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171.10.10.56\Atlas Inversiones\Contabilidad\02. CNV - SIV\00. Informes 2024\02. JUNIO 2024\02. PARA FIRMA\"/>
    </mc:Choice>
  </mc:AlternateContent>
  <xr:revisionPtr revIDLastSave="0" documentId="13_ncr:201_{BCFEA4B7-5D35-44DF-A1B0-3EEA7867BB5A}" xr6:coauthVersionLast="47" xr6:coauthVersionMax="47" xr10:uidLastSave="{00000000-0000-0000-0000-000000000000}"/>
  <bookViews>
    <workbookView xWindow="-108" yWindow="-108" windowWidth="23256" windowHeight="12456" tabRatio="909" xr2:uid="{00000000-000D-0000-FFFF-FFFF00000000}"/>
  </bookViews>
  <sheets>
    <sheet name="Portada" sheetId="12" r:id="rId1"/>
    <sheet name="BG" sheetId="13" state="hidden" r:id="rId2"/>
    <sheet name="CA" sheetId="15" state="hidden" r:id="rId3"/>
    <sheet name="Activo Neto" sheetId="3" r:id="rId4"/>
    <sheet name="Estado de Ingresos y Egresos" sheetId="4" r:id="rId5"/>
    <sheet name="Variación del Activo Neto" sheetId="7" r:id="rId6"/>
    <sheet name="Flujos de Efectivo" sheetId="5" r:id="rId7"/>
    <sheet name="Nota 1 a Nota 3.7" sheetId="8" r:id="rId8"/>
    <sheet name="Nota 3.8 a Nota 8" sheetId="9" r:id="rId9"/>
  </sheets>
  <externalReferences>
    <externalReference r:id="rId10"/>
  </externalReferences>
  <definedNames>
    <definedName name="\a" localSheetId="7">#REF!</definedName>
    <definedName name="\a" localSheetId="8">#REF!</definedName>
    <definedName name="\a">#REF!</definedName>
    <definedName name="_____DAT23" localSheetId="7">#REF!</definedName>
    <definedName name="_____DAT23" localSheetId="8">#REF!</definedName>
    <definedName name="_____DAT23">#REF!</definedName>
    <definedName name="_____DAT24" localSheetId="7">#REF!</definedName>
    <definedName name="_____DAT24" localSheetId="8">#REF!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5">#REF!</definedName>
    <definedName name="__DAT23">#REF!</definedName>
    <definedName name="__DAT24" localSheetId="5">#REF!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5">#REF!</definedName>
    <definedName name="_DAT13">#REF!</definedName>
    <definedName name="_DAT14" localSheetId="5">#REF!</definedName>
    <definedName name="_DAT14">#REF!</definedName>
    <definedName name="_DAT15">#REF!</definedName>
    <definedName name="_DAT16">#REF!</definedName>
    <definedName name="_DAT17" localSheetId="5">#REF!</definedName>
    <definedName name="_DAT17">#REF!</definedName>
    <definedName name="_DAT18" localSheetId="5">#REF!</definedName>
    <definedName name="_DAT18">#REF!</definedName>
    <definedName name="_DAT19" localSheetId="5">#REF!</definedName>
    <definedName name="_DAT19">#REF!</definedName>
    <definedName name="_DAT2">#REF!</definedName>
    <definedName name="_DAT20" localSheetId="5">#REF!</definedName>
    <definedName name="_DAT20">#REF!</definedName>
    <definedName name="_DAT22" localSheetId="5">#REF!</definedName>
    <definedName name="_DAT22">#REF!</definedName>
    <definedName name="_DAT23" localSheetId="5">#REF!</definedName>
    <definedName name="_DAT23">#REF!</definedName>
    <definedName name="_DAT24" localSheetId="5">#REF!</definedName>
    <definedName name="_DAT24">#REF!</definedName>
    <definedName name="_DAT3" localSheetId="5">#REF!</definedName>
    <definedName name="_DAT3">#REF!</definedName>
    <definedName name="_DAT4" localSheetId="5">#REF!</definedName>
    <definedName name="_DAT4">#REF!</definedName>
    <definedName name="_DAT5" localSheetId="5">#REF!</definedName>
    <definedName name="_DAT5">#REF!</definedName>
    <definedName name="_DAT6">#REF!</definedName>
    <definedName name="_DAT7">#REF!</definedName>
    <definedName name="_DAT8">#REF!</definedName>
    <definedName name="_xlnm._FilterDatabase" localSheetId="1" hidden="1">BG!$A$6:$I$125</definedName>
    <definedName name="_xlnm._FilterDatabase" localSheetId="2" hidden="1">CA!$A$2:$WVV$132</definedName>
    <definedName name="_Key1" localSheetId="2" hidden="1">#REF!</definedName>
    <definedName name="_Key1" localSheetId="5" hidden="1">#REF!</definedName>
    <definedName name="_Key1" hidden="1">#REF!</definedName>
    <definedName name="_Key2" localSheetId="5" hidden="1">#REF!</definedName>
    <definedName name="_Key2" hidden="1">#REF!</definedName>
    <definedName name="_Order1" hidden="1">255</definedName>
    <definedName name="_Order2" hidden="1">255</definedName>
    <definedName name="_Parse_In" localSheetId="5" hidden="1">#REF!</definedName>
    <definedName name="_Parse_In" hidden="1">#REF!</definedName>
    <definedName name="_Parse_Out" localSheetId="5" hidden="1">#REF!</definedName>
    <definedName name="_Parse_Out" hidden="1">#REF!</definedName>
    <definedName name="_RSE1">#REF!</definedName>
    <definedName name="_RSE2">#REF!</definedName>
    <definedName name="_TPy530231">#REF!</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5">#REF!</definedName>
    <definedName name="a" hidden="1">{#N/A,#N/A,FALSE,"Aging Summary";#N/A,#N/A,FALSE,"Ratio Analysis";#N/A,#N/A,FALSE,"Test 120 Day Accts";#N/A,#N/A,FALSE,"Tickmarks"}</definedName>
    <definedName name="A_impresión_IM" localSheetId="5">#REF!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5">#REF!</definedName>
    <definedName name="ADV_PROM">#REF!</definedName>
    <definedName name="APSUMMARY">#REF!</definedName>
    <definedName name="AR_Balance">#REF!</definedName>
    <definedName name="ARA_Threshold">#REF!</definedName>
    <definedName name="_xlnm.Print_Area" localSheetId="3">'Activo Neto'!$A$6:$F$44</definedName>
    <definedName name="_xlnm.Print_Area" localSheetId="4">'Estado de Ingresos y Egresos'!$A$6:$G$41</definedName>
    <definedName name="_xlnm.Print_Area" localSheetId="6">'Flujos de Efectivo'!$A$7:$F$40</definedName>
    <definedName name="_xlnm.Print_Area" localSheetId="7">'Nota 1 a Nota 3.7'!$C$8:$M$110</definedName>
    <definedName name="_xlnm.Print_Area" localSheetId="8">'Nota 3.8 a Nota 8'!$A$14:$K$237</definedName>
    <definedName name="_xlnm.Print_Area" localSheetId="5">'Variación del Activo Neto'!$B$7:$K$32</definedName>
    <definedName name="Area_de_impresión2" localSheetId="7">#REF!</definedName>
    <definedName name="Area_de_impresión2" localSheetId="8">#REF!</definedName>
    <definedName name="Area_de_impresión2" localSheetId="5">#REF!</definedName>
    <definedName name="Area_de_impresión2">#REF!</definedName>
    <definedName name="Area_de_impresión3" localSheetId="5">#REF!</definedName>
    <definedName name="Area_de_impresión3">#REF!</definedName>
    <definedName name="ARGENTINA" localSheetId="5">#REF!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5" hidden="1">#REF!</definedName>
    <definedName name="AS2StaticLS" hidden="1">#REF!</definedName>
    <definedName name="AS2SyncStepLS" hidden="1">0</definedName>
    <definedName name="AS2TickmarkLS" localSheetId="5" hidden="1">#REF!</definedName>
    <definedName name="AS2TickmarkLS" hidden="1">#REF!</definedName>
    <definedName name="AS2VersionLS" hidden="1">300</definedName>
    <definedName name="assssssssssssssssssssssssssssssssssssssssss" hidden="1">#REF!</definedName>
    <definedName name="B" localSheetId="5">#REF!</definedName>
    <definedName name="B">#REF!</definedName>
    <definedName name="_xlnm.Database" localSheetId="5">#REF!</definedName>
    <definedName name="_xlnm.Database">#REF!</definedName>
    <definedName name="basemeta" localSheetId="5">#REF!</definedName>
    <definedName name="basemeta">#REF!</definedName>
    <definedName name="basenueva" localSheetId="5">#REF!</definedName>
    <definedName name="basenueva">#REF!</definedName>
    <definedName name="BB">#REF!</definedName>
    <definedName name="BCDE" localSheetId="2"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5"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5">#REF!</definedName>
    <definedName name="BRASIL">#REF!</definedName>
    <definedName name="bsusocomb1">#REF!</definedName>
    <definedName name="bsusonorte1">#REF!</definedName>
    <definedName name="bsusosur1">#REF!</definedName>
    <definedName name="BuiltIn_Print_Area" localSheetId="5">#REF!</definedName>
    <definedName name="BuiltIn_Print_Area">#REF!</definedName>
    <definedName name="BuiltIn_Print_Area___0___0___0___0___0" localSheetId="5">#REF!</definedName>
    <definedName name="BuiltIn_Print_Area___0___0___0___0___0">#REF!</definedName>
    <definedName name="BuiltIn_Print_Area___0___0___0___0___0___0___0___0" localSheetId="5">#REF!</definedName>
    <definedName name="BuiltIn_Print_Area___0___0___0___0___0___0___0___0">#REF!</definedName>
    <definedName name="canal" localSheetId="5">#REF!</definedName>
    <definedName name="canal">#REF!</definedName>
    <definedName name="Capitali">#REF!</definedName>
    <definedName name="CC" localSheetId="5">#REF!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5">#REF!</definedName>
    <definedName name="chart1">#REF!</definedName>
    <definedName name="cliente" localSheetId="5">#REF!</definedName>
    <definedName name="cliente">#REF!</definedName>
    <definedName name="cliente2" localSheetId="5">#REF!</definedName>
    <definedName name="cliente2">#REF!</definedName>
    <definedName name="Clientes" localSheetId="5">#REF!</definedName>
    <definedName name="Clientes">#REF!</definedName>
    <definedName name="Clients_Population_Total" localSheetId="5">#REF!</definedName>
    <definedName name="Clients_Population_Total">#REF!</definedName>
    <definedName name="cndsuuuuuuuuuuuuuuuuuuuuuuuuuuuuuuuuuuuuuuuuuuuuuuuuuuuuu" hidden="1">#REF!</definedName>
    <definedName name="co" localSheetId="5">#REF!</definedName>
    <definedName name="co">#REF!</definedName>
    <definedName name="COMPAÑIAS" localSheetId="5">#REF!</definedName>
    <definedName name="COMPAÑIAS">#REF!</definedName>
    <definedName name="Compilacion">#REF!</definedName>
    <definedName name="complacu" localSheetId="5">#REF!</definedName>
    <definedName name="complacu">#REF!</definedName>
    <definedName name="complemes" localSheetId="5">#REF!</definedName>
    <definedName name="complemes">#REF!</definedName>
    <definedName name="Computed_Sample_Population_Total" localSheetId="5">#REF!</definedName>
    <definedName name="Computed_Sample_Population_Total">#REF!</definedName>
    <definedName name="COST_MP" localSheetId="5">#REF!</definedName>
    <definedName name="COST_MP">#REF!</definedName>
    <definedName name="crin0010">#REF!</definedName>
    <definedName name="Customer">#REF!</definedName>
    <definedName name="customerld">#REF!</definedName>
    <definedName name="CustomerPCS">#REF!</definedName>
    <definedName name="CY_Accounts_Receivable" localSheetId="5">#REF!</definedName>
    <definedName name="CY_Administration" localSheetId="5">#REF!</definedName>
    <definedName name="CY_Administration">#REF!</definedName>
    <definedName name="CY_Cash" localSheetId="5">#REF!</definedName>
    <definedName name="CY_Cash_Div_Dec" localSheetId="5">#REF!</definedName>
    <definedName name="CY_CASH_DIVIDENDS_DECLARED__per_common_share" localSheetId="5">#REF!</definedName>
    <definedName name="CY_Common_Equity" localSheetId="5">#REF!</definedName>
    <definedName name="CY_Cost_of_Sales" localSheetId="5">#REF!</definedName>
    <definedName name="CY_Current_Liabilities" localSheetId="5">#REF!</definedName>
    <definedName name="CY_Depreciation" localSheetId="5">#REF!</definedName>
    <definedName name="CY_Disc._Ops." localSheetId="5">#REF!</definedName>
    <definedName name="CY_Disc_mnth">#REF!</definedName>
    <definedName name="CY_Disc_pd">#REF!</definedName>
    <definedName name="CY_Discounts">#REF!</definedName>
    <definedName name="CY_Earnings_per_share" localSheetId="5">#REF!</definedName>
    <definedName name="CY_Extraord." localSheetId="5">#REF!</definedName>
    <definedName name="CY_Gross_Profit" localSheetId="5">#REF!</definedName>
    <definedName name="CY_INC_AFT_TAX" localSheetId="5">#REF!</definedName>
    <definedName name="CY_INC_BEF_EXTRAORD" localSheetId="5">#REF!</definedName>
    <definedName name="CY_Inc_Bef_Tax" localSheetId="5">#REF!</definedName>
    <definedName name="CY_Intangible_Assets" localSheetId="5">#REF!</definedName>
    <definedName name="CY_Intangible_Assets">#REF!</definedName>
    <definedName name="CY_Interest_Expense" localSheetId="5">#REF!</definedName>
    <definedName name="CY_Inventory" localSheetId="5">#REF!</definedName>
    <definedName name="CY_LIABIL_EQUITY" localSheetId="5">#REF!</definedName>
    <definedName name="CY_LIABIL_EQUITY">#REF!</definedName>
    <definedName name="CY_Long_term_Debt__excl_Dfd_Taxes" localSheetId="5">#REF!</definedName>
    <definedName name="CY_LT_Debt" localSheetId="5">#REF!</definedName>
    <definedName name="CY_Market_Value_of_Equity" localSheetId="5">#REF!</definedName>
    <definedName name="CY_Marketable_Sec" localSheetId="5">#REF!</definedName>
    <definedName name="CY_Marketable_Sec">#REF!</definedName>
    <definedName name="CY_NET_INCOME" localSheetId="5">#REF!</definedName>
    <definedName name="CY_NET_PROFIT">#REF!</definedName>
    <definedName name="CY_Net_Revenue" localSheetId="5">#REF!</definedName>
    <definedName name="CY_Operating_Income" localSheetId="5">#REF!</definedName>
    <definedName name="CY_Operating_Income">#REF!</definedName>
    <definedName name="CY_Other" localSheetId="5">#REF!</definedName>
    <definedName name="CY_Other">#REF!</definedName>
    <definedName name="CY_Other_Curr_Assets" localSheetId="5">#REF!</definedName>
    <definedName name="CY_Other_Curr_Assets">#REF!</definedName>
    <definedName name="CY_Other_LT_Assets" localSheetId="5">#REF!</definedName>
    <definedName name="CY_Other_LT_Assets">#REF!</definedName>
    <definedName name="CY_Other_LT_Liabilities" localSheetId="5">#REF!</definedName>
    <definedName name="CY_Other_LT_Liabilities">#REF!</definedName>
    <definedName name="CY_Preferred_Stock" localSheetId="5">#REF!</definedName>
    <definedName name="CY_Preferred_Stock">#REF!</definedName>
    <definedName name="CY_QUICK_ASSETS" localSheetId="5">#REF!</definedName>
    <definedName name="CY_Ret_mnth">#REF!</definedName>
    <definedName name="CY_Ret_pd">#REF!</definedName>
    <definedName name="CY_Retained_Earnings" localSheetId="5">#REF!</definedName>
    <definedName name="CY_Retained_Earnings">#REF!</definedName>
    <definedName name="CY_Returns">#REF!</definedName>
    <definedName name="CY_Selling" localSheetId="5">#REF!</definedName>
    <definedName name="CY_Selling">#REF!</definedName>
    <definedName name="CY_Tangible_Assets" localSheetId="5">#REF!</definedName>
    <definedName name="CY_Tangible_Assets">#REF!</definedName>
    <definedName name="CY_Tangible_Net_Worth" localSheetId="5">#REF!</definedName>
    <definedName name="CY_Taxes" localSheetId="5">#REF!</definedName>
    <definedName name="CY_TOTAL_ASSETS" localSheetId="5">#REF!</definedName>
    <definedName name="CY_TOTAL_CURR_ASSETS" localSheetId="5">#REF!</definedName>
    <definedName name="CY_TOTAL_DEBT" localSheetId="5">#REF!</definedName>
    <definedName name="CY_TOTAL_EQUITY" localSheetId="5">#REF!</definedName>
    <definedName name="CY_Trade_Payables" localSheetId="5">#REF!</definedName>
    <definedName name="CY_Weighted_Average" localSheetId="5">#REF!</definedName>
    <definedName name="CY_Working_Capital" localSheetId="5">#REF!</definedName>
    <definedName name="CY_Year_Income_Statement" localSheetId="5">#REF!</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5" hidden="1">{#N/A,#N/A,FALSE,"Aging Summary";#N/A,#N/A,FALSE,"Ratio Analysis";#N/A,#N/A,FALSE,"Test 120 Day Accts";#N/A,#N/A,FALSE,"Tickmarks"}</definedName>
    <definedName name="da" hidden="1">{#N/A,#N/A,FALSE,"Aging Summary";#N/A,#N/A,FALSE,"Ratio Analysis";#N/A,#N/A,FALSE,"Test 120 Day Accts";#N/A,#N/A,FALSE,"Tickmarks"}</definedName>
    <definedName name="DAFDFAD" localSheetId="2" hidden="1">{#N/A,#N/A,FALSE,"VOL"}</definedName>
    <definedName name="DAFDFAD" localSheetId="4" hidden="1">{#N/A,#N/A,FALSE,"VOL"}</definedName>
    <definedName name="DAFDFAD" localSheetId="6" hidden="1">{#N/A,#N/A,FALSE,"VOL"}</definedName>
    <definedName name="DAFDFAD" localSheetId="7" hidden="1">{#N/A,#N/A,FALSE,"VOL"}</definedName>
    <definedName name="DAFDFAD" localSheetId="8" hidden="1">{#N/A,#N/A,FALSE,"VOL"}</definedName>
    <definedName name="DAFDFAD" localSheetId="5" hidden="1">{#N/A,#N/A,FALSE,"VOL"}</definedName>
    <definedName name="DAFDFAD" hidden="1">{#N/A,#N/A,FALSE,"VOL"}</definedName>
    <definedName name="DASA" localSheetId="5">#REF!</definedName>
    <definedName name="DASA">#REF!</definedName>
    <definedName name="data" localSheetId="5">#REF!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5">#REF!</definedName>
    <definedName name="datos">#REF!</definedName>
    <definedName name="Definición">#REF!</definedName>
    <definedName name="desc" localSheetId="5">#REF!</definedName>
    <definedName name="desc">#REF!</definedName>
    <definedName name="detaacu" localSheetId="5">#REF!</definedName>
    <definedName name="detaacu">#REF!</definedName>
    <definedName name="detames" localSheetId="5">#REF!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5">#REF!</definedName>
    <definedName name="Dist">#REF!</definedName>
    <definedName name="distribuidores" localSheetId="5">#REF!</definedName>
    <definedName name="distribuidores">#REF!</definedName>
    <definedName name="Dollar_Threshold" localSheetId="5">#REF!</definedName>
    <definedName name="Dollar_Threshold">#REF!</definedName>
    <definedName name="dtt" hidden="1">#REF!</definedName>
    <definedName name="Edesa" localSheetId="5">#REF!</definedName>
    <definedName name="Edesa">#REF!</definedName>
    <definedName name="Enriputo" localSheetId="5">#REF!</definedName>
    <definedName name="Enriputo">#REF!</definedName>
    <definedName name="eoafh">#REF!</definedName>
    <definedName name="eoafn">#REF!</definedName>
    <definedName name="eoafs">#REF!</definedName>
    <definedName name="est" localSheetId="5">#REF!</definedName>
    <definedName name="est">#REF!</definedName>
    <definedName name="ESTBF" localSheetId="5">#REF!</definedName>
    <definedName name="ESTBF">#REF!</definedName>
    <definedName name="ESTIMADO" localSheetId="5">#REF!</definedName>
    <definedName name="ESTIMADO">#REF!</definedName>
    <definedName name="EV__LASTREFTIME__" hidden="1">38972.3597337963</definedName>
    <definedName name="EX" localSheetId="5">#REF!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5">#REF!</definedName>
    <definedName name="GASTOS">#REF!</definedName>
    <definedName name="grandes3">#REF!</definedName>
    <definedName name="histor" localSheetId="5">#REF!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5">#REF!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2" hidden="1">{#N/A,#N/A,FALSE,"VOL"}</definedName>
    <definedName name="liq" localSheetId="4" hidden="1">{#N/A,#N/A,FALSE,"VOL"}</definedName>
    <definedName name="liq" localSheetId="6" hidden="1">{#N/A,#N/A,FALSE,"VOL"}</definedName>
    <definedName name="liq" localSheetId="7" hidden="1">{#N/A,#N/A,FALSE,"VOL"}</definedName>
    <definedName name="liq" localSheetId="8" hidden="1">{#N/A,#N/A,FALSE,"VOL"}</definedName>
    <definedName name="liq" localSheetId="5" hidden="1">{#N/A,#N/A,FALSE,"VOL"}</definedName>
    <definedName name="liq" hidden="1">{#N/A,#N/A,FALSE,"VOL"}</definedName>
    <definedName name="listasuper" localSheetId="5">#REF!</definedName>
    <definedName name="listasuper">#REF!</definedName>
    <definedName name="Maintenance">#REF!</definedName>
    <definedName name="maintenanceld">#REF!</definedName>
    <definedName name="MaintenancePCS">#REF!</definedName>
    <definedName name="marca" localSheetId="5">#REF!</definedName>
    <definedName name="marca">#REF!</definedName>
    <definedName name="Marcas" localSheetId="5">#REF!</definedName>
    <definedName name="Marcas">#REF!</definedName>
    <definedName name="Minimis">#REF!</definedName>
    <definedName name="MKT">#REF!</definedName>
    <definedName name="mktld">#REF!</definedName>
    <definedName name="MKTPCS">#REF!</definedName>
    <definedName name="MP" localSheetId="5">#REF!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2"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5"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7" hidden="1">#REF!</definedName>
    <definedName name="ngughuiyhuhhhhhhhhhhhhhhhhhh" localSheetId="8" hidden="1">#REF!</definedName>
    <definedName name="ngughuiyhuhhhhhhhhhhhhhhhhhh" hidden="1">#REF!</definedName>
    <definedName name="njkhoikh" localSheetId="7" hidden="1">#REF!</definedName>
    <definedName name="njkhoikh" localSheetId="8" hidden="1">#REF!</definedName>
    <definedName name="njkhoikh" hidden="1">#REF!</definedName>
    <definedName name="nmm" localSheetId="2" hidden="1">{#N/A,#N/A,FALSE,"VOL"}</definedName>
    <definedName name="nmm" localSheetId="4" hidden="1">{#N/A,#N/A,FALSE,"VOL"}</definedName>
    <definedName name="nmm" localSheetId="6" hidden="1">{#N/A,#N/A,FALSE,"VOL"}</definedName>
    <definedName name="nmm" localSheetId="7" hidden="1">{#N/A,#N/A,FALSE,"VOL"}</definedName>
    <definedName name="nmm" localSheetId="8" hidden="1">{#N/A,#N/A,FALSE,"VOL"}</definedName>
    <definedName name="nmm" localSheetId="5" hidden="1">{#N/A,#N/A,FALSE,"VOL"}</definedName>
    <definedName name="nmm" hidden="1">{#N/A,#N/A,FALSE,"VOL"}</definedName>
    <definedName name="NO" localSheetId="2" hidden="1">{#N/A,#N/A,FALSE,"VOL"}</definedName>
    <definedName name="NO" localSheetId="4" hidden="1">{#N/A,#N/A,FALSE,"VOL"}</definedName>
    <definedName name="NO" localSheetId="6" hidden="1">{#N/A,#N/A,FALSE,"VOL"}</definedName>
    <definedName name="NO" localSheetId="7" hidden="1">{#N/A,#N/A,FALSE,"VOL"}</definedName>
    <definedName name="NO" localSheetId="8" hidden="1">{#N/A,#N/A,FALSE,"VOL"}</definedName>
    <definedName name="NO" localSheetId="5" hidden="1">{#N/A,#N/A,FALSE,"VOL"}</definedName>
    <definedName name="NO" hidden="1">{#N/A,#N/A,FALSE,"VOL"}</definedName>
    <definedName name="NonTop_Stratum_Value" localSheetId="5">#REF!</definedName>
    <definedName name="NonTop_Stratum_Value">#REF!</definedName>
    <definedName name="Number_of_Selections">#REF!</definedName>
    <definedName name="Numof_Selections2">#REF!</definedName>
    <definedName name="ñfdsl" localSheetId="7">#REF!</definedName>
    <definedName name="ñfdsl" localSheetId="8">#REF!</definedName>
    <definedName name="ñfdsl">#REF!</definedName>
    <definedName name="ññ" localSheetId="7">#REF!</definedName>
    <definedName name="ññ" localSheetId="8">#REF!</definedName>
    <definedName name="ññ">#REF!</definedName>
    <definedName name="OLE_LINK1" localSheetId="8">'Nota 3.8 a Nota 8'!#REF!</definedName>
    <definedName name="OLE_LINK2" localSheetId="8">'Nota 3.8 a Nota 8'!$H$56</definedName>
    <definedName name="OPPROD" localSheetId="7">#REF!</definedName>
    <definedName name="OPPROD" localSheetId="8">#REF!</definedName>
    <definedName name="OPPROD" localSheetId="5">#REF!</definedName>
    <definedName name="OPPROD">#REF!</definedName>
    <definedName name="opt" localSheetId="7">#REF!</definedName>
    <definedName name="opt" localSheetId="8">#REF!</definedName>
    <definedName name="opt">#REF!</definedName>
    <definedName name="optr">#REF!</definedName>
    <definedName name="Others">#REF!</definedName>
    <definedName name="othersld">#REF!</definedName>
    <definedName name="OthersPCS">#REF!</definedName>
    <definedName name="PARAGUAY" localSheetId="5">#REF!</definedName>
    <definedName name="PARAGUAY">#REF!</definedName>
    <definedName name="participa" localSheetId="5">#REF!</definedName>
    <definedName name="participa">#REF!</definedName>
    <definedName name="Partidas_seleccionadas_test_de_">#REF!</definedName>
    <definedName name="Partidas_Selecionadas">#REF!</definedName>
    <definedName name="Percent_Threshold" localSheetId="5">#REF!</definedName>
    <definedName name="Percent_Threshold">#REF!</definedName>
    <definedName name="PL_Dollar_Threshold" localSheetId="5">#REF!</definedName>
    <definedName name="PL_Dollar_Threshold">#REF!</definedName>
    <definedName name="PL_Percent_Threshold" localSheetId="5">#REF!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5">#REF!</definedName>
    <definedName name="POLYAR">#REF!</definedName>
    <definedName name="potir">#REF!</definedName>
    <definedName name="ppc" localSheetId="5">#REF!</definedName>
    <definedName name="ppc">#REF!</definedName>
    <definedName name="pr" localSheetId="5">#REF!</definedName>
    <definedName name="pr">#REF!</definedName>
    <definedName name="previs">#REF!</definedName>
    <definedName name="PS_Test_de_Gastos" localSheetId="7">#REF!</definedName>
    <definedName name="PS_Test_de_Gastos" localSheetId="8">#REF!</definedName>
    <definedName name="PS_Test_de_Gastos">#REF!</definedName>
    <definedName name="PY_Accounts_Receivable" localSheetId="5">#REF!</definedName>
    <definedName name="PY_Administration" localSheetId="5">#REF!</definedName>
    <definedName name="PY_Administration">#REF!</definedName>
    <definedName name="PY_Cash" localSheetId="5">#REF!</definedName>
    <definedName name="PY_Cash_Div_Dec" localSheetId="5">#REF!</definedName>
    <definedName name="PY_CASH_DIVIDENDS_DECLARED__per_common_share" localSheetId="5">#REF!</definedName>
    <definedName name="PY_Common_Equity" localSheetId="5">#REF!</definedName>
    <definedName name="PY_Cost_of_Sales" localSheetId="5">#REF!</definedName>
    <definedName name="PY_Current_Liabilities" localSheetId="5">#REF!</definedName>
    <definedName name="PY_Depreciation" localSheetId="5">#REF!</definedName>
    <definedName name="PY_Disc._Ops." localSheetId="5">#REF!</definedName>
    <definedName name="PY_Disc_allow">#REF!</definedName>
    <definedName name="PY_Disc_mnth">#REF!</definedName>
    <definedName name="PY_Disc_pd">#REF!</definedName>
    <definedName name="PY_Discounts">#REF!</definedName>
    <definedName name="PY_Earnings_per_share" localSheetId="5">#REF!</definedName>
    <definedName name="PY_Extraord." localSheetId="5">#REF!</definedName>
    <definedName name="PY_Gross_Profit" localSheetId="5">#REF!</definedName>
    <definedName name="PY_INC_AFT_TAX" localSheetId="5">#REF!</definedName>
    <definedName name="PY_INC_BEF_EXTRAORD" localSheetId="5">#REF!</definedName>
    <definedName name="PY_Inc_Bef_Tax" localSheetId="5">#REF!</definedName>
    <definedName name="PY_Intangible_Assets" localSheetId="5">#REF!</definedName>
    <definedName name="PY_Intangible_Assets">#REF!</definedName>
    <definedName name="PY_Interest_Expense" localSheetId="5">#REF!</definedName>
    <definedName name="PY_Inventory" localSheetId="5">#REF!</definedName>
    <definedName name="PY_LIABIL_EQUITY" localSheetId="5">#REF!</definedName>
    <definedName name="PY_LIABIL_EQUITY">#REF!</definedName>
    <definedName name="PY_Long_term_Debt__excl_Dfd_Taxes" localSheetId="5">#REF!</definedName>
    <definedName name="PY_LT_Debt" localSheetId="5">#REF!</definedName>
    <definedName name="PY_Market_Value_of_Equity" localSheetId="5">#REF!</definedName>
    <definedName name="PY_Marketable_Sec" localSheetId="5">#REF!</definedName>
    <definedName name="PY_Marketable_Sec">#REF!</definedName>
    <definedName name="PY_NET_INCOME" localSheetId="5">#REF!</definedName>
    <definedName name="PY_NET_PROFIT">#REF!</definedName>
    <definedName name="PY_Net_Revenue" localSheetId="5">#REF!</definedName>
    <definedName name="PY_Operating_Inc" localSheetId="5">#REF!</definedName>
    <definedName name="PY_Operating_Inc">#REF!</definedName>
    <definedName name="PY_Operating_Income" localSheetId="5">#REF!</definedName>
    <definedName name="PY_Operating_Income">#REF!</definedName>
    <definedName name="PY_Other_Curr_Assets" localSheetId="5">#REF!</definedName>
    <definedName name="PY_Other_Curr_Assets">#REF!</definedName>
    <definedName name="PY_Other_Exp" localSheetId="5">#REF!</definedName>
    <definedName name="PY_Other_Exp">#REF!</definedName>
    <definedName name="PY_Other_LT_Assets" localSheetId="5">#REF!</definedName>
    <definedName name="PY_Other_LT_Assets">#REF!</definedName>
    <definedName name="PY_Other_LT_Liabilities" localSheetId="5">#REF!</definedName>
    <definedName name="PY_Other_LT_Liabilities">#REF!</definedName>
    <definedName name="PY_Preferred_Stock" localSheetId="5">#REF!</definedName>
    <definedName name="PY_Preferred_Stock">#REF!</definedName>
    <definedName name="PY_QUICK_ASSETS" localSheetId="5">#REF!</definedName>
    <definedName name="PY_Ret_allow">#REF!</definedName>
    <definedName name="PY_Ret_mnth">#REF!</definedName>
    <definedName name="PY_Ret_pd">#REF!</definedName>
    <definedName name="PY_Retained_Earnings" localSheetId="5">#REF!</definedName>
    <definedName name="PY_Retained_Earnings">#REF!</definedName>
    <definedName name="PY_Returns">#REF!</definedName>
    <definedName name="PY_Selling" localSheetId="5">#REF!</definedName>
    <definedName name="PY_Selling">#REF!</definedName>
    <definedName name="PY_Tangible_Assets" localSheetId="5">#REF!</definedName>
    <definedName name="PY_Tangible_Assets">#REF!</definedName>
    <definedName name="PY_Tangible_Net_Worth" localSheetId="5">#REF!</definedName>
    <definedName name="PY_Taxes" localSheetId="5">#REF!</definedName>
    <definedName name="PY_TOTAL_ASSETS" localSheetId="5">#REF!</definedName>
    <definedName name="PY_TOTAL_CURR_ASSETS" localSheetId="5">#REF!</definedName>
    <definedName name="PY_TOTAL_DEBT" localSheetId="5">#REF!</definedName>
    <definedName name="PY_TOTAL_EQUITY" localSheetId="5">#REF!</definedName>
    <definedName name="PY_Trade_Payables" localSheetId="5">#REF!</definedName>
    <definedName name="PY_Weighted_Average" localSheetId="5">#REF!</definedName>
    <definedName name="PY_Working_Capital" localSheetId="5">#REF!</definedName>
    <definedName name="PY_Year_Income_Statement" localSheetId="5">#REF!</definedName>
    <definedName name="PY2_Accounts_Receivable" localSheetId="5">#REF!</definedName>
    <definedName name="PY2_Administration" localSheetId="5">#REF!</definedName>
    <definedName name="PY2_Cash" localSheetId="5">#REF!</definedName>
    <definedName name="PY2_Cash_Div_Dec" localSheetId="5">#REF!</definedName>
    <definedName name="PY2_CASH_DIVIDENDS_DECLARED__per_common_share" localSheetId="5">#REF!</definedName>
    <definedName name="PY2_Common_Equity" localSheetId="5">#REF!</definedName>
    <definedName name="PY2_Cost_of_Sales" localSheetId="5">#REF!</definedName>
    <definedName name="PY2_Current_Liabilities" localSheetId="5">#REF!</definedName>
    <definedName name="PY2_Depreciation" localSheetId="5">#REF!</definedName>
    <definedName name="PY2_Disc._Ops." localSheetId="5">#REF!</definedName>
    <definedName name="PY2_Earnings_per_share" localSheetId="5">#REF!</definedName>
    <definedName name="PY2_Extraord." localSheetId="5">#REF!</definedName>
    <definedName name="PY2_Gross_Profit" localSheetId="5">#REF!</definedName>
    <definedName name="PY2_INC_AFT_TAX" localSheetId="5">#REF!</definedName>
    <definedName name="PY2_INC_BEF_EXTRAORD" localSheetId="5">#REF!</definedName>
    <definedName name="PY2_Inc_Bef_Tax" localSheetId="5">#REF!</definedName>
    <definedName name="PY2_Intangible_Assets" localSheetId="5">#REF!</definedName>
    <definedName name="PY2_Interest_Expense" localSheetId="5">#REF!</definedName>
    <definedName name="PY2_Inventory" localSheetId="5">#REF!</definedName>
    <definedName name="PY2_LIABIL_EQUITY" localSheetId="5">#REF!</definedName>
    <definedName name="PY2_Long_term_Debt__excl_Dfd_Taxes" localSheetId="5">#REF!</definedName>
    <definedName name="PY2_LT_Debt" localSheetId="5">#REF!</definedName>
    <definedName name="PY2_Market_Value_of_Equity" localSheetId="5">#REF!</definedName>
    <definedName name="PY2_Marketable_Sec" localSheetId="5">#REF!</definedName>
    <definedName name="PY2_NET_INCOME" localSheetId="5">#REF!</definedName>
    <definedName name="PY2_Net_Revenue" localSheetId="5">#REF!</definedName>
    <definedName name="PY2_Operating_Inc" localSheetId="5">#REF!</definedName>
    <definedName name="PY2_Operating_Income" localSheetId="5">#REF!</definedName>
    <definedName name="PY2_Other_Curr_Assets" localSheetId="5">#REF!</definedName>
    <definedName name="PY2_Other_Exp." localSheetId="5">#REF!</definedName>
    <definedName name="PY2_Other_LT_Assets" localSheetId="5">#REF!</definedName>
    <definedName name="PY2_Other_LT_Liabilities" localSheetId="5">#REF!</definedName>
    <definedName name="PY2_Preferred_Stock" localSheetId="5">#REF!</definedName>
    <definedName name="PY2_QUICK_ASSETS" localSheetId="5">#REF!</definedName>
    <definedName name="PY2_Retained_Earnings" localSheetId="5">#REF!</definedName>
    <definedName name="PY2_Selling" localSheetId="5">#REF!</definedName>
    <definedName name="PY2_Tangible_Assets" localSheetId="5">#REF!</definedName>
    <definedName name="PY2_Tangible_Net_Worth" localSheetId="5">#REF!</definedName>
    <definedName name="PY2_Taxes" localSheetId="5">#REF!</definedName>
    <definedName name="PY2_TOTAL_ASSETS" localSheetId="5">#REF!</definedName>
    <definedName name="PY2_TOTAL_CURR_ASSETS" localSheetId="5">#REF!</definedName>
    <definedName name="PY2_TOTAL_DEBT" localSheetId="5">#REF!</definedName>
    <definedName name="PY2_TOTAL_EQUITY" localSheetId="5">#REF!</definedName>
    <definedName name="PY2_Trade_Payables" localSheetId="5">#REF!</definedName>
    <definedName name="PY2_Weighted_Average" localSheetId="5">#REF!</definedName>
    <definedName name="PY2_Working_Capital" localSheetId="5">#REF!</definedName>
    <definedName name="PY2_Year_Income_Statement" localSheetId="5">#REF!</definedName>
    <definedName name="PY3_Accounts_Receivable" localSheetId="5">#REF!</definedName>
    <definedName name="PY3_Administration" localSheetId="5">#REF!</definedName>
    <definedName name="PY3_Cash" localSheetId="5">#REF!</definedName>
    <definedName name="PY3_Common_Equity" localSheetId="5">#REF!</definedName>
    <definedName name="PY3_Cost_of_Sales" localSheetId="5">#REF!</definedName>
    <definedName name="PY3_Current_Liabilities" localSheetId="5">#REF!</definedName>
    <definedName name="PY3_Depreciation" localSheetId="5">#REF!</definedName>
    <definedName name="PY3_Disc._Ops." localSheetId="5">#REF!</definedName>
    <definedName name="PY3_Extraord." localSheetId="5">#REF!</definedName>
    <definedName name="PY3_Gross_Profit" localSheetId="5">#REF!</definedName>
    <definedName name="PY3_INC_AFT_TAX" localSheetId="5">#REF!</definedName>
    <definedName name="PY3_INC_BEF_EXTRAORD" localSheetId="5">#REF!</definedName>
    <definedName name="PY3_Inc_Bef_Tax" localSheetId="5">#REF!</definedName>
    <definedName name="PY3_Intangible_Assets" localSheetId="5">#REF!</definedName>
    <definedName name="PY3_Intangible_Assets">#REF!</definedName>
    <definedName name="PY3_Interest_Expense" localSheetId="5">#REF!</definedName>
    <definedName name="PY3_Inventory" localSheetId="5">#REF!</definedName>
    <definedName name="PY3_LIABIL_EQUITY" localSheetId="5">#REF!</definedName>
    <definedName name="PY3_Long_term_Debt__excl_Dfd_Taxes" localSheetId="5">#REF!</definedName>
    <definedName name="PY3_Marketable_Sec" localSheetId="5">#REF!</definedName>
    <definedName name="PY3_Marketable_Sec">#REF!</definedName>
    <definedName name="PY3_NET_INCOME" localSheetId="5">#REF!</definedName>
    <definedName name="PY3_Net_Revenue" localSheetId="5">#REF!</definedName>
    <definedName name="PY3_Operating_Inc" localSheetId="5">#REF!</definedName>
    <definedName name="PY3_Other_Curr_Assets" localSheetId="5">#REF!</definedName>
    <definedName name="PY3_Other_Curr_Assets">#REF!</definedName>
    <definedName name="PY3_Other_Exp." localSheetId="5">#REF!</definedName>
    <definedName name="PY3_Other_LT_Assets" localSheetId="5">#REF!</definedName>
    <definedName name="PY3_Other_LT_Assets">#REF!</definedName>
    <definedName name="PY3_Other_LT_Liabilities" localSheetId="5">#REF!</definedName>
    <definedName name="PY3_Other_LT_Liabilities">#REF!</definedName>
    <definedName name="PY3_Preferred_Stock" localSheetId="5">#REF!</definedName>
    <definedName name="PY3_Preferred_Stock">#REF!</definedName>
    <definedName name="PY3_QUICK_ASSETS" localSheetId="5">#REF!</definedName>
    <definedName name="PY3_Retained_Earnings" localSheetId="5">#REF!</definedName>
    <definedName name="PY3_Retained_Earnings">#REF!</definedName>
    <definedName name="PY3_Selling" localSheetId="5">#REF!</definedName>
    <definedName name="PY3_Tangible_Assets" localSheetId="5">#REF!</definedName>
    <definedName name="PY3_Tangible_Assets">#REF!</definedName>
    <definedName name="PY3_Taxes" localSheetId="5">#REF!</definedName>
    <definedName name="PY3_TOTAL_ASSETS" localSheetId="5">#REF!</definedName>
    <definedName name="PY3_TOTAL_CURR_ASSETS" localSheetId="5">#REF!</definedName>
    <definedName name="PY3_TOTAL_DEBT" localSheetId="5">#REF!</definedName>
    <definedName name="PY3_TOTAL_EQUITY" localSheetId="5">#REF!</definedName>
    <definedName name="PY3_Trade_Payables" localSheetId="5">#REF!</definedName>
    <definedName name="PY3_Year_Income_Statement" localSheetId="5">#REF!</definedName>
    <definedName name="PY4_Accounts_Receivable" localSheetId="5">#REF!</definedName>
    <definedName name="PY4_Administration" localSheetId="5">#REF!</definedName>
    <definedName name="PY4_Cash" localSheetId="5">#REF!</definedName>
    <definedName name="PY4_Common_Equity" localSheetId="5">#REF!</definedName>
    <definedName name="PY4_Cost_of_Sales" localSheetId="5">#REF!</definedName>
    <definedName name="PY4_Current_Liabilities" localSheetId="5">#REF!</definedName>
    <definedName name="PY4_Depreciation" localSheetId="5">#REF!</definedName>
    <definedName name="PY4_Disc._Ops." localSheetId="5">#REF!</definedName>
    <definedName name="PY4_Extraord." localSheetId="5">#REF!</definedName>
    <definedName name="PY4_Gross_Profit" localSheetId="5">#REF!</definedName>
    <definedName name="PY4_INC_AFT_TAX" localSheetId="5">#REF!</definedName>
    <definedName name="PY4_INC_BEF_EXTRAORD" localSheetId="5">#REF!</definedName>
    <definedName name="PY4_Inc_Bef_Tax" localSheetId="5">#REF!</definedName>
    <definedName name="PY4_Intangible_Assets" localSheetId="5">#REF!</definedName>
    <definedName name="PY4_Intangible_Assets">#REF!</definedName>
    <definedName name="PY4_Interest_Expense" localSheetId="5">#REF!</definedName>
    <definedName name="PY4_Inventory" localSheetId="5">#REF!</definedName>
    <definedName name="PY4_LIABIL_EQUITY" localSheetId="5">#REF!</definedName>
    <definedName name="PY4_Long_term_Debt__excl_Dfd_Taxes" localSheetId="5">#REF!</definedName>
    <definedName name="PY4_Marketable_Sec" localSheetId="5">#REF!</definedName>
    <definedName name="PY4_Marketable_Sec">#REF!</definedName>
    <definedName name="PY4_NET_INCOME" localSheetId="5">#REF!</definedName>
    <definedName name="PY4_Net_Revenue" localSheetId="5">#REF!</definedName>
    <definedName name="PY4_Operating_Inc" localSheetId="5">#REF!</definedName>
    <definedName name="PY4_Other_Cur_Assets" localSheetId="5">#REF!</definedName>
    <definedName name="PY4_Other_Cur_Assets">#REF!</definedName>
    <definedName name="PY4_Other_Exp." localSheetId="5">#REF!</definedName>
    <definedName name="PY4_Other_LT_Assets" localSheetId="5">#REF!</definedName>
    <definedName name="PY4_Other_LT_Assets">#REF!</definedName>
    <definedName name="PY4_Other_LT_Liabilities" localSheetId="5">#REF!</definedName>
    <definedName name="PY4_Other_LT_Liabilities">#REF!</definedName>
    <definedName name="PY4_Preferred_Stock" localSheetId="5">#REF!</definedName>
    <definedName name="PY4_Preferred_Stock">#REF!</definedName>
    <definedName name="PY4_QUICK_ASSETS" localSheetId="5">#REF!</definedName>
    <definedName name="PY4_Retained_Earnings" localSheetId="5">#REF!</definedName>
    <definedName name="PY4_Retained_Earnings">#REF!</definedName>
    <definedName name="PY4_Selling" localSheetId="5">#REF!</definedName>
    <definedName name="PY4_Tangible_Assets" localSheetId="5">#REF!</definedName>
    <definedName name="PY4_Tangible_Assets">#REF!</definedName>
    <definedName name="PY4_Taxes" localSheetId="5">#REF!</definedName>
    <definedName name="PY4_TOTAL_ASSETS" localSheetId="5">#REF!</definedName>
    <definedName name="PY4_TOTAL_CURR_ASSETS" localSheetId="5">#REF!</definedName>
    <definedName name="PY4_TOTAL_DEBT" localSheetId="5">#REF!</definedName>
    <definedName name="PY4_TOTAL_EQUITY" localSheetId="5">#REF!</definedName>
    <definedName name="PY4_Trade_Payables" localSheetId="5">#REF!</definedName>
    <definedName name="PY4_Year_Income_Statement" localSheetId="5">#REF!</definedName>
    <definedName name="PY5_Accounts_Receivable" localSheetId="5">#REF!</definedName>
    <definedName name="PY5_Accounts_Receivable">#REF!</definedName>
    <definedName name="PY5_Administration" localSheetId="5">#REF!</definedName>
    <definedName name="PY5_Cash" localSheetId="5">#REF!</definedName>
    <definedName name="PY5_Common_Equity" localSheetId="5">#REF!</definedName>
    <definedName name="PY5_Cost_of_Sales" localSheetId="5">#REF!</definedName>
    <definedName name="PY5_Current_Liabilities" localSheetId="5">#REF!</definedName>
    <definedName name="PY5_Depreciation" localSheetId="5">#REF!</definedName>
    <definedName name="PY5_Disc._Ops." localSheetId="5">#REF!</definedName>
    <definedName name="PY5_Extraord." localSheetId="5">#REF!</definedName>
    <definedName name="PY5_Gross_Profit" localSheetId="5">#REF!</definedName>
    <definedName name="PY5_INC_AFT_TAX" localSheetId="5">#REF!</definedName>
    <definedName name="PY5_INC_BEF_EXTRAORD" localSheetId="5">#REF!</definedName>
    <definedName name="PY5_Inc_Bef_Tax" localSheetId="5">#REF!</definedName>
    <definedName name="PY5_Intangible_Assets" localSheetId="5">#REF!</definedName>
    <definedName name="PY5_Intangible_Assets">#REF!</definedName>
    <definedName name="PY5_Interest_Expense" localSheetId="5">#REF!</definedName>
    <definedName name="PY5_Inventory" localSheetId="5">#REF!</definedName>
    <definedName name="PY5_Inventory">#REF!</definedName>
    <definedName name="PY5_LIABIL_EQUITY" localSheetId="5">#REF!</definedName>
    <definedName name="PY5_Long_term_Debt__excl_Dfd_Taxes" localSheetId="5">#REF!</definedName>
    <definedName name="PY5_Marketable_Sec" localSheetId="5">#REF!</definedName>
    <definedName name="PY5_Marketable_Sec">#REF!</definedName>
    <definedName name="PY5_NET_INCOME" localSheetId="5">#REF!</definedName>
    <definedName name="PY5_Net_Revenue" localSheetId="5">#REF!</definedName>
    <definedName name="PY5_Operating_Inc" localSheetId="5">#REF!</definedName>
    <definedName name="PY5_Other_Curr_Assets" localSheetId="5">#REF!</definedName>
    <definedName name="PY5_Other_Curr_Assets">#REF!</definedName>
    <definedName name="PY5_Other_Exp." localSheetId="5">#REF!</definedName>
    <definedName name="PY5_Other_LT_Assets" localSheetId="5">#REF!</definedName>
    <definedName name="PY5_Other_LT_Assets">#REF!</definedName>
    <definedName name="PY5_Other_LT_Liabilities" localSheetId="5">#REF!</definedName>
    <definedName name="PY5_Other_LT_Liabilities">#REF!</definedName>
    <definedName name="PY5_Preferred_Stock" localSheetId="5">#REF!</definedName>
    <definedName name="PY5_Preferred_Stock">#REF!</definedName>
    <definedName name="PY5_QUICK_ASSETS" localSheetId="5">#REF!</definedName>
    <definedName name="PY5_Retained_Earnings" localSheetId="5">#REF!</definedName>
    <definedName name="PY5_Retained_Earnings">#REF!</definedName>
    <definedName name="PY5_Selling" localSheetId="5">#REF!</definedName>
    <definedName name="PY5_Tangible_Assets" localSheetId="5">#REF!</definedName>
    <definedName name="PY5_Tangible_Assets">#REF!</definedName>
    <definedName name="PY5_Taxes" localSheetId="5">#REF!</definedName>
    <definedName name="PY5_TOTAL_ASSETS" localSheetId="5">#REF!</definedName>
    <definedName name="PY5_TOTAL_CURR_ASSETS" localSheetId="5">#REF!</definedName>
    <definedName name="PY5_TOTAL_DEBT" localSheetId="5">#REF!</definedName>
    <definedName name="PY5_TOTAL_EQUITY" localSheetId="5">#REF!</definedName>
    <definedName name="PY5_Trade_Payables" localSheetId="5">#REF!</definedName>
    <definedName name="PY5_Year_Income_Statement" localSheetId="5">#REF!</definedName>
    <definedName name="QGPL_CLTESLB">#REF!</definedName>
    <definedName name="quarter" localSheetId="5">#REF!</definedName>
    <definedName name="quarter">#REF!</definedName>
    <definedName name="R_Factor" localSheetId="5">#REF!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5" hidden="1">1</definedName>
    <definedName name="SAPBEXrevision" hidden="1">3</definedName>
    <definedName name="SAPBEXsysID" hidden="1">"PLW"</definedName>
    <definedName name="SAPBEXwbID" localSheetId="5" hidden="1">"0B3C5WPQ1PKHTD1CRY997L2MI"</definedName>
    <definedName name="SAPBEXwbID" hidden="1">"14RHU0IXG8KL7C7PJMON454VM"</definedName>
    <definedName name="sdfnlsd" hidden="1">#REF!</definedName>
    <definedName name="sectores">#REF!</definedName>
    <definedName name="sedal" localSheetId="5">#REF!</definedName>
    <definedName name="sedal">#REF!</definedName>
    <definedName name="Selection_Remainder" localSheetId="5">#REF!</definedName>
    <definedName name="Selection_Remainder">#REF!</definedName>
    <definedName name="sku" localSheetId="5">#REF!</definedName>
    <definedName name="sku">#REF!</definedName>
    <definedName name="skus" localSheetId="5">#REF!</definedName>
    <definedName name="skus">#REF!</definedName>
    <definedName name="Starting_Point" localSheetId="5">#REF!</definedName>
    <definedName name="Starting_Point">#REF!</definedName>
    <definedName name="STKDIARIO" localSheetId="5">#REF!</definedName>
    <definedName name="STKDIARIO">#REF!</definedName>
    <definedName name="STKDIARIOPX01" localSheetId="5">#REF!</definedName>
    <definedName name="STKDIARIOPX01">#REF!</definedName>
    <definedName name="STKDIARIOPX04" localSheetId="5">#REF!</definedName>
    <definedName name="STKDIARIOPX04">#REF!</definedName>
    <definedName name="Suma_de_ABR_U_3">#REF!</definedName>
    <definedName name="SUMMARY" localSheetId="5">#REF!</definedName>
    <definedName name="SUMMARY">#REF!</definedName>
    <definedName name="super" localSheetId="5">#REF!</definedName>
    <definedName name="super">#REF!</definedName>
    <definedName name="tablasun" localSheetId="5">#REF!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5">#REF!</definedName>
    <definedName name="TEST0">#REF!</definedName>
    <definedName name="TEST1" localSheetId="5">#REF!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5">#REF!</definedName>
    <definedName name="TESTKEYS">#REF!</definedName>
    <definedName name="TextRefCopy1">#REF!</definedName>
    <definedName name="TextRefCopy10" localSheetId="5">#REF!</definedName>
    <definedName name="TextRefCopy10">#REF!</definedName>
    <definedName name="TextRefCopy100" localSheetId="5">#REF!</definedName>
    <definedName name="TextRefCopy100">#REF!</definedName>
    <definedName name="TextRefCopy102" localSheetId="5">#REF!</definedName>
    <definedName name="TextRefCopy102">#REF!</definedName>
    <definedName name="TextRefCopy103" localSheetId="5">#REF!</definedName>
    <definedName name="TextRefCopy103">#REF!</definedName>
    <definedName name="TextRefCopy104" localSheetId="5">#REF!</definedName>
    <definedName name="TextRefCopy104">#REF!</definedName>
    <definedName name="TextRefCopy105" localSheetId="5">#REF!</definedName>
    <definedName name="TextRefCopy105">#REF!</definedName>
    <definedName name="TextRefCopy107" localSheetId="5">#REF!</definedName>
    <definedName name="TextRefCopy107">#REF!</definedName>
    <definedName name="TextRefCopy108" localSheetId="5">#REF!</definedName>
    <definedName name="TextRefCopy108">#REF!</definedName>
    <definedName name="TextRefCopy109" localSheetId="5">#REF!</definedName>
    <definedName name="TextRefCopy109">#REF!</definedName>
    <definedName name="TextRefCopy11" localSheetId="5">#REF!</definedName>
    <definedName name="TextRefCopy111">#REF!</definedName>
    <definedName name="TextRefCopy112" localSheetId="5">#REF!</definedName>
    <definedName name="TextRefCopy112">#REF!</definedName>
    <definedName name="TextRefCopy113" localSheetId="5">#REF!</definedName>
    <definedName name="TextRefCopy113">#REF!</definedName>
    <definedName name="TextRefCopy114">#REF!</definedName>
    <definedName name="TextRefCopy116" localSheetId="5">#REF!</definedName>
    <definedName name="TextRefCopy116">#REF!</definedName>
    <definedName name="TextRefCopy118" localSheetId="5">#REF!</definedName>
    <definedName name="TextRefCopy118">#REF!</definedName>
    <definedName name="TextRefCopy119" localSheetId="5">#REF!</definedName>
    <definedName name="TextRefCopy119">#REF!</definedName>
    <definedName name="TextRefCopy12" localSheetId="5">#REF!</definedName>
    <definedName name="TextRefCopy120" localSheetId="5">#REF!</definedName>
    <definedName name="TextRefCopy120">#REF!</definedName>
    <definedName name="TextRefCopy121" localSheetId="5">#REF!</definedName>
    <definedName name="TextRefCopy121">#REF!</definedName>
    <definedName name="TextRefCopy122">#REF!</definedName>
    <definedName name="TextRefCopy123">#REF!</definedName>
    <definedName name="TextRefCopy127" localSheetId="5">#REF!</definedName>
    <definedName name="TextRefCopy127">#REF!</definedName>
    <definedName name="TextRefCopy13" localSheetId="5">#REF!</definedName>
    <definedName name="TextRefCopy14" localSheetId="5">#REF!</definedName>
    <definedName name="TextRefCopy15" localSheetId="5">#REF!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5">#REF!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5">#REF!</definedName>
    <definedName name="TextRefCopy4">#REF!</definedName>
    <definedName name="TextRefCopy41">#REF!</definedName>
    <definedName name="TextRefCopy42" localSheetId="5">#REF!</definedName>
    <definedName name="TextRefCopy42">#REF!</definedName>
    <definedName name="TextRefCopy43" localSheetId="5">#REF!</definedName>
    <definedName name="TextRefCopy44" localSheetId="5">#REF!</definedName>
    <definedName name="TextRefCopy44">#REF!</definedName>
    <definedName name="TextRefCopy46">#REF!</definedName>
    <definedName name="TextRefCopy53" localSheetId="5">#REF!</definedName>
    <definedName name="TextRefCopy53">#REF!</definedName>
    <definedName name="TextRefCopy54" localSheetId="5">#REF!</definedName>
    <definedName name="TextRefCopy54">#REF!</definedName>
    <definedName name="TextRefCopy55" localSheetId="5">#REF!</definedName>
    <definedName name="TextRefCopy55">#REF!</definedName>
    <definedName name="TextRefCopy56" localSheetId="5">#REF!</definedName>
    <definedName name="TextRefCopy56">#REF!</definedName>
    <definedName name="TextRefCopy6">#REF!</definedName>
    <definedName name="TextRefCopy63" localSheetId="5">#REF!</definedName>
    <definedName name="TextRefCopy63">#REF!</definedName>
    <definedName name="TextRefCopy65" localSheetId="5">#REF!</definedName>
    <definedName name="TextRefCopy65">#REF!</definedName>
    <definedName name="TextRefCopy66" localSheetId="5">#REF!</definedName>
    <definedName name="TextRefCopy66">#REF!</definedName>
    <definedName name="TextRefCopy67" localSheetId="5">#REF!</definedName>
    <definedName name="TextRefCopy67">#REF!</definedName>
    <definedName name="TextRefCopy68" localSheetId="5">#REF!</definedName>
    <definedName name="TextRefCopy68">#REF!</definedName>
    <definedName name="TextRefCopy7" localSheetId="5">#REF!</definedName>
    <definedName name="TextRefCopy7">#REF!</definedName>
    <definedName name="TextRefCopy70" localSheetId="5">#REF!</definedName>
    <definedName name="TextRefCopy70">#REF!</definedName>
    <definedName name="TextRefCopy71" localSheetId="5">#REF!</definedName>
    <definedName name="TextRefCopy71">#REF!</definedName>
    <definedName name="TextRefCopy73" localSheetId="5">#REF!</definedName>
    <definedName name="TextRefCopy73">#REF!</definedName>
    <definedName name="TextRefCopy75" localSheetId="5">#REF!</definedName>
    <definedName name="TextRefCopy75">#REF!</definedName>
    <definedName name="TextRefCopy77" localSheetId="5">#REF!</definedName>
    <definedName name="TextRefCopy77">#REF!</definedName>
    <definedName name="TextRefCopy79" localSheetId="5">#REF!</definedName>
    <definedName name="TextRefCopy79">#REF!</definedName>
    <definedName name="TextRefCopy8" localSheetId="5">#REF!</definedName>
    <definedName name="TextRefCopy8">#REF!</definedName>
    <definedName name="TextRefCopy80" localSheetId="5">#REF!</definedName>
    <definedName name="TextRefCopy80">#REF!</definedName>
    <definedName name="TextRefCopy82" localSheetId="5">#REF!</definedName>
    <definedName name="TextRefCopy82">#REF!</definedName>
    <definedName name="TextRefCopy85" localSheetId="5">#REF!</definedName>
    <definedName name="TextRefCopy86" localSheetId="5">#REF!</definedName>
    <definedName name="TextRefCopy88" localSheetId="5">#REF!</definedName>
    <definedName name="TextRefCopy89" localSheetId="5">#REF!</definedName>
    <definedName name="TextRefCopy90" localSheetId="5">#REF!</definedName>
    <definedName name="TextRefCopy91" localSheetId="5">#REF!</definedName>
    <definedName name="TextRefCopy92" localSheetId="5">#REF!</definedName>
    <definedName name="TextRefCopy93" localSheetId="5">#REF!</definedName>
    <definedName name="TextRefCopy97" localSheetId="5">#REF!</definedName>
    <definedName name="TextRefCopy97">#REF!</definedName>
    <definedName name="TextRefCopy98">#REF!</definedName>
    <definedName name="TextRefCopyRangeCount" localSheetId="5" hidden="1">12</definedName>
    <definedName name="TextRefCopyRangeCount" hidden="1">1</definedName>
    <definedName name="Top_Stratum_Number" localSheetId="5">#REF!</definedName>
    <definedName name="Top_Stratum_Number">#REF!</definedName>
    <definedName name="Top_Stratum_Value" localSheetId="5">#REF!</definedName>
    <definedName name="Top_Stratum_Value">#REF!</definedName>
    <definedName name="Total_Amount">#REF!</definedName>
    <definedName name="Total_Number_Selections" localSheetId="5">#REF!</definedName>
    <definedName name="Total_Number_Selections">#REF!</definedName>
    <definedName name="tp" localSheetId="5">#REF!</definedName>
    <definedName name="tp">#REF!</definedName>
    <definedName name="Unidades" localSheetId="5">#REF!</definedName>
    <definedName name="Unidades">#REF!</definedName>
    <definedName name="URUGUAY" localSheetId="5">#REF!</definedName>
    <definedName name="URUGUAY">#REF!</definedName>
    <definedName name="vencidos">#REF!</definedName>
    <definedName name="vigencia" localSheetId="5">#REF!</definedName>
    <definedName name="vigencia">#REF!</definedName>
    <definedName name="vpphold">#REF!</definedName>
    <definedName name="VTADIAR" localSheetId="5">#REF!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4" hidden="1">{#N/A,#N/A,FALSE,"VOL"}</definedName>
    <definedName name="wrn.Volumen." localSheetId="6" hidden="1">{#N/A,#N/A,FALSE,"VOL"}</definedName>
    <definedName name="wrn.Volumen." localSheetId="7" hidden="1">{#N/A,#N/A,FALSE,"VOL"}</definedName>
    <definedName name="wrn.Volumen." localSheetId="8" hidden="1">{#N/A,#N/A,FALSE,"VOL"}</definedName>
    <definedName name="wrn.Volumen." localSheetId="5" hidden="1">{#N/A,#N/A,FALSE,"VOL"}</definedName>
    <definedName name="wrn.Volumen." hidden="1">{#N/A,#N/A,FALSE,"VOL"}</definedName>
    <definedName name="xdc">#REF!</definedName>
    <definedName name="XREF_COLUMN_1" hidden="1">#REF!</definedName>
    <definedName name="XREF_COLUMN_10" hidden="1">#REF!</definedName>
    <definedName name="XREF_COLUMN_11" localSheetId="5" hidden="1">'Variación del Activo Neto'!#REF!</definedName>
    <definedName name="XREF_COLUMN_12" localSheetId="2" hidden="1">#REF!</definedName>
    <definedName name="XREF_COLUMN_12" localSheetId="5" hidden="1">'Variación del Activo Neto'!#REF!</definedName>
    <definedName name="XREF_COLUMN_12" hidden="1">#REF!</definedName>
    <definedName name="XREF_COLUMN_13" localSheetId="2" hidden="1">#REF!</definedName>
    <definedName name="XREF_COLUMN_13" localSheetId="5" hidden="1">'Variación del Activo Neto'!#REF!</definedName>
    <definedName name="XREF_COLUMN_13" hidden="1">#REF!</definedName>
    <definedName name="XREF_COLUMN_14" localSheetId="2" hidden="1">#REF!</definedName>
    <definedName name="XREF_COLUMN_14" localSheetId="5" hidden="1">'Variación del Activo Neto'!$P:$P</definedName>
    <definedName name="XREF_COLUMN_14" hidden="1">#REF!</definedName>
    <definedName name="XREF_COLUMN_15" localSheetId="2" hidden="1">#REF!</definedName>
    <definedName name="XREF_COLUMN_15" localSheetId="5" hidden="1">#REF!</definedName>
    <definedName name="XREF_COLUMN_15" hidden="1">#REF!</definedName>
    <definedName name="XREF_COLUMN_17" localSheetId="5" hidden="1">#REF!</definedName>
    <definedName name="XREF_COLUMN_17" hidden="1">#REF!</definedName>
    <definedName name="XREF_COLUMN_2" hidden="1">#REF!</definedName>
    <definedName name="XREF_COLUMN_24" hidden="1">#REF!</definedName>
    <definedName name="XREF_COLUMN_4" localSheetId="5" hidden="1">#REF!</definedName>
    <definedName name="XREF_COLUMN_5" localSheetId="5" hidden="1">'Variación del Activo Neto'!$D:$D</definedName>
    <definedName name="XREF_COLUMN_7" localSheetId="2" hidden="1">#REF!</definedName>
    <definedName name="XREF_COLUMN_7" hidden="1">#REF!</definedName>
    <definedName name="XREF_COLUMN_9" localSheetId="2" hidden="1">#REF!</definedName>
    <definedName name="XREF_COLUMN_9" hidden="1">#REF!</definedName>
    <definedName name="XRefActiveRow" localSheetId="5" hidden="1">#REF!</definedName>
    <definedName name="XRefActiveRow" hidden="1">#REF!</definedName>
    <definedName name="XRefColumnsCount" localSheetId="5" hidden="1">14</definedName>
    <definedName name="XRefColumnsCount" hidden="1">2</definedName>
    <definedName name="XRefCopy1" localSheetId="5" hidden="1">#REF!</definedName>
    <definedName name="XRefCopy1" hidden="1">#REF!</definedName>
    <definedName name="XRefCopy10" localSheetId="5" hidden="1">#REF!</definedName>
    <definedName name="XRefCopy100" localSheetId="5" hidden="1">#REF!</definedName>
    <definedName name="XRefCopy100" hidden="1">#REF!</definedName>
    <definedName name="XRefCopy100Row" localSheetId="5" hidden="1">#REF!</definedName>
    <definedName name="XRefCopy100Row" hidden="1">#REF!</definedName>
    <definedName name="XRefCopy101" localSheetId="5" hidden="1">#REF!</definedName>
    <definedName name="XRefCopy101" hidden="1">#REF!</definedName>
    <definedName name="XRefCopy101Row" localSheetId="5" hidden="1">#REF!</definedName>
    <definedName name="XRefCopy101Row" hidden="1">#REF!</definedName>
    <definedName name="XRefCopy102" localSheetId="5" hidden="1">#REF!</definedName>
    <definedName name="XRefCopy102" hidden="1">#REF!</definedName>
    <definedName name="XRefCopy102Row" localSheetId="5" hidden="1">#REF!</definedName>
    <definedName name="XRefCopy102Row" hidden="1">#REF!</definedName>
    <definedName name="XRefCopy103" localSheetId="5" hidden="1">#REF!</definedName>
    <definedName name="XRefCopy103" hidden="1">#REF!</definedName>
    <definedName name="XRefCopy103Row" localSheetId="5" hidden="1">#REF!</definedName>
    <definedName name="XRefCopy103Row" hidden="1">#REF!</definedName>
    <definedName name="XRefCopy104" localSheetId="5" hidden="1">#REF!</definedName>
    <definedName name="XRefCopy104" hidden="1">#REF!</definedName>
    <definedName name="XRefCopy104Row" localSheetId="5" hidden="1">#REF!</definedName>
    <definedName name="XRefCopy104Row" hidden="1">#REF!</definedName>
    <definedName name="XRefCopy105" hidden="1">#REF!</definedName>
    <definedName name="XRefCopy105Row" localSheetId="5" hidden="1">#REF!</definedName>
    <definedName name="XRefCopy105Row" hidden="1">#REF!</definedName>
    <definedName name="XRefCopy106" hidden="1">#REF!</definedName>
    <definedName name="XRefCopy106Row" localSheetId="5" hidden="1">#REF!</definedName>
    <definedName name="XRefCopy106Row" hidden="1">#REF!</definedName>
    <definedName name="XRefCopy107" hidden="1">#REF!</definedName>
    <definedName name="XRefCopy107Row" localSheetId="5" hidden="1">#REF!</definedName>
    <definedName name="XRefCopy107Row" hidden="1">#REF!</definedName>
    <definedName name="XRefCopy108" hidden="1">#REF!</definedName>
    <definedName name="XRefCopy108Row" localSheetId="5" hidden="1">#REF!</definedName>
    <definedName name="XRefCopy108Row" hidden="1">#REF!</definedName>
    <definedName name="XRefCopy109" hidden="1">#REF!</definedName>
    <definedName name="XRefCopy109Row" localSheetId="5" hidden="1">#REF!</definedName>
    <definedName name="XRefCopy109Row" hidden="1">#REF!</definedName>
    <definedName name="XRefCopy10Row" localSheetId="5" hidden="1">#REF!</definedName>
    <definedName name="XRefCopy10Row" hidden="1">#REF!</definedName>
    <definedName name="XRefCopy11" localSheetId="5" hidden="1">#REF!</definedName>
    <definedName name="XRefCopy110Row" localSheetId="5" hidden="1">#REF!</definedName>
    <definedName name="XRefCopy110Row" hidden="1">#REF!</definedName>
    <definedName name="XRefCopy111Row" localSheetId="5" hidden="1">#REF!</definedName>
    <definedName name="XRefCopy111Row" hidden="1">#REF!</definedName>
    <definedName name="XRefCopy112" hidden="1">#REF!</definedName>
    <definedName name="XRefCopy112Row" localSheetId="5" hidden="1">#REF!</definedName>
    <definedName name="XRefCopy112Row" hidden="1">#REF!</definedName>
    <definedName name="XRefCopy113" hidden="1">#REF!</definedName>
    <definedName name="XRefCopy113Row" localSheetId="5" hidden="1">#REF!</definedName>
    <definedName name="XRefCopy113Row" hidden="1">#REF!</definedName>
    <definedName name="XRefCopy114" hidden="1">#REF!</definedName>
    <definedName name="XRefCopy114Row" localSheetId="5" hidden="1">#REF!</definedName>
    <definedName name="XRefCopy114Row" hidden="1">#REF!</definedName>
    <definedName name="XRefCopy115" hidden="1">#REF!</definedName>
    <definedName name="XRefCopy115Row" localSheetId="5" hidden="1">#REF!</definedName>
    <definedName name="XRefCopy115Row" hidden="1">#REF!</definedName>
    <definedName name="XRefCopy116" hidden="1">#REF!</definedName>
    <definedName name="XRefCopy116Row" localSheetId="5" hidden="1">#REF!</definedName>
    <definedName name="XRefCopy116Row" hidden="1">#REF!</definedName>
    <definedName name="XRefCopy117" hidden="1">#REF!</definedName>
    <definedName name="XRefCopy117Row" localSheetId="5" hidden="1">#REF!</definedName>
    <definedName name="XRefCopy117Row" hidden="1">#REF!</definedName>
    <definedName name="XRefCopy118" localSheetId="5" hidden="1">#REF!</definedName>
    <definedName name="XRefCopy118" hidden="1">#REF!</definedName>
    <definedName name="XRefCopy118Row" localSheetId="5" hidden="1">#REF!</definedName>
    <definedName name="XRefCopy118Row" hidden="1">#REF!</definedName>
    <definedName name="XRefCopy119" localSheetId="5" hidden="1">#REF!</definedName>
    <definedName name="XRefCopy119" hidden="1">#REF!</definedName>
    <definedName name="XRefCopy119Row" localSheetId="5" hidden="1">#REF!</definedName>
    <definedName name="XRefCopy119Row" hidden="1">#REF!</definedName>
    <definedName name="XRefCopy11Row" localSheetId="5" hidden="1">#REF!</definedName>
    <definedName name="XRefCopy11Row" hidden="1">#REF!</definedName>
    <definedName name="XRefCopy12" hidden="1">#REF!</definedName>
    <definedName name="XRefCopy120" localSheetId="5" hidden="1">#REF!</definedName>
    <definedName name="XRefCopy120" hidden="1">#REF!</definedName>
    <definedName name="XRefCopy120Row" localSheetId="5" hidden="1">#REF!</definedName>
    <definedName name="XRefCopy120Row" hidden="1">#REF!</definedName>
    <definedName name="XRefCopy121" localSheetId="5" hidden="1">#REF!</definedName>
    <definedName name="XRefCopy121" hidden="1">#REF!</definedName>
    <definedName name="XRefCopy121Row" localSheetId="5" hidden="1">#REF!</definedName>
    <definedName name="XRefCopy121Row" hidden="1">#REF!</definedName>
    <definedName name="XRefCopy122" localSheetId="5" hidden="1">#REF!</definedName>
    <definedName name="XRefCopy122" hidden="1">#REF!</definedName>
    <definedName name="XRefCopy122Row" localSheetId="5" hidden="1">#REF!</definedName>
    <definedName name="XRefCopy122Row" hidden="1">#REF!</definedName>
    <definedName name="XRefCopy123" hidden="1">#REF!</definedName>
    <definedName name="XRefCopy123Row" localSheetId="5" hidden="1">#REF!</definedName>
    <definedName name="XRefCopy123Row" hidden="1">#REF!</definedName>
    <definedName name="XRefCopy124" hidden="1">#REF!</definedName>
    <definedName name="XRefCopy124Row" localSheetId="5" hidden="1">#REF!</definedName>
    <definedName name="XRefCopy124Row" hidden="1">#REF!</definedName>
    <definedName name="XRefCopy125" hidden="1">#REF!</definedName>
    <definedName name="XRefCopy125Row" localSheetId="5" hidden="1">#REF!</definedName>
    <definedName name="XRefCopy125Row" hidden="1">#REF!</definedName>
    <definedName name="XRefCopy126" hidden="1">#REF!</definedName>
    <definedName name="XRefCopy126Row" localSheetId="5" hidden="1">#REF!</definedName>
    <definedName name="XRefCopy126Row" hidden="1">#REF!</definedName>
    <definedName name="XRefCopy127" hidden="1">#REF!</definedName>
    <definedName name="XRefCopy127Row" localSheetId="5" hidden="1">#REF!</definedName>
    <definedName name="XRefCopy127Row" hidden="1">#REF!</definedName>
    <definedName name="XRefCopy128" hidden="1">#REF!</definedName>
    <definedName name="XRefCopy129" hidden="1">#REF!</definedName>
    <definedName name="XRefCopy129Row" localSheetId="5" hidden="1">#REF!</definedName>
    <definedName name="XRefCopy129Row" hidden="1">#REF!</definedName>
    <definedName name="XRefCopy12Row" localSheetId="5" hidden="1">#REF!</definedName>
    <definedName name="XRefCopy12Row" hidden="1">#REF!</definedName>
    <definedName name="XRefCopy13" localSheetId="5" hidden="1">#REF!</definedName>
    <definedName name="XRefCopy130" hidden="1">#REF!</definedName>
    <definedName name="XRefCopy130Row" localSheetId="5" hidden="1">#REF!</definedName>
    <definedName name="XRefCopy130Row" hidden="1">#REF!</definedName>
    <definedName name="XRefCopy131" hidden="1">#REF!</definedName>
    <definedName name="XRefCopy131Row" localSheetId="5" hidden="1">#REF!</definedName>
    <definedName name="XRefCopy131Row" hidden="1">#REF!</definedName>
    <definedName name="XRefCopy132" localSheetId="5" hidden="1">#REF!</definedName>
    <definedName name="XRefCopy132" hidden="1">#REF!</definedName>
    <definedName name="XRefCopy132Row" localSheetId="5" hidden="1">#REF!</definedName>
    <definedName name="XRefCopy132Row" hidden="1">#REF!</definedName>
    <definedName name="XRefCopy133" localSheetId="5" hidden="1">#REF!</definedName>
    <definedName name="XRefCopy133" hidden="1">#REF!</definedName>
    <definedName name="XRefCopy133Row" localSheetId="5" hidden="1">#REF!</definedName>
    <definedName name="XRefCopy133Row" hidden="1">#REF!</definedName>
    <definedName name="XRefCopy134" hidden="1">#REF!</definedName>
    <definedName name="XRefCopy134Row" localSheetId="5" hidden="1">#REF!</definedName>
    <definedName name="XRefCopy134Row" hidden="1">#REF!</definedName>
    <definedName name="XRefCopy135" hidden="1">#REF!</definedName>
    <definedName name="XRefCopy135Row" localSheetId="5" hidden="1">#REF!</definedName>
    <definedName name="XRefCopy135Row" hidden="1">#REF!</definedName>
    <definedName name="XRefCopy136" hidden="1">#REF!</definedName>
    <definedName name="XRefCopy136Row" localSheetId="5" hidden="1">#REF!</definedName>
    <definedName name="XRefCopy136Row" hidden="1">#REF!</definedName>
    <definedName name="XRefCopy137" hidden="1">#REF!</definedName>
    <definedName name="XRefCopy137Row" localSheetId="5" hidden="1">#REF!</definedName>
    <definedName name="XRefCopy137Row" hidden="1">#REF!</definedName>
    <definedName name="XRefCopy138" hidden="1">#REF!</definedName>
    <definedName name="XRefCopy138Row" localSheetId="5" hidden="1">#REF!</definedName>
    <definedName name="XRefCopy138Row" hidden="1">#REF!</definedName>
    <definedName name="XRefCopy139" hidden="1">#REF!</definedName>
    <definedName name="XRefCopy139Row" localSheetId="5" hidden="1">#REF!</definedName>
    <definedName name="XRefCopy139Row" hidden="1">#REF!</definedName>
    <definedName name="XRefCopy13Row" localSheetId="5" hidden="1">#REF!</definedName>
    <definedName name="XRefCopy13Row" hidden="1">#REF!</definedName>
    <definedName name="XRefCopy140" hidden="1">#REF!</definedName>
    <definedName name="XRefCopy140Row" localSheetId="5" hidden="1">#REF!</definedName>
    <definedName name="XRefCopy140Row" hidden="1">#REF!</definedName>
    <definedName name="XRefCopy141Row" localSheetId="5" hidden="1">#REF!</definedName>
    <definedName name="XRefCopy141Row" hidden="1">#REF!</definedName>
    <definedName name="XRefCopy142" localSheetId="5" hidden="1">#REF!</definedName>
    <definedName name="XRefCopy142Row" localSheetId="5" hidden="1">#REF!</definedName>
    <definedName name="XRefCopy142Row" hidden="1">#REF!</definedName>
    <definedName name="XRefCopy143" localSheetId="5" hidden="1">#REF!</definedName>
    <definedName name="XRefCopy143Row" localSheetId="5" hidden="1">#REF!</definedName>
    <definedName name="XRefCopy143Row" hidden="1">#REF!</definedName>
    <definedName name="XRefCopy144Row" localSheetId="5" hidden="1">#REF!</definedName>
    <definedName name="XRefCopy144Row" hidden="1">#REF!</definedName>
    <definedName name="XRefCopy145Row" localSheetId="5" hidden="1">#REF!</definedName>
    <definedName name="XRefCopy145Row" hidden="1">#REF!</definedName>
    <definedName name="XRefCopy146" localSheetId="5" hidden="1">#REF!</definedName>
    <definedName name="XRefCopy146Row" localSheetId="5" hidden="1">#REF!</definedName>
    <definedName name="XRefCopy146Row" hidden="1">#REF!</definedName>
    <definedName name="XRefCopy147" localSheetId="5" hidden="1">#REF!</definedName>
    <definedName name="XRefCopy147Row" localSheetId="5" hidden="1">#REF!</definedName>
    <definedName name="XRefCopy147Row" hidden="1">#REF!</definedName>
    <definedName name="XRefCopy148" localSheetId="5" hidden="1">#REF!</definedName>
    <definedName name="XRefCopy148Row" localSheetId="5" hidden="1">#REF!</definedName>
    <definedName name="XRefCopy148Row" hidden="1">#REF!</definedName>
    <definedName name="XRefCopy149" localSheetId="5" hidden="1">#REF!</definedName>
    <definedName name="XRefCopy149" hidden="1">#REF!</definedName>
    <definedName name="XRefCopy149Row" localSheetId="5" hidden="1">#REF!</definedName>
    <definedName name="XRefCopy149Row" hidden="1">#REF!</definedName>
    <definedName name="XRefCopy14Row" hidden="1">#REF!</definedName>
    <definedName name="XRefCopy150" localSheetId="5" hidden="1">#REF!</definedName>
    <definedName name="XRefCopy150" hidden="1">#REF!</definedName>
    <definedName name="XRefCopy150Row" localSheetId="5" hidden="1">#REF!</definedName>
    <definedName name="XRefCopy150Row" hidden="1">#REF!</definedName>
    <definedName name="XRefCopy151" localSheetId="5" hidden="1">#REF!</definedName>
    <definedName name="XRefCopy151" hidden="1">#REF!</definedName>
    <definedName name="XRefCopy151Row" localSheetId="5" hidden="1">#REF!</definedName>
    <definedName name="XRefCopy151Row" hidden="1">#REF!</definedName>
    <definedName name="XRefCopy152" localSheetId="5" hidden="1">#REF!</definedName>
    <definedName name="XRefCopy152" hidden="1">#REF!</definedName>
    <definedName name="XRefCopy152Row" localSheetId="5" hidden="1">#REF!</definedName>
    <definedName name="XRefCopy152Row" hidden="1">#REF!</definedName>
    <definedName name="XRefCopy153" localSheetId="5" hidden="1">#REF!</definedName>
    <definedName name="XRefCopy153" hidden="1">#REF!</definedName>
    <definedName name="XRefCopy153Row" localSheetId="5" hidden="1">#REF!</definedName>
    <definedName name="XRefCopy153Row" hidden="1">#REF!</definedName>
    <definedName name="XRefCopy154" localSheetId="5" hidden="1">#REF!</definedName>
    <definedName name="XRefCopy154" hidden="1">#REF!</definedName>
    <definedName name="XRefCopy154Row" localSheetId="5" hidden="1">#REF!</definedName>
    <definedName name="XRefCopy154Row" hidden="1">#REF!</definedName>
    <definedName name="XRefCopy155" localSheetId="5" hidden="1">#REF!</definedName>
    <definedName name="XRefCopy155" hidden="1">#REF!</definedName>
    <definedName name="XRefCopy155Row" localSheetId="5" hidden="1">#REF!</definedName>
    <definedName name="XRefCopy155Row" hidden="1">#REF!</definedName>
    <definedName name="XRefCopy156" localSheetId="5" hidden="1">#REF!</definedName>
    <definedName name="XRefCopy156" hidden="1">#REF!</definedName>
    <definedName name="XRefCopy156Row" localSheetId="5" hidden="1">#REF!</definedName>
    <definedName name="XRefCopy156Row" hidden="1">#REF!</definedName>
    <definedName name="XRefCopy157" localSheetId="5" hidden="1">#REF!</definedName>
    <definedName name="XRefCopy157" hidden="1">#REF!</definedName>
    <definedName name="XRefCopy157Row" localSheetId="5" hidden="1">#REF!</definedName>
    <definedName name="XRefCopy157Row" hidden="1">#REF!</definedName>
    <definedName name="XRefCopy158" localSheetId="5" hidden="1">#REF!</definedName>
    <definedName name="XRefCopy158" hidden="1">#REF!</definedName>
    <definedName name="XRefCopy158Row" localSheetId="5" hidden="1">#REF!</definedName>
    <definedName name="XRefCopy158Row" hidden="1">#REF!</definedName>
    <definedName name="XRefCopy159" localSheetId="5" hidden="1">#REF!</definedName>
    <definedName name="XRefCopy159" hidden="1">#REF!</definedName>
    <definedName name="XRefCopy159Row" localSheetId="5" hidden="1">#REF!</definedName>
    <definedName name="XRefCopy159Row" hidden="1">#REF!</definedName>
    <definedName name="XRefCopy15Row" localSheetId="5" hidden="1">#REF!</definedName>
    <definedName name="XRefCopy160" localSheetId="5" hidden="1">#REF!</definedName>
    <definedName name="XRefCopy160" hidden="1">#REF!</definedName>
    <definedName name="XRefCopy160Row" localSheetId="5" hidden="1">#REF!</definedName>
    <definedName name="XRefCopy160Row" hidden="1">#REF!</definedName>
    <definedName name="XRefCopy161" localSheetId="5" hidden="1">#REF!</definedName>
    <definedName name="XRefCopy161" hidden="1">#REF!</definedName>
    <definedName name="XRefCopy161Row" localSheetId="5" hidden="1">#REF!</definedName>
    <definedName name="XRefCopy161Row" hidden="1">#REF!</definedName>
    <definedName name="XRefCopy162" localSheetId="5" hidden="1">#REF!</definedName>
    <definedName name="XRefCopy162" hidden="1">#REF!</definedName>
    <definedName name="XRefCopy162Row" localSheetId="5" hidden="1">#REF!</definedName>
    <definedName name="XRefCopy162Row" hidden="1">#REF!</definedName>
    <definedName name="XRefCopy163" localSheetId="5" hidden="1">#REF!</definedName>
    <definedName name="XRefCopy163" hidden="1">#REF!</definedName>
    <definedName name="XRefCopy163Row" localSheetId="5" hidden="1">#REF!</definedName>
    <definedName name="XRefCopy163Row" hidden="1">#REF!</definedName>
    <definedName name="XRefCopy164" localSheetId="5" hidden="1">#REF!</definedName>
    <definedName name="XRefCopy164" hidden="1">#REF!</definedName>
    <definedName name="XRefCopy164Row" localSheetId="5" hidden="1">#REF!</definedName>
    <definedName name="XRefCopy164Row" hidden="1">#REF!</definedName>
    <definedName name="XRefCopy165" localSheetId="5" hidden="1">#REF!</definedName>
    <definedName name="XRefCopy165" hidden="1">#REF!</definedName>
    <definedName name="XRefCopy165Row" hidden="1">#REF!</definedName>
    <definedName name="XRefCopy166" localSheetId="5" hidden="1">#REF!</definedName>
    <definedName name="XRefCopy166" hidden="1">#REF!</definedName>
    <definedName name="XRefCopy166Row" hidden="1">#REF!</definedName>
    <definedName name="XRefCopy167" localSheetId="5"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5"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5"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5"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5" hidden="1">#REF!</definedName>
    <definedName name="XRefCopy19Row" hidden="1">#REF!</definedName>
    <definedName name="XRefCopy1Row" localSheetId="5" hidden="1">#REF!</definedName>
    <definedName name="XRefCopy1Row" hidden="1">#REF!</definedName>
    <definedName name="XRefCopy2" localSheetId="5" hidden="1">#REF!</definedName>
    <definedName name="XRefCopy2" hidden="1">#REF!</definedName>
    <definedName name="XRefCopy20" localSheetId="5"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5"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5"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5"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5"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5"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5"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5"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5"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5"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5" hidden="1">#REF!</definedName>
    <definedName name="XRefCopy29Row" hidden="1">#REF!</definedName>
    <definedName name="XRefCopy2Row" localSheetId="5" hidden="1">#REF!</definedName>
    <definedName name="XRefCopy2Row" hidden="1">#REF!</definedName>
    <definedName name="XRefCopy30Row" localSheetId="5" hidden="1">#REF!</definedName>
    <definedName name="XRefCopy30Row" hidden="1">#REF!</definedName>
    <definedName name="XRefCopy31Row" localSheetId="5" hidden="1">#REF!</definedName>
    <definedName name="XRefCopy31Row" hidden="1">#REF!</definedName>
    <definedName name="XRefCopy32Row" localSheetId="5" hidden="1">#REF!</definedName>
    <definedName name="XRefCopy32Row" hidden="1">#REF!</definedName>
    <definedName name="XRefCopy33Row" localSheetId="5" hidden="1">#REF!</definedName>
    <definedName name="XRefCopy33Row" hidden="1">#REF!</definedName>
    <definedName name="XRefCopy34Row" localSheetId="5" hidden="1">#REF!</definedName>
    <definedName name="XRefCopy34Row" hidden="1">#REF!</definedName>
    <definedName name="XRefCopy35Row" localSheetId="5" hidden="1">#REF!</definedName>
    <definedName name="XRefCopy35Row" hidden="1">#REF!</definedName>
    <definedName name="XRefCopy36Row" localSheetId="5" hidden="1">#REF!</definedName>
    <definedName name="XRefCopy36Row" hidden="1">#REF!</definedName>
    <definedName name="XRefCopy37Row" localSheetId="5" hidden="1">#REF!</definedName>
    <definedName name="XRefCopy37Row" hidden="1">#REF!</definedName>
    <definedName name="XRefCopy38Row" localSheetId="5" hidden="1">#REF!</definedName>
    <definedName name="XRefCopy38Row" hidden="1">#REF!</definedName>
    <definedName name="XRefCopy39Row" localSheetId="5" hidden="1">#REF!</definedName>
    <definedName name="XRefCopy39Row" hidden="1">#REF!</definedName>
    <definedName name="XRefCopy3Row" localSheetId="5" hidden="1">#REF!</definedName>
    <definedName name="XRefCopy40Row" localSheetId="5" hidden="1">#REF!</definedName>
    <definedName name="XRefCopy40Row" hidden="1">#REF!</definedName>
    <definedName name="XRefCopy41Row" localSheetId="5" hidden="1">#REF!</definedName>
    <definedName name="XRefCopy41Row" hidden="1">#REF!</definedName>
    <definedName name="XRefCopy42Row" localSheetId="5" hidden="1">#REF!</definedName>
    <definedName name="XRefCopy42Row" hidden="1">#REF!</definedName>
    <definedName name="XRefCopy43Row" localSheetId="5" hidden="1">#REF!</definedName>
    <definedName name="XRefCopy43Row" hidden="1">#REF!</definedName>
    <definedName name="XRefCopy44Row" localSheetId="5" hidden="1">#REF!</definedName>
    <definedName name="XRefCopy44Row" hidden="1">#REF!</definedName>
    <definedName name="XRefCopy45Row" localSheetId="5" hidden="1">#REF!</definedName>
    <definedName name="XRefCopy45Row" hidden="1">#REF!</definedName>
    <definedName name="XRefCopy46Row" localSheetId="5" hidden="1">#REF!</definedName>
    <definedName name="XRefCopy46Row" hidden="1">#REF!</definedName>
    <definedName name="XRefCopy47Row" localSheetId="5" hidden="1">#REF!</definedName>
    <definedName name="XRefCopy47Row" hidden="1">#REF!</definedName>
    <definedName name="XRefCopy48Row" localSheetId="5" hidden="1">#REF!</definedName>
    <definedName name="XRefCopy48Row" hidden="1">#REF!</definedName>
    <definedName name="XRefCopy49Row" localSheetId="5" hidden="1">#REF!</definedName>
    <definedName name="XRefCopy49Row" hidden="1">#REF!</definedName>
    <definedName name="XRefCopy4Row" localSheetId="5" hidden="1">#REF!</definedName>
    <definedName name="XRefCopy50Row" localSheetId="5" hidden="1">#REF!</definedName>
    <definedName name="XRefCopy50Row" hidden="1">#REF!</definedName>
    <definedName name="XRefCopy51Row" localSheetId="5" hidden="1">#REF!</definedName>
    <definedName name="XRefCopy51Row" hidden="1">#REF!</definedName>
    <definedName name="XRefCopy52Row" localSheetId="5" hidden="1">#REF!</definedName>
    <definedName name="XRefCopy52Row" hidden="1">#REF!</definedName>
    <definedName name="XRefCopy53" localSheetId="5" hidden="1">#REF!</definedName>
    <definedName name="XRefCopy53" hidden="1">#REF!</definedName>
    <definedName name="XRefCopy53Row" localSheetId="5" hidden="1">#REF!</definedName>
    <definedName name="XRefCopy53Row" hidden="1">#REF!</definedName>
    <definedName name="XRefCopy54" hidden="1">#REF!</definedName>
    <definedName name="XRefCopy54Row" localSheetId="5" hidden="1">#REF!</definedName>
    <definedName name="XRefCopy54Row" hidden="1">#REF!</definedName>
    <definedName name="XRefCopy55" hidden="1">#REF!</definedName>
    <definedName name="XRefCopy55Row" localSheetId="5" hidden="1">#REF!</definedName>
    <definedName name="XRefCopy55Row" hidden="1">#REF!</definedName>
    <definedName name="XRefCopy56" hidden="1">#REF!</definedName>
    <definedName name="XRefCopy56Row" localSheetId="5" hidden="1">#REF!</definedName>
    <definedName name="XRefCopy56Row" hidden="1">#REF!</definedName>
    <definedName name="XRefCopy57" hidden="1">#REF!</definedName>
    <definedName name="XRefCopy57Row" localSheetId="5" hidden="1">#REF!</definedName>
    <definedName name="XRefCopy57Row" hidden="1">#REF!</definedName>
    <definedName name="XRefCopy58" hidden="1">#REF!</definedName>
    <definedName name="XRefCopy58Row" localSheetId="5" hidden="1">#REF!</definedName>
    <definedName name="XRefCopy58Row" hidden="1">#REF!</definedName>
    <definedName name="XRefCopy59" hidden="1">#REF!</definedName>
    <definedName name="XRefCopy59Row" localSheetId="5" hidden="1">#REF!</definedName>
    <definedName name="XRefCopy59Row" hidden="1">#REF!</definedName>
    <definedName name="XRefCopy60" hidden="1">#REF!</definedName>
    <definedName name="XRefCopy60Row" localSheetId="5" hidden="1">#REF!</definedName>
    <definedName name="XRefCopy60Row" hidden="1">#REF!</definedName>
    <definedName name="XRefCopy61" hidden="1">#REF!</definedName>
    <definedName name="XRefCopy61Row" localSheetId="5" hidden="1">#REF!</definedName>
    <definedName name="XRefCopy61Row" hidden="1">#REF!</definedName>
    <definedName name="XRefCopy62" hidden="1">#REF!</definedName>
    <definedName name="XRefCopy62Row" localSheetId="5" hidden="1">#REF!</definedName>
    <definedName name="XRefCopy62Row" hidden="1">#REF!</definedName>
    <definedName name="XRefCopy63" hidden="1">#REF!</definedName>
    <definedName name="XRefCopy63Row" localSheetId="5" hidden="1">#REF!</definedName>
    <definedName name="XRefCopy63Row" hidden="1">#REF!</definedName>
    <definedName name="XRefCopy64" hidden="1">#REF!</definedName>
    <definedName name="XRefCopy64Row" localSheetId="5" hidden="1">#REF!</definedName>
    <definedName name="XRefCopy64Row" hidden="1">#REF!</definedName>
    <definedName name="XRefCopy65" hidden="1">#REF!</definedName>
    <definedName name="XRefCopy65Row" localSheetId="5" hidden="1">#REF!</definedName>
    <definedName name="XRefCopy65Row" hidden="1">#REF!</definedName>
    <definedName name="XRefCopy66" hidden="1">#REF!</definedName>
    <definedName name="XRefCopy66Row" localSheetId="5" hidden="1">#REF!</definedName>
    <definedName name="XRefCopy66Row" hidden="1">#REF!</definedName>
    <definedName name="XRefCopy67" hidden="1">#REF!</definedName>
    <definedName name="XRefCopy67Row" localSheetId="5" hidden="1">#REF!</definedName>
    <definedName name="XRefCopy67Row" hidden="1">#REF!</definedName>
    <definedName name="XRefCopy68" hidden="1">#REF!</definedName>
    <definedName name="XRefCopy68Row" localSheetId="5" hidden="1">#REF!</definedName>
    <definedName name="XRefCopy68Row" hidden="1">#REF!</definedName>
    <definedName name="XRefCopy69" hidden="1">#REF!</definedName>
    <definedName name="XRefCopy69Row" localSheetId="5" hidden="1">#REF!</definedName>
    <definedName name="XRefCopy69Row" hidden="1">#REF!</definedName>
    <definedName name="XRefCopy7" localSheetId="5" hidden="1">'Variación del Activo Neto'!#REF!</definedName>
    <definedName name="XRefCopy70" localSheetId="2" hidden="1">#REF!</definedName>
    <definedName name="XRefCopy70" hidden="1">#REF!</definedName>
    <definedName name="XRefCopy70Row" localSheetId="2" hidden="1">#REF!</definedName>
    <definedName name="XRefCopy70Row" localSheetId="5" hidden="1">#REF!</definedName>
    <definedName name="XRefCopy70Row" hidden="1">#REF!</definedName>
    <definedName name="XRefCopy71" hidden="1">#REF!</definedName>
    <definedName name="XRefCopy71Row" localSheetId="5" hidden="1">#REF!</definedName>
    <definedName name="XRefCopy71Row" hidden="1">#REF!</definedName>
    <definedName name="XRefCopy72" hidden="1">#REF!</definedName>
    <definedName name="XRefCopy72Row" localSheetId="5" hidden="1">#REF!</definedName>
    <definedName name="XRefCopy72Row" hidden="1">#REF!</definedName>
    <definedName name="XRefCopy73" hidden="1">#REF!</definedName>
    <definedName name="XRefCopy73Row" localSheetId="5" hidden="1">#REF!</definedName>
    <definedName name="XRefCopy73Row" hidden="1">#REF!</definedName>
    <definedName name="XRefCopy74" hidden="1">#REF!</definedName>
    <definedName name="XRefCopy74Row" localSheetId="5" hidden="1">#REF!</definedName>
    <definedName name="XRefCopy74Row" hidden="1">#REF!</definedName>
    <definedName name="XRefCopy75" localSheetId="2" hidden="1">#REF!</definedName>
    <definedName name="XRefCopy75" localSheetId="5" hidden="1">'Variación del Activo Neto'!#REF!</definedName>
    <definedName name="XRefCopy75" hidden="1">#REF!</definedName>
    <definedName name="XRefCopy75Row" localSheetId="2" hidden="1">#REF!</definedName>
    <definedName name="XRefCopy75Row" localSheetId="5" hidden="1">#REF!</definedName>
    <definedName name="XRefCopy75Row" hidden="1">#REF!</definedName>
    <definedName name="XRefCopy76" localSheetId="2" hidden="1">#REF!</definedName>
    <definedName name="XRefCopy76" localSheetId="5" hidden="1">'Variación del Activo Neto'!#REF!</definedName>
    <definedName name="XRefCopy76" hidden="1">#REF!</definedName>
    <definedName name="XRefCopy76Row" localSheetId="2" hidden="1">#REF!</definedName>
    <definedName name="XRefCopy76Row" localSheetId="5" hidden="1">#REF!</definedName>
    <definedName name="XRefCopy76Row" hidden="1">#REF!</definedName>
    <definedName name="XRefCopy77" hidden="1">#REF!</definedName>
    <definedName name="XRefCopy77Row" localSheetId="5" hidden="1">#REF!</definedName>
    <definedName name="XRefCopy77Row" hidden="1">#REF!</definedName>
    <definedName name="XRefCopy78" hidden="1">#REF!</definedName>
    <definedName name="XRefCopy78Row" localSheetId="5" hidden="1">#REF!</definedName>
    <definedName name="XRefCopy78Row" hidden="1">#REF!</definedName>
    <definedName name="XRefCopy79" hidden="1">#REF!</definedName>
    <definedName name="XRefCopy79Row" localSheetId="5" hidden="1">#REF!</definedName>
    <definedName name="XRefCopy79Row" hidden="1">#REF!</definedName>
    <definedName name="XRefCopy7Row" localSheetId="5" hidden="1">#REF!</definedName>
    <definedName name="XRefCopy7Row" hidden="1">#REF!</definedName>
    <definedName name="XRefCopy8" localSheetId="5" hidden="1">'Variación del Activo Neto'!#REF!</definedName>
    <definedName name="XRefCopy80Row" localSheetId="2" hidden="1">#REF!</definedName>
    <definedName name="XRefCopy80Row" localSheetId="5" hidden="1">#REF!</definedName>
    <definedName name="XRefCopy80Row" hidden="1">#REF!</definedName>
    <definedName name="XRefCopy81Row" localSheetId="5" hidden="1">#REF!</definedName>
    <definedName name="XRefCopy81Row" hidden="1">#REF!</definedName>
    <definedName name="XRefCopy82Row" localSheetId="5" hidden="1">#REF!</definedName>
    <definedName name="XRefCopy82Row" hidden="1">#REF!</definedName>
    <definedName name="XRefCopy83Row" localSheetId="5" hidden="1">#REF!</definedName>
    <definedName name="XRefCopy83Row" hidden="1">#REF!</definedName>
    <definedName name="XRefCopy84Row" localSheetId="5" hidden="1">#REF!</definedName>
    <definedName name="XRefCopy84Row" hidden="1">#REF!</definedName>
    <definedName name="XRefCopy85" hidden="1">#REF!</definedName>
    <definedName name="XRefCopy85Row" localSheetId="5" hidden="1">#REF!</definedName>
    <definedName name="XRefCopy85Row" hidden="1">#REF!</definedName>
    <definedName name="XRefCopy86" hidden="1">#REF!</definedName>
    <definedName name="XRefCopy86Row" localSheetId="5" hidden="1">#REF!</definedName>
    <definedName name="XRefCopy86Row" hidden="1">#REF!</definedName>
    <definedName name="XRefCopy87" hidden="1">#REF!</definedName>
    <definedName name="XRefCopy87Row" localSheetId="5" hidden="1">#REF!</definedName>
    <definedName name="XRefCopy87Row" hidden="1">#REF!</definedName>
    <definedName name="XRefCopy88" hidden="1">#REF!</definedName>
    <definedName name="XRefCopy88Row" localSheetId="5" hidden="1">#REF!</definedName>
    <definedName name="XRefCopy88Row" hidden="1">#REF!</definedName>
    <definedName name="XRefCopy89" hidden="1">#REF!</definedName>
    <definedName name="XRefCopy89Row" localSheetId="5" hidden="1">#REF!</definedName>
    <definedName name="XRefCopy89Row" hidden="1">#REF!</definedName>
    <definedName name="XRefCopy8Row" localSheetId="5" hidden="1">#REF!</definedName>
    <definedName name="XRefCopy8Row" hidden="1">#REF!</definedName>
    <definedName name="XRefCopy9" localSheetId="5" hidden="1">'Variación del Activo Neto'!#REF!</definedName>
    <definedName name="XRefCopy90" localSheetId="2" hidden="1">#REF!</definedName>
    <definedName name="XRefCopy90" hidden="1">#REF!</definedName>
    <definedName name="XRefCopy90Row" localSheetId="2" hidden="1">#REF!</definedName>
    <definedName name="XRefCopy90Row" localSheetId="5" hidden="1">#REF!</definedName>
    <definedName name="XRefCopy90Row" hidden="1">#REF!</definedName>
    <definedName name="XRefCopy91" hidden="1">#REF!</definedName>
    <definedName name="XRefCopy91Row" localSheetId="5" hidden="1">#REF!</definedName>
    <definedName name="XRefCopy91Row" hidden="1">#REF!</definedName>
    <definedName name="XRefCopy92" localSheetId="5" hidden="1">#REF!</definedName>
    <definedName name="XRefCopy92" hidden="1">#REF!</definedName>
    <definedName name="XRefCopy92Row" localSheetId="5" hidden="1">#REF!</definedName>
    <definedName name="XRefCopy92Row" hidden="1">#REF!</definedName>
    <definedName name="XRefCopy93" localSheetId="5" hidden="1">#REF!</definedName>
    <definedName name="XRefCopy93" hidden="1">#REF!</definedName>
    <definedName name="XRefCopy93Row" localSheetId="5" hidden="1">#REF!</definedName>
    <definedName name="XRefCopy93Row" hidden="1">#REF!</definedName>
    <definedName name="XRefCopy94" localSheetId="5" hidden="1">#REF!</definedName>
    <definedName name="XRefCopy94" hidden="1">#REF!</definedName>
    <definedName name="XRefCopy94Row" localSheetId="5" hidden="1">#REF!</definedName>
    <definedName name="XRefCopy94Row" hidden="1">#REF!</definedName>
    <definedName name="XRefCopy95" hidden="1">#REF!</definedName>
    <definedName name="XRefCopy95Row" localSheetId="5" hidden="1">#REF!</definedName>
    <definedName name="XRefCopy95Row" hidden="1">#REF!</definedName>
    <definedName name="XRefCopy96" hidden="1">#REF!</definedName>
    <definedName name="XRefCopy96Row" localSheetId="5" hidden="1">#REF!</definedName>
    <definedName name="XRefCopy96Row" hidden="1">#REF!</definedName>
    <definedName name="XRefCopy97" hidden="1">#REF!</definedName>
    <definedName name="XRefCopy97Row" localSheetId="5" hidden="1">#REF!</definedName>
    <definedName name="XRefCopy97Row" hidden="1">#REF!</definedName>
    <definedName name="XRefCopy98" hidden="1">#REF!</definedName>
    <definedName name="XRefCopy98Row" localSheetId="5" hidden="1">#REF!</definedName>
    <definedName name="XRefCopy98Row" hidden="1">#REF!</definedName>
    <definedName name="XRefCopy99" hidden="1">#REF!</definedName>
    <definedName name="XRefCopy99Row" localSheetId="5" hidden="1">#REF!</definedName>
    <definedName name="XRefCopy99Row" hidden="1">#REF!</definedName>
    <definedName name="XRefCopy9Row" localSheetId="5" hidden="1">#REF!</definedName>
    <definedName name="XRefCopy9Row" hidden="1">#REF!</definedName>
    <definedName name="XRefCopyRangeCount" localSheetId="5" hidden="1">76</definedName>
    <definedName name="XRefCopyRangeCount" hidden="1">4</definedName>
    <definedName name="XRefPaste1" hidden="1">#REF!</definedName>
    <definedName name="XRefPaste10" hidden="1">#REF!</definedName>
    <definedName name="XRefPaste100" localSheetId="5" hidden="1">#REF!</definedName>
    <definedName name="XRefPaste100" hidden="1">#REF!</definedName>
    <definedName name="XRefPaste100Row" localSheetId="5" hidden="1">#REF!</definedName>
    <definedName name="XRefPaste100Row" hidden="1">#REF!</definedName>
    <definedName name="XRefPaste101" localSheetId="5" hidden="1">#REF!</definedName>
    <definedName name="XRefPaste101" hidden="1">#REF!</definedName>
    <definedName name="XRefPaste101Row" localSheetId="5" hidden="1">#REF!</definedName>
    <definedName name="XRefPaste101Row" hidden="1">#REF!</definedName>
    <definedName name="XRefPaste102" localSheetId="5" hidden="1">#REF!</definedName>
    <definedName name="XRefPaste102" hidden="1">#REF!</definedName>
    <definedName name="XRefPaste102Row" localSheetId="5" hidden="1">#REF!</definedName>
    <definedName name="XRefPaste102Row" hidden="1">#REF!</definedName>
    <definedName name="XRefPaste103" localSheetId="5" hidden="1">#REF!</definedName>
    <definedName name="XRefPaste103" hidden="1">#REF!</definedName>
    <definedName name="XRefPaste103Row" localSheetId="5" hidden="1">#REF!</definedName>
    <definedName name="XRefPaste103Row" hidden="1">#REF!</definedName>
    <definedName name="XRefPaste104" localSheetId="5" hidden="1">#REF!</definedName>
    <definedName name="XRefPaste104" hidden="1">#REF!</definedName>
    <definedName name="XRefPaste104Row" localSheetId="5" hidden="1">#REF!</definedName>
    <definedName name="XRefPaste104Row" hidden="1">#REF!</definedName>
    <definedName name="XRefPaste105" localSheetId="5" hidden="1">#REF!</definedName>
    <definedName name="XRefPaste105" hidden="1">#REF!</definedName>
    <definedName name="XRefPaste105Row" localSheetId="5" hidden="1">#REF!</definedName>
    <definedName name="XRefPaste105Row" hidden="1">#REF!</definedName>
    <definedName name="XRefPaste106" localSheetId="5" hidden="1">#REF!</definedName>
    <definedName name="XRefPaste106" hidden="1">#REF!</definedName>
    <definedName name="XRefPaste106Row" localSheetId="5" hidden="1">#REF!</definedName>
    <definedName name="XRefPaste106Row" hidden="1">#REF!</definedName>
    <definedName name="XRefPaste107" localSheetId="5" hidden="1">#REF!</definedName>
    <definedName name="XRefPaste107" hidden="1">#REF!</definedName>
    <definedName name="XRefPaste107Row" localSheetId="5" hidden="1">#REF!</definedName>
    <definedName name="XRefPaste107Row" hidden="1">#REF!</definedName>
    <definedName name="XRefPaste108" localSheetId="5" hidden="1">#REF!</definedName>
    <definedName name="XRefPaste108" hidden="1">#REF!</definedName>
    <definedName name="XRefPaste108Row" localSheetId="5" hidden="1">#REF!</definedName>
    <definedName name="XRefPaste108Row" hidden="1">#REF!</definedName>
    <definedName name="XRefPaste109" localSheetId="5" hidden="1">#REF!</definedName>
    <definedName name="XRefPaste109" hidden="1">#REF!</definedName>
    <definedName name="XRefPaste109Row" localSheetId="5" hidden="1">#REF!</definedName>
    <definedName name="XRefPaste109Row" hidden="1">#REF!</definedName>
    <definedName name="XRefPaste10Row" localSheetId="5" hidden="1">#REF!</definedName>
    <definedName name="XRefPaste10Row" hidden="1">#REF!</definedName>
    <definedName name="XRefPaste11" hidden="1">#REF!</definedName>
    <definedName name="XRefPaste110" localSheetId="5" hidden="1">#REF!</definedName>
    <definedName name="XRefPaste110" hidden="1">#REF!</definedName>
    <definedName name="XRefPaste110Row" localSheetId="5" hidden="1">#REF!</definedName>
    <definedName name="XRefPaste110Row" hidden="1">#REF!</definedName>
    <definedName name="XRefPaste111" localSheetId="5" hidden="1">#REF!</definedName>
    <definedName name="XRefPaste111" hidden="1">#REF!</definedName>
    <definedName name="XRefPaste111Row" localSheetId="5" hidden="1">#REF!</definedName>
    <definedName name="XRefPaste111Row" hidden="1">#REF!</definedName>
    <definedName name="XRefPaste112" localSheetId="5" hidden="1">#REF!</definedName>
    <definedName name="XRefPaste112" hidden="1">#REF!</definedName>
    <definedName name="XRefPaste112Row" localSheetId="5" hidden="1">#REF!</definedName>
    <definedName name="XRefPaste112Row" hidden="1">#REF!</definedName>
    <definedName name="XRefPaste113" localSheetId="5" hidden="1">#REF!</definedName>
    <definedName name="XRefPaste113" hidden="1">#REF!</definedName>
    <definedName name="XRefPaste113Row" localSheetId="5" hidden="1">#REF!</definedName>
    <definedName name="XRefPaste113Row" hidden="1">#REF!</definedName>
    <definedName name="XRefPaste114" localSheetId="5" hidden="1">#REF!</definedName>
    <definedName name="XRefPaste114" hidden="1">#REF!</definedName>
    <definedName name="XRefPaste114Row" localSheetId="5" hidden="1">#REF!</definedName>
    <definedName name="XRefPaste114Row" hidden="1">#REF!</definedName>
    <definedName name="XRefPaste115" localSheetId="5" hidden="1">#REF!</definedName>
    <definedName name="XRefPaste115" hidden="1">#REF!</definedName>
    <definedName name="XRefPaste115Row" localSheetId="5" hidden="1">#REF!</definedName>
    <definedName name="XRefPaste115Row" hidden="1">#REF!</definedName>
    <definedName name="XRefPaste116" localSheetId="5" hidden="1">#REF!</definedName>
    <definedName name="XRefPaste116" hidden="1">#REF!</definedName>
    <definedName name="XRefPaste116Row" localSheetId="5" hidden="1">#REF!</definedName>
    <definedName name="XRefPaste116Row" hidden="1">#REF!</definedName>
    <definedName name="XRefPaste117" localSheetId="5" hidden="1">#REF!</definedName>
    <definedName name="XRefPaste117" hidden="1">#REF!</definedName>
    <definedName name="XRefPaste117Row" localSheetId="5" hidden="1">#REF!</definedName>
    <definedName name="XRefPaste117Row" hidden="1">#REF!</definedName>
    <definedName name="XRefPaste118" localSheetId="5" hidden="1">#REF!</definedName>
    <definedName name="XRefPaste118" hidden="1">#REF!</definedName>
    <definedName name="XRefPaste118Row" localSheetId="5" hidden="1">#REF!</definedName>
    <definedName name="XRefPaste118Row" hidden="1">#REF!</definedName>
    <definedName name="XRefPaste119" localSheetId="5" hidden="1">#REF!</definedName>
    <definedName name="XRefPaste119" hidden="1">#REF!</definedName>
    <definedName name="XRefPaste119Row" localSheetId="5" hidden="1">#REF!</definedName>
    <definedName name="XRefPaste119Row" hidden="1">#REF!</definedName>
    <definedName name="XRefPaste11Row" localSheetId="5" hidden="1">#REF!</definedName>
    <definedName name="XRefPaste11Row" hidden="1">#REF!</definedName>
    <definedName name="XRefPaste12" localSheetId="5" hidden="1">#REF!</definedName>
    <definedName name="XRefPaste12" hidden="1">#REF!</definedName>
    <definedName name="XRefPaste120" localSheetId="5" hidden="1">#REF!</definedName>
    <definedName name="XRefPaste120" hidden="1">#REF!</definedName>
    <definedName name="XRefPaste120Row" localSheetId="5" hidden="1">#REF!</definedName>
    <definedName name="XRefPaste120Row" hidden="1">#REF!</definedName>
    <definedName name="XRefPaste121" localSheetId="5" hidden="1">#REF!</definedName>
    <definedName name="XRefPaste121" hidden="1">#REF!</definedName>
    <definedName name="XRefPaste121Row" localSheetId="5" hidden="1">#REF!</definedName>
    <definedName name="XRefPaste121Row" hidden="1">#REF!</definedName>
    <definedName name="XRefPaste122" localSheetId="5" hidden="1">#REF!</definedName>
    <definedName name="XRefPaste122" hidden="1">#REF!</definedName>
    <definedName name="XRefPaste122Row" localSheetId="5" hidden="1">#REF!</definedName>
    <definedName name="XRefPaste122Row" hidden="1">#REF!</definedName>
    <definedName name="XRefPaste123" localSheetId="5" hidden="1">#REF!</definedName>
    <definedName name="XRefPaste123" hidden="1">#REF!</definedName>
    <definedName name="XRefPaste123Row" localSheetId="5" hidden="1">#REF!</definedName>
    <definedName name="XRefPaste123Row" hidden="1">#REF!</definedName>
    <definedName name="XRefPaste124" localSheetId="5" hidden="1">#REF!</definedName>
    <definedName name="XRefPaste124" hidden="1">#REF!</definedName>
    <definedName name="XRefPaste124Row" localSheetId="5" hidden="1">#REF!</definedName>
    <definedName name="XRefPaste124Row" hidden="1">#REF!</definedName>
    <definedName name="XRefPaste125" localSheetId="5" hidden="1">#REF!</definedName>
    <definedName name="XRefPaste125" hidden="1">#REF!</definedName>
    <definedName name="XRefPaste125Row" localSheetId="5" hidden="1">#REF!</definedName>
    <definedName name="XRefPaste125Row" hidden="1">#REF!</definedName>
    <definedName name="XRefPaste126" localSheetId="5" hidden="1">#REF!</definedName>
    <definedName name="XRefPaste126" hidden="1">#REF!</definedName>
    <definedName name="XRefPaste126Row" localSheetId="5" hidden="1">#REF!</definedName>
    <definedName name="XRefPaste126Row" hidden="1">#REF!</definedName>
    <definedName name="XRefPaste127" localSheetId="5" hidden="1">#REF!</definedName>
    <definedName name="XRefPaste127" hidden="1">#REF!</definedName>
    <definedName name="XRefPaste127Row" localSheetId="5" hidden="1">#REF!</definedName>
    <definedName name="XRefPaste127Row" hidden="1">#REF!</definedName>
    <definedName name="XRefPaste128" localSheetId="5" hidden="1">#REF!</definedName>
    <definedName name="XRefPaste128" hidden="1">#REF!</definedName>
    <definedName name="XRefPaste128Row" localSheetId="5" hidden="1">#REF!</definedName>
    <definedName name="XRefPaste128Row" hidden="1">#REF!</definedName>
    <definedName name="XRefPaste129" localSheetId="5" hidden="1">#REF!</definedName>
    <definedName name="XRefPaste129" hidden="1">#REF!</definedName>
    <definedName name="XRefPaste129Row" localSheetId="5" hidden="1">#REF!</definedName>
    <definedName name="XRefPaste129Row" hidden="1">#REF!</definedName>
    <definedName name="XRefPaste12Row" localSheetId="5" hidden="1">#REF!</definedName>
    <definedName name="XRefPaste12Row" hidden="1">#REF!</definedName>
    <definedName name="XRefPaste130" localSheetId="5" hidden="1">#REF!</definedName>
    <definedName name="XRefPaste130" hidden="1">#REF!</definedName>
    <definedName name="XRefPaste130Row" localSheetId="5" hidden="1">#REF!</definedName>
    <definedName name="XRefPaste130Row" hidden="1">#REF!</definedName>
    <definedName name="XRefPaste131" localSheetId="5" hidden="1">#REF!</definedName>
    <definedName name="XRefPaste131" hidden="1">#REF!</definedName>
    <definedName name="XRefPaste131Row" localSheetId="5" hidden="1">#REF!</definedName>
    <definedName name="XRefPaste131Row" hidden="1">#REF!</definedName>
    <definedName name="XRefPaste132" localSheetId="5" hidden="1">#REF!</definedName>
    <definedName name="XRefPaste132" hidden="1">#REF!</definedName>
    <definedName name="XRefPaste132Row" localSheetId="5" hidden="1">#REF!</definedName>
    <definedName name="XRefPaste132Row" hidden="1">#REF!</definedName>
    <definedName name="XRefPaste133" localSheetId="5" hidden="1">#REF!</definedName>
    <definedName name="XRefPaste133" hidden="1">#REF!</definedName>
    <definedName name="XRefPaste133Row" localSheetId="5" hidden="1">#REF!</definedName>
    <definedName name="XRefPaste133Row" hidden="1">#REF!</definedName>
    <definedName name="XRefPaste134" localSheetId="5" hidden="1">#REF!</definedName>
    <definedName name="XRefPaste134" hidden="1">#REF!</definedName>
    <definedName name="XRefPaste134Row" localSheetId="5" hidden="1">#REF!</definedName>
    <definedName name="XRefPaste134Row" hidden="1">#REF!</definedName>
    <definedName name="XRefPaste135" localSheetId="5" hidden="1">#REF!</definedName>
    <definedName name="XRefPaste135" hidden="1">#REF!</definedName>
    <definedName name="XRefPaste135Row" localSheetId="5" hidden="1">#REF!</definedName>
    <definedName name="XRefPaste135Row" hidden="1">#REF!</definedName>
    <definedName name="XRefPaste136" localSheetId="5" hidden="1">#REF!</definedName>
    <definedName name="XRefPaste136" hidden="1">#REF!</definedName>
    <definedName name="XRefPaste136Row" localSheetId="5" hidden="1">#REF!</definedName>
    <definedName name="XRefPaste136Row" hidden="1">#REF!</definedName>
    <definedName name="XRefPaste137" localSheetId="5" hidden="1">#REF!</definedName>
    <definedName name="XRefPaste137" hidden="1">#REF!</definedName>
    <definedName name="XRefPaste137Row" localSheetId="5" hidden="1">#REF!</definedName>
    <definedName name="XRefPaste137Row" hidden="1">#REF!</definedName>
    <definedName name="XRefPaste138" localSheetId="5" hidden="1">#REF!</definedName>
    <definedName name="XRefPaste138" hidden="1">#REF!</definedName>
    <definedName name="XRefPaste138Row" localSheetId="5" hidden="1">#REF!</definedName>
    <definedName name="XRefPaste138Row" hidden="1">#REF!</definedName>
    <definedName name="XRefPaste139" localSheetId="5" hidden="1">#REF!</definedName>
    <definedName name="XRefPaste139" hidden="1">#REF!</definedName>
    <definedName name="XRefPaste139Row" localSheetId="5" hidden="1">#REF!</definedName>
    <definedName name="XRefPaste139Row" hidden="1">#REF!</definedName>
    <definedName name="XRefPaste13Row" localSheetId="5" hidden="1">#REF!</definedName>
    <definedName name="XRefPaste13Row" hidden="1">#REF!</definedName>
    <definedName name="XRefPaste14" localSheetId="5" hidden="1">#REF!</definedName>
    <definedName name="XRefPaste140" localSheetId="5" hidden="1">#REF!</definedName>
    <definedName name="XRefPaste140" hidden="1">#REF!</definedName>
    <definedName name="XRefPaste140Row" localSheetId="5" hidden="1">#REF!</definedName>
    <definedName name="XRefPaste140Row" hidden="1">#REF!</definedName>
    <definedName name="XRefPaste141" localSheetId="5" hidden="1">#REF!</definedName>
    <definedName name="XRefPaste141" hidden="1">#REF!</definedName>
    <definedName name="XRefPaste141Row" localSheetId="5" hidden="1">#REF!</definedName>
    <definedName name="XRefPaste141Row" hidden="1">#REF!</definedName>
    <definedName name="XRefPaste142" localSheetId="5" hidden="1">#REF!</definedName>
    <definedName name="XRefPaste142" hidden="1">#REF!</definedName>
    <definedName name="XRefPaste142Row" localSheetId="5" hidden="1">#REF!</definedName>
    <definedName name="XRefPaste142Row" hidden="1">#REF!</definedName>
    <definedName name="XRefPaste143" localSheetId="5" hidden="1">#REF!</definedName>
    <definedName name="XRefPaste143" hidden="1">#REF!</definedName>
    <definedName name="XRefPaste143Row" localSheetId="5" hidden="1">#REF!</definedName>
    <definedName name="XRefPaste143Row" hidden="1">#REF!</definedName>
    <definedName name="XRefPaste144" localSheetId="5" hidden="1">#REF!</definedName>
    <definedName name="XRefPaste144" hidden="1">#REF!</definedName>
    <definedName name="XRefPaste144Row" localSheetId="5" hidden="1">#REF!</definedName>
    <definedName name="XRefPaste144Row" hidden="1">#REF!</definedName>
    <definedName name="XRefPaste145" localSheetId="5" hidden="1">#REF!</definedName>
    <definedName name="XRefPaste145" hidden="1">#REF!</definedName>
    <definedName name="XRefPaste145Row" localSheetId="5" hidden="1">#REF!</definedName>
    <definedName name="XRefPaste145Row" hidden="1">#REF!</definedName>
    <definedName name="XRefPaste146" localSheetId="5" hidden="1">#REF!</definedName>
    <definedName name="XRefPaste146" hidden="1">#REF!</definedName>
    <definedName name="XRefPaste146Row" localSheetId="5" hidden="1">#REF!</definedName>
    <definedName name="XRefPaste146Row" hidden="1">#REF!</definedName>
    <definedName name="XRefPaste147" localSheetId="5" hidden="1">#REF!</definedName>
    <definedName name="XRefPaste147" hidden="1">#REF!</definedName>
    <definedName name="XRefPaste147Row" localSheetId="5" hidden="1">#REF!</definedName>
    <definedName name="XRefPaste147Row" hidden="1">#REF!</definedName>
    <definedName name="XRefPaste148" localSheetId="5" hidden="1">#REF!</definedName>
    <definedName name="XRefPaste148" hidden="1">#REF!</definedName>
    <definedName name="XRefPaste148Row" localSheetId="5" hidden="1">#REF!</definedName>
    <definedName name="XRefPaste148Row" hidden="1">#REF!</definedName>
    <definedName name="XRefPaste14Row" localSheetId="5" hidden="1">#REF!</definedName>
    <definedName name="XRefPaste14Row" hidden="1">#REF!</definedName>
    <definedName name="XRefPaste15" hidden="1">#REF!</definedName>
    <definedName name="XRefPaste15Row" localSheetId="5" hidden="1">#REF!</definedName>
    <definedName name="XRefPaste15Row" hidden="1">#REF!</definedName>
    <definedName name="XRefPaste16" hidden="1">#REF!</definedName>
    <definedName name="XRefPaste16Row" localSheetId="5" hidden="1">#REF!</definedName>
    <definedName name="XRefPaste17" hidden="1">#REF!</definedName>
    <definedName name="XRefPaste17Row" localSheetId="5" hidden="1">#REF!</definedName>
    <definedName name="XRefPaste17Row" hidden="1">#REF!</definedName>
    <definedName name="XRefPaste18" localSheetId="2" hidden="1">#REF!</definedName>
    <definedName name="XRefPaste18" localSheetId="5" hidden="1">'Variación del Activo Neto'!#REF!</definedName>
    <definedName name="XRefPaste18" hidden="1">#REF!</definedName>
    <definedName name="XRefPaste18Row" localSheetId="2" hidden="1">#REF!</definedName>
    <definedName name="XRefPaste18Row" localSheetId="5" hidden="1">#REF!</definedName>
    <definedName name="XRefPaste18Row" hidden="1">#REF!</definedName>
    <definedName name="XRefPaste19" localSheetId="5" hidden="1">#REF!</definedName>
    <definedName name="XRefPaste19" hidden="1">#REF!</definedName>
    <definedName name="XRefPaste19Row" localSheetId="5" hidden="1">#REF!</definedName>
    <definedName name="XRefPaste19Row" hidden="1">#REF!</definedName>
    <definedName name="XRefPaste1Row" localSheetId="5" hidden="1">#REF!</definedName>
    <definedName name="XRefPaste1Row" hidden="1">#REF!</definedName>
    <definedName name="XRefPaste20" localSheetId="5" hidden="1">#REF!</definedName>
    <definedName name="XRefPaste20" hidden="1">#REF!</definedName>
    <definedName name="XRefPaste20Row" localSheetId="5" hidden="1">#REF!</definedName>
    <definedName name="XRefPaste21" localSheetId="5" hidden="1">#REF!</definedName>
    <definedName name="XRefPaste21" hidden="1">#REF!</definedName>
    <definedName name="XRefPaste21Row" localSheetId="5" hidden="1">#REF!</definedName>
    <definedName name="XRefPaste21Row" hidden="1">#REF!</definedName>
    <definedName name="XRefPaste22" localSheetId="5" hidden="1">#REF!</definedName>
    <definedName name="XRefPaste22" hidden="1">#REF!</definedName>
    <definedName name="XRefPaste22Row" localSheetId="5" hidden="1">#REF!</definedName>
    <definedName name="XRefPaste23" localSheetId="5" hidden="1">#REF!</definedName>
    <definedName name="XRefPaste23" hidden="1">#REF!</definedName>
    <definedName name="XRefPaste23Row" localSheetId="5" hidden="1">#REF!</definedName>
    <definedName name="XRefPaste24" localSheetId="5" hidden="1">#REF!</definedName>
    <definedName name="XRefPaste24" hidden="1">#REF!</definedName>
    <definedName name="XRefPaste24Row" localSheetId="5" hidden="1">#REF!</definedName>
    <definedName name="XRefPaste24Row" hidden="1">#REF!</definedName>
    <definedName name="XRefPaste25" localSheetId="5" hidden="1">#REF!</definedName>
    <definedName name="XRefPaste25" hidden="1">#REF!</definedName>
    <definedName name="XRefPaste25Row" localSheetId="5" hidden="1">#REF!</definedName>
    <definedName name="XRefPaste25Row" hidden="1">#REF!</definedName>
    <definedName name="XRefPaste26" localSheetId="5" hidden="1">#REF!</definedName>
    <definedName name="XRefPaste26" hidden="1">#REF!</definedName>
    <definedName name="XRefPaste26Row" localSheetId="5" hidden="1">#REF!</definedName>
    <definedName name="XRefPaste26Row" hidden="1">#REF!</definedName>
    <definedName name="XRefPaste27" localSheetId="5" hidden="1">#REF!</definedName>
    <definedName name="XRefPaste27" hidden="1">#REF!</definedName>
    <definedName name="XRefPaste27Row" localSheetId="5" hidden="1">#REF!</definedName>
    <definedName name="XRefPaste27Row" hidden="1">#REF!</definedName>
    <definedName name="XRefPaste28" localSheetId="5" hidden="1">#REF!</definedName>
    <definedName name="XRefPaste28" hidden="1">#REF!</definedName>
    <definedName name="XRefPaste28Row" localSheetId="5" hidden="1">#REF!</definedName>
    <definedName name="XRefPaste28Row" hidden="1">#REF!</definedName>
    <definedName name="XRefPaste29" localSheetId="5" hidden="1">#REF!</definedName>
    <definedName name="XRefPaste29"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0" localSheetId="5" hidden="1">#REF!</definedName>
    <definedName name="XRefPaste30" hidden="1">#REF!</definedName>
    <definedName name="XRefPaste30Row" localSheetId="5" hidden="1">#REF!</definedName>
    <definedName name="XRefPaste31" localSheetId="5" hidden="1">#REF!</definedName>
    <definedName name="XRefPaste31" hidden="1">#REF!</definedName>
    <definedName name="XRefPaste31Row" localSheetId="5" hidden="1">#REF!</definedName>
    <definedName name="XRefPaste32" localSheetId="5" hidden="1">#REF!</definedName>
    <definedName name="XRefPaste32" hidden="1">#REF!</definedName>
    <definedName name="XRefPaste32Row" localSheetId="5" hidden="1">#REF!</definedName>
    <definedName name="XRefPaste32Row" hidden="1">#REF!</definedName>
    <definedName name="XRefPaste33" hidden="1">#REF!</definedName>
    <definedName name="XRefPaste33Row" localSheetId="5" hidden="1">#REF!</definedName>
    <definedName name="XRefPaste33Row" hidden="1">#REF!</definedName>
    <definedName name="XRefPaste34" localSheetId="5" hidden="1">#REF!</definedName>
    <definedName name="XRefPaste34" hidden="1">#REF!</definedName>
    <definedName name="XRefPaste34Row" localSheetId="5" hidden="1">#REF!</definedName>
    <definedName name="XRefPaste34Row" hidden="1">#REF!</definedName>
    <definedName name="XRefPaste35" hidden="1">#REF!</definedName>
    <definedName name="XRefPaste35Row" localSheetId="5" hidden="1">#REF!</definedName>
    <definedName name="XRefPaste35Row" hidden="1">#REF!</definedName>
    <definedName name="XRefPaste36" localSheetId="5" hidden="1">#REF!</definedName>
    <definedName name="XRefPaste36" hidden="1">#REF!</definedName>
    <definedName name="XRefPaste36Row" localSheetId="5" hidden="1">#REF!</definedName>
    <definedName name="XRefPaste36Row" hidden="1">#REF!</definedName>
    <definedName name="XRefPaste37" localSheetId="5" hidden="1">#REF!</definedName>
    <definedName name="XRefPaste37" hidden="1">#REF!</definedName>
    <definedName name="XRefPaste37Row" localSheetId="5" hidden="1">#REF!</definedName>
    <definedName name="XRefPaste37Row" hidden="1">#REF!</definedName>
    <definedName name="XRefPaste38" localSheetId="5" hidden="1">#REF!</definedName>
    <definedName name="XRefPaste38" hidden="1">#REF!</definedName>
    <definedName name="XRefPaste38Row" localSheetId="5" hidden="1">#REF!</definedName>
    <definedName name="XRefPaste38Row" hidden="1">#REF!</definedName>
    <definedName name="XRefPaste39" localSheetId="5" hidden="1">#REF!</definedName>
    <definedName name="XRefPaste39" hidden="1">#REF!</definedName>
    <definedName name="XRefPaste39Row" localSheetId="5" hidden="1">#REF!</definedName>
    <definedName name="XRefPaste39Row" hidden="1">#REF!</definedName>
    <definedName name="XRefPaste3Row" localSheetId="5" hidden="1">#REF!</definedName>
    <definedName name="XRefPaste40" localSheetId="5" hidden="1">#REF!</definedName>
    <definedName name="XRefPaste40" hidden="1">#REF!</definedName>
    <definedName name="XRefPaste40Row" localSheetId="5" hidden="1">#REF!</definedName>
    <definedName name="XRefPaste40Row" hidden="1">#REF!</definedName>
    <definedName name="XRefPaste41" localSheetId="5" hidden="1">#REF!</definedName>
    <definedName name="XRefPaste41" hidden="1">#REF!</definedName>
    <definedName name="XRefPaste41Row" localSheetId="5" hidden="1">#REF!</definedName>
    <definedName name="XRefPaste41Row" hidden="1">#REF!</definedName>
    <definedName name="XRefPaste42" localSheetId="5" hidden="1">#REF!</definedName>
    <definedName name="XRefPaste42" hidden="1">#REF!</definedName>
    <definedName name="XRefPaste42Row" localSheetId="5" hidden="1">#REF!</definedName>
    <definedName name="XRefPaste42Row" hidden="1">#REF!</definedName>
    <definedName name="XRefPaste43" localSheetId="5" hidden="1">#REF!</definedName>
    <definedName name="XRefPaste43" hidden="1">#REF!</definedName>
    <definedName name="XRefPaste43Row" localSheetId="5" hidden="1">#REF!</definedName>
    <definedName name="XRefPaste43Row" hidden="1">#REF!</definedName>
    <definedName name="XRefPaste44" localSheetId="5" hidden="1">#REF!</definedName>
    <definedName name="XRefPaste44" hidden="1">#REF!</definedName>
    <definedName name="XRefPaste44Row" localSheetId="5" hidden="1">#REF!</definedName>
    <definedName name="XRefPaste44Row" hidden="1">#REF!</definedName>
    <definedName name="XRefPaste45" localSheetId="5" hidden="1">#REF!</definedName>
    <definedName name="XRefPaste45" hidden="1">#REF!</definedName>
    <definedName name="XRefPaste45Row" localSheetId="5" hidden="1">#REF!</definedName>
    <definedName name="XRefPaste45Row" hidden="1">#REF!</definedName>
    <definedName name="XRefPaste46" localSheetId="5" hidden="1">#REF!</definedName>
    <definedName name="XRefPaste46" hidden="1">#REF!</definedName>
    <definedName name="XRefPaste46Row" localSheetId="5" hidden="1">#REF!</definedName>
    <definedName name="XRefPaste46Row" hidden="1">#REF!</definedName>
    <definedName name="XRefPaste47" localSheetId="5" hidden="1">#REF!</definedName>
    <definedName name="XRefPaste47" hidden="1">#REF!</definedName>
    <definedName name="XRefPaste47Row" localSheetId="5" hidden="1">#REF!</definedName>
    <definedName name="XRefPaste47Row" hidden="1">#REF!</definedName>
    <definedName name="XRefPaste48" localSheetId="5" hidden="1">#REF!</definedName>
    <definedName name="XRefPaste48" hidden="1">#REF!</definedName>
    <definedName name="XRefPaste48Row" localSheetId="5" hidden="1">#REF!</definedName>
    <definedName name="XRefPaste48Row" hidden="1">#REF!</definedName>
    <definedName name="XRefPaste49" localSheetId="5" hidden="1">#REF!</definedName>
    <definedName name="XRefPaste49" hidden="1">#REF!</definedName>
    <definedName name="XRefPaste49Row" localSheetId="5" hidden="1">#REF!</definedName>
    <definedName name="XRefPaste49Row" hidden="1">#REF!</definedName>
    <definedName name="XRefPaste4Row" localSheetId="5" hidden="1">#REF!</definedName>
    <definedName name="XRefPaste4Row" hidden="1">#REF!</definedName>
    <definedName name="XRefPaste5" localSheetId="5" hidden="1">'Variación del Activo Neto'!#REF!</definedName>
    <definedName name="XRefPaste50" localSheetId="2" hidden="1">#REF!</definedName>
    <definedName name="XRefPaste50" localSheetId="5" hidden="1">#REF!</definedName>
    <definedName name="XRefPaste50" hidden="1">#REF!</definedName>
    <definedName name="XRefPaste50Row" localSheetId="5" hidden="1">#REF!</definedName>
    <definedName name="XRefPaste50Row" hidden="1">#REF!</definedName>
    <definedName name="XRefPaste51" localSheetId="5" hidden="1">#REF!</definedName>
    <definedName name="XRefPaste51" hidden="1">#REF!</definedName>
    <definedName name="XRefPaste51Row" localSheetId="5" hidden="1">#REF!</definedName>
    <definedName name="XRefPaste51Row" hidden="1">#REF!</definedName>
    <definedName name="XRefPaste52" localSheetId="5" hidden="1">#REF!</definedName>
    <definedName name="XRefPaste52" hidden="1">#REF!</definedName>
    <definedName name="XRefPaste52Row" localSheetId="5" hidden="1">#REF!</definedName>
    <definedName name="XRefPaste52Row" hidden="1">#REF!</definedName>
    <definedName name="XRefPaste53" localSheetId="5" hidden="1">#REF!</definedName>
    <definedName name="XRefPaste53" hidden="1">#REF!</definedName>
    <definedName name="XRefPaste53Row" localSheetId="5" hidden="1">#REF!</definedName>
    <definedName name="XRefPaste53Row" hidden="1">#REF!</definedName>
    <definedName name="XRefPaste54" localSheetId="5" hidden="1">#REF!</definedName>
    <definedName name="XRefPaste54" hidden="1">#REF!</definedName>
    <definedName name="XRefPaste54Row" localSheetId="5" hidden="1">#REF!</definedName>
    <definedName name="XRefPaste54Row" hidden="1">#REF!</definedName>
    <definedName name="XRefPaste55" localSheetId="5" hidden="1">#REF!</definedName>
    <definedName name="XRefPaste55" hidden="1">#REF!</definedName>
    <definedName name="XRefPaste55Row" localSheetId="5" hidden="1">#REF!</definedName>
    <definedName name="XRefPaste55Row" hidden="1">#REF!</definedName>
    <definedName name="XRefPaste56" localSheetId="5" hidden="1">#REF!</definedName>
    <definedName name="XRefPaste56" hidden="1">#REF!</definedName>
    <definedName name="XRefPaste56Row" localSheetId="5" hidden="1">#REF!</definedName>
    <definedName name="XRefPaste56Row" hidden="1">#REF!</definedName>
    <definedName name="XRefPaste57" localSheetId="5" hidden="1">#REF!</definedName>
    <definedName name="XRefPaste57" hidden="1">#REF!</definedName>
    <definedName name="XRefPaste57Row" localSheetId="5" hidden="1">#REF!</definedName>
    <definedName name="XRefPaste57Row" hidden="1">#REF!</definedName>
    <definedName name="XRefPaste58" hidden="1">#REF!</definedName>
    <definedName name="XRefPaste58Row" localSheetId="5" hidden="1">#REF!</definedName>
    <definedName name="XRefPaste58Row" hidden="1">#REF!</definedName>
    <definedName name="XRefPaste59" hidden="1">#REF!</definedName>
    <definedName name="XRefPaste59Row" localSheetId="5" hidden="1">#REF!</definedName>
    <definedName name="XRefPaste59Row" hidden="1">#REF!</definedName>
    <definedName name="XRefPaste5Row" localSheetId="5" hidden="1">#REF!</definedName>
    <definedName name="XRefPaste5Row" hidden="1">#REF!</definedName>
    <definedName name="XRefPaste6" localSheetId="5" hidden="1">#REF!</definedName>
    <definedName name="XRefPaste60" hidden="1">#REF!</definedName>
    <definedName name="XRefPaste60Row" localSheetId="5" hidden="1">#REF!</definedName>
    <definedName name="XRefPaste60Row" hidden="1">#REF!</definedName>
    <definedName name="XRefPaste61" hidden="1">#REF!</definedName>
    <definedName name="XRefPaste61Row" localSheetId="5" hidden="1">#REF!</definedName>
    <definedName name="XRefPaste61Row" hidden="1">#REF!</definedName>
    <definedName name="XRefPaste62" hidden="1">#REF!</definedName>
    <definedName name="XRefPaste62Row" localSheetId="5" hidden="1">#REF!</definedName>
    <definedName name="XRefPaste62Row" hidden="1">#REF!</definedName>
    <definedName name="XRefPaste63" hidden="1">#REF!</definedName>
    <definedName name="XRefPaste63Row" localSheetId="5" hidden="1">#REF!</definedName>
    <definedName name="XRefPaste63Row" hidden="1">#REF!</definedName>
    <definedName name="XRefPaste64" localSheetId="5" hidden="1">#REF!</definedName>
    <definedName name="XRefPaste64" hidden="1">#REF!</definedName>
    <definedName name="XRefPaste64Row" localSheetId="5" hidden="1">#REF!</definedName>
    <definedName name="XRefPaste64Row" hidden="1">#REF!</definedName>
    <definedName name="XRefPaste65" hidden="1">#REF!</definedName>
    <definedName name="XRefPaste65Row" localSheetId="5" hidden="1">#REF!</definedName>
    <definedName name="XRefPaste65Row" hidden="1">#REF!</definedName>
    <definedName name="XRefPaste66" hidden="1">#REF!</definedName>
    <definedName name="XRefPaste66Row" localSheetId="5" hidden="1">#REF!</definedName>
    <definedName name="XRefPaste66Row" hidden="1">#REF!</definedName>
    <definedName name="XRefPaste67" localSheetId="5" hidden="1">#REF!</definedName>
    <definedName name="XRefPaste67" hidden="1">#REF!</definedName>
    <definedName name="XRefPaste67Row" localSheetId="5" hidden="1">#REF!</definedName>
    <definedName name="XRefPaste67Row" hidden="1">#REF!</definedName>
    <definedName name="XRefPaste68" hidden="1">#REF!</definedName>
    <definedName name="XRefPaste68Row" localSheetId="5" hidden="1">#REF!</definedName>
    <definedName name="XRefPaste68Row" hidden="1">#REF!</definedName>
    <definedName name="XRefPaste69" hidden="1">#REF!</definedName>
    <definedName name="XRefPaste69Row" localSheetId="5" hidden="1">#REF!</definedName>
    <definedName name="XRefPaste69Row" hidden="1">#REF!</definedName>
    <definedName name="XRefPaste6Row" localSheetId="5" hidden="1">#REF!</definedName>
    <definedName name="XRefPaste6Row" hidden="1">#REF!</definedName>
    <definedName name="XRefPaste7" localSheetId="5" hidden="1">#REF!</definedName>
    <definedName name="XRefPaste7" hidden="1">#REF!</definedName>
    <definedName name="XRefPaste70" hidden="1">#REF!</definedName>
    <definedName name="XRefPaste70Row" localSheetId="5" hidden="1">#REF!</definedName>
    <definedName name="XRefPaste70Row" hidden="1">#REF!</definedName>
    <definedName name="XRefPaste71" hidden="1">#REF!</definedName>
    <definedName name="XRefPaste71Row" localSheetId="5" hidden="1">#REF!</definedName>
    <definedName name="XRefPaste71Row" hidden="1">#REF!</definedName>
    <definedName name="XRefPaste72" localSheetId="5" hidden="1">#REF!</definedName>
    <definedName name="XRefPaste72" hidden="1">#REF!</definedName>
    <definedName name="XRefPaste72Row" localSheetId="5" hidden="1">#REF!</definedName>
    <definedName name="XRefPaste72Row" hidden="1">#REF!</definedName>
    <definedName name="XRefPaste73" localSheetId="5" hidden="1">#REF!</definedName>
    <definedName name="XRefPaste73" hidden="1">#REF!</definedName>
    <definedName name="XRefPaste73Row" localSheetId="5" hidden="1">#REF!</definedName>
    <definedName name="XRefPaste73Row" hidden="1">#REF!</definedName>
    <definedName name="XRefPaste74" localSheetId="5" hidden="1">#REF!</definedName>
    <definedName name="XRefPaste74" hidden="1">#REF!</definedName>
    <definedName name="XRefPaste74Row" localSheetId="5" hidden="1">#REF!</definedName>
    <definedName name="XRefPaste74Row" hidden="1">#REF!</definedName>
    <definedName name="XRefPaste75" localSheetId="5" hidden="1">#REF!</definedName>
    <definedName name="XRefPaste75" hidden="1">#REF!</definedName>
    <definedName name="XRefPaste75Row" localSheetId="5" hidden="1">#REF!</definedName>
    <definedName name="XRefPaste75Row" hidden="1">#REF!</definedName>
    <definedName name="XRefPaste76" localSheetId="5" hidden="1">#REF!</definedName>
    <definedName name="XRefPaste76" hidden="1">#REF!</definedName>
    <definedName name="XRefPaste76Row" localSheetId="5" hidden="1">#REF!</definedName>
    <definedName name="XRefPaste76Row" hidden="1">#REF!</definedName>
    <definedName name="XRefPaste77" localSheetId="5" hidden="1">#REF!</definedName>
    <definedName name="XRefPaste77" hidden="1">#REF!</definedName>
    <definedName name="XRefPaste77Row" localSheetId="5" hidden="1">#REF!</definedName>
    <definedName name="XRefPaste77Row" hidden="1">#REF!</definedName>
    <definedName name="XRefPaste78" localSheetId="5" hidden="1">#REF!</definedName>
    <definedName name="XRefPaste78" hidden="1">#REF!</definedName>
    <definedName name="XRefPaste78Row" localSheetId="5" hidden="1">#REF!</definedName>
    <definedName name="XRefPaste78Row" hidden="1">#REF!</definedName>
    <definedName name="XRefPaste79" localSheetId="5" hidden="1">#REF!</definedName>
    <definedName name="XRefPaste79" hidden="1">#REF!</definedName>
    <definedName name="XRefPaste79Row" localSheetId="5" hidden="1">#REF!</definedName>
    <definedName name="XRefPaste79Row" hidden="1">#REF!</definedName>
    <definedName name="XRefPaste7Row" localSheetId="5" hidden="1">#REF!</definedName>
    <definedName name="XRefPaste7Row" hidden="1">#REF!</definedName>
    <definedName name="XRefPaste8" localSheetId="5" hidden="1">#REF!</definedName>
    <definedName name="XRefPaste8" hidden="1">#REF!</definedName>
    <definedName name="XRefPaste80" localSheetId="5" hidden="1">#REF!</definedName>
    <definedName name="XRefPaste80" hidden="1">#REF!</definedName>
    <definedName name="XRefPaste80Row" localSheetId="5" hidden="1">#REF!</definedName>
    <definedName name="XRefPaste80Row" hidden="1">#REF!</definedName>
    <definedName name="XRefPaste81" localSheetId="5" hidden="1">#REF!</definedName>
    <definedName name="XRefPaste81" hidden="1">#REF!</definedName>
    <definedName name="XRefPaste81Row" localSheetId="5" hidden="1">#REF!</definedName>
    <definedName name="XRefPaste81Row" hidden="1">#REF!</definedName>
    <definedName name="XRefPaste82" localSheetId="5" hidden="1">#REF!</definedName>
    <definedName name="XRefPaste82" hidden="1">#REF!</definedName>
    <definedName name="XRefPaste82Row" localSheetId="5" hidden="1">#REF!</definedName>
    <definedName name="XRefPaste82Row" hidden="1">#REF!</definedName>
    <definedName name="XRefPaste83" localSheetId="5" hidden="1">#REF!</definedName>
    <definedName name="XRefPaste83" hidden="1">#REF!</definedName>
    <definedName name="XRefPaste83Row" localSheetId="5" hidden="1">#REF!</definedName>
    <definedName name="XRefPaste83Row" hidden="1">#REF!</definedName>
    <definedName name="XRefPaste84" localSheetId="5" hidden="1">#REF!</definedName>
    <definedName name="XRefPaste84" hidden="1">#REF!</definedName>
    <definedName name="XRefPaste84Row" localSheetId="5" hidden="1">#REF!</definedName>
    <definedName name="XRefPaste84Row" hidden="1">#REF!</definedName>
    <definedName name="XRefPaste85" localSheetId="5" hidden="1">#REF!</definedName>
    <definedName name="XRefPaste85" hidden="1">#REF!</definedName>
    <definedName name="XRefPaste85Row" localSheetId="5" hidden="1">#REF!</definedName>
    <definedName name="XRefPaste85Row" hidden="1">#REF!</definedName>
    <definedName name="XRefPaste86" localSheetId="5" hidden="1">#REF!</definedName>
    <definedName name="XRefPaste86" hidden="1">#REF!</definedName>
    <definedName name="XRefPaste86Row" localSheetId="5" hidden="1">#REF!</definedName>
    <definedName name="XRefPaste86Row" hidden="1">#REF!</definedName>
    <definedName name="XRefPaste87" localSheetId="5" hidden="1">#REF!</definedName>
    <definedName name="XRefPaste87" hidden="1">#REF!</definedName>
    <definedName name="XRefPaste87Row" localSheetId="5" hidden="1">#REF!</definedName>
    <definedName name="XRefPaste87Row" hidden="1">#REF!</definedName>
    <definedName name="XRefPaste88" localSheetId="5" hidden="1">#REF!</definedName>
    <definedName name="XRefPaste88" hidden="1">#REF!</definedName>
    <definedName name="XRefPaste88Row" localSheetId="5" hidden="1">#REF!</definedName>
    <definedName name="XRefPaste88Row" hidden="1">#REF!</definedName>
    <definedName name="XRefPaste89" localSheetId="5" hidden="1">#REF!</definedName>
    <definedName name="XRefPaste89" hidden="1">#REF!</definedName>
    <definedName name="XRefPaste89Row" localSheetId="5" hidden="1">#REF!</definedName>
    <definedName name="XRefPaste89Row" hidden="1">#REF!</definedName>
    <definedName name="XRefPaste8Row" localSheetId="5" hidden="1">#REF!</definedName>
    <definedName name="XRefPaste8Row" hidden="1">#REF!</definedName>
    <definedName name="XRefPaste9" hidden="1">#REF!</definedName>
    <definedName name="XRefPaste90" localSheetId="5" hidden="1">#REF!</definedName>
    <definedName name="XRefPaste90" hidden="1">#REF!</definedName>
    <definedName name="XRefPaste90Row" localSheetId="5" hidden="1">#REF!</definedName>
    <definedName name="XRefPaste90Row" hidden="1">#REF!</definedName>
    <definedName name="XRefPaste91" localSheetId="5" hidden="1">#REF!</definedName>
    <definedName name="XRefPaste91" hidden="1">#REF!</definedName>
    <definedName name="XRefPaste91Row" localSheetId="5" hidden="1">#REF!</definedName>
    <definedName name="XRefPaste91Row" hidden="1">#REF!</definedName>
    <definedName name="XRefPaste92" localSheetId="5" hidden="1">#REF!</definedName>
    <definedName name="XRefPaste92" hidden="1">#REF!</definedName>
    <definedName name="XRefPaste92Row" localSheetId="5" hidden="1">#REF!</definedName>
    <definedName name="XRefPaste92Row" hidden="1">#REF!</definedName>
    <definedName name="XRefPaste93" localSheetId="5" hidden="1">#REF!</definedName>
    <definedName name="XRefPaste93" hidden="1">#REF!</definedName>
    <definedName name="XRefPaste93Row" localSheetId="5" hidden="1">#REF!</definedName>
    <definedName name="XRefPaste93Row" hidden="1">#REF!</definedName>
    <definedName name="XRefPaste94" localSheetId="5" hidden="1">#REF!</definedName>
    <definedName name="XRefPaste94" hidden="1">#REF!</definedName>
    <definedName name="XRefPaste94Row" localSheetId="5" hidden="1">#REF!</definedName>
    <definedName name="XRefPaste94Row" hidden="1">#REF!</definedName>
    <definedName name="XRefPaste95" localSheetId="5" hidden="1">#REF!</definedName>
    <definedName name="XRefPaste95" hidden="1">#REF!</definedName>
    <definedName name="XRefPaste95Row" localSheetId="5" hidden="1">#REF!</definedName>
    <definedName name="XRefPaste95Row" hidden="1">#REF!</definedName>
    <definedName name="XRefPaste96" localSheetId="5" hidden="1">#REF!</definedName>
    <definedName name="XRefPaste96" hidden="1">#REF!</definedName>
    <definedName name="XRefPaste96Row" localSheetId="5" hidden="1">#REF!</definedName>
    <definedName name="XRefPaste96Row" hidden="1">#REF!</definedName>
    <definedName name="XRefPaste97" localSheetId="5" hidden="1">#REF!</definedName>
    <definedName name="XRefPaste97" hidden="1">#REF!</definedName>
    <definedName name="XRefPaste97Row" localSheetId="5" hidden="1">#REF!</definedName>
    <definedName name="XRefPaste97Row" hidden="1">#REF!</definedName>
    <definedName name="XRefPaste98" localSheetId="5" hidden="1">#REF!</definedName>
    <definedName name="XRefPaste98" hidden="1">#REF!</definedName>
    <definedName name="XRefPaste98Row" localSheetId="5" hidden="1">#REF!</definedName>
    <definedName name="XRefPaste98Row" hidden="1">#REF!</definedName>
    <definedName name="XRefPaste99" localSheetId="5" hidden="1">#REF!</definedName>
    <definedName name="XRefPaste99" hidden="1">#REF!</definedName>
    <definedName name="XRefPaste99Row" localSheetId="5" hidden="1">#REF!</definedName>
    <definedName name="XRefPaste99Row" hidden="1">#REF!</definedName>
    <definedName name="XRefPaste9Row" localSheetId="5" hidden="1">#REF!</definedName>
    <definedName name="XRefPaste9Row" hidden="1">#REF!</definedName>
    <definedName name="XRefPasteRangeCount" localSheetId="5" hidden="1">6</definedName>
    <definedName name="XRefPasteRangeCount" hidden="1">1</definedName>
    <definedName name="xx">#REF!</definedName>
    <definedName name="Z_5FCC9217_B3E9_4B91_A943_5F21728EBEE9_.wvu.PrintArea" localSheetId="3" hidden="1">'Activo Neto'!$A$6:$F$44</definedName>
    <definedName name="Z_5FCC9217_B3E9_4B91_A943_5F21728EBEE9_.wvu.PrintArea" localSheetId="4" hidden="1">'Estado de Ingresos y Egresos'!$A$6:$G$41</definedName>
    <definedName name="Z_5FCC9217_B3E9_4B91_A943_5F21728EBEE9_.wvu.PrintArea" localSheetId="6" hidden="1">'Flujos de Efectivo'!$A$7:$F$40</definedName>
    <definedName name="Z_5FCC9217_B3E9_4B91_A943_5F21728EBEE9_.wvu.PrintArea" localSheetId="7" hidden="1">'Nota 1 a Nota 3.7'!$C$8:$M$110</definedName>
    <definedName name="Z_5FCC9217_B3E9_4B91_A943_5F21728EBEE9_.wvu.PrintArea" localSheetId="8" hidden="1">'Nota 3.8 a Nota 8'!$A$14:$K$237</definedName>
    <definedName name="Z_5FCC9217_B3E9_4B91_A943_5F21728EBEE9_.wvu.PrintArea" localSheetId="5" hidden="1">'Variación del Activo Neto'!$B$7:$K$32</definedName>
    <definedName name="Z_5FCC9217_B3E9_4B91_A943_5F21728EBEE9_.wvu.Rows" localSheetId="6" hidden="1">'Flujos de Efectivo'!#REF!</definedName>
    <definedName name="Z_7015FC6D_0680_4B00_AA0E_B83DA1D0B666_.wvu.PrintArea" localSheetId="3" hidden="1">'Activo Neto'!$A$6:$F$44</definedName>
    <definedName name="Z_7015FC6D_0680_4B00_AA0E_B83DA1D0B666_.wvu.PrintArea" localSheetId="4" hidden="1">'Estado de Ingresos y Egresos'!$A$6:$G$41</definedName>
    <definedName name="Z_7015FC6D_0680_4B00_AA0E_B83DA1D0B666_.wvu.PrintArea" localSheetId="6" hidden="1">'Flujos de Efectivo'!$A$7:$F$40</definedName>
    <definedName name="Z_7015FC6D_0680_4B00_AA0E_B83DA1D0B666_.wvu.PrintArea" localSheetId="7" hidden="1">'Nota 1 a Nota 3.7'!$C$8:$M$110</definedName>
    <definedName name="Z_7015FC6D_0680_4B00_AA0E_B83DA1D0B666_.wvu.PrintArea" localSheetId="8" hidden="1">'Nota 3.8 a Nota 8'!$A$14:$K$237</definedName>
    <definedName name="Z_7015FC6D_0680_4B00_AA0E_B83DA1D0B666_.wvu.PrintArea" localSheetId="5" hidden="1">'Variación del Activo Neto'!$B$7:$K$32</definedName>
    <definedName name="Z_7015FC6D_0680_4B00_AA0E_B83DA1D0B666_.wvu.Rows" localSheetId="6" hidden="1">'Flujos de Efectivo'!#REF!</definedName>
    <definedName name="Z_970CBB53_F4B3_462F_AEFE_2BC403F5F0AD_.wvu.PrintArea" localSheetId="7" hidden="1">'Nota 1 a Nota 3.7'!$C$8:$M$110</definedName>
    <definedName name="Z_970CBB53_F4B3_462F_AEFE_2BC403F5F0AD_.wvu.PrintArea" localSheetId="8" hidden="1">'Nota 3.8 a Nota 8'!$A$14:$K$237</definedName>
    <definedName name="Z_B9F63820_5C32_455A_BC9D_0BE84D6B0867_.wvu.PrintArea" localSheetId="3" hidden="1">'Activo Neto'!$A$6:$F$44</definedName>
    <definedName name="Z_B9F63820_5C32_455A_BC9D_0BE84D6B0867_.wvu.PrintArea" localSheetId="4" hidden="1">'Estado de Ingresos y Egresos'!$A$6:$G$41</definedName>
    <definedName name="Z_B9F63820_5C32_455A_BC9D_0BE84D6B0867_.wvu.PrintArea" localSheetId="6" hidden="1">'Flujos de Efectivo'!$A$7:$F$40</definedName>
    <definedName name="Z_B9F63820_5C32_455A_BC9D_0BE84D6B0867_.wvu.PrintArea" localSheetId="5" hidden="1">'Variación del Activo Neto'!$B$7:$K$32</definedName>
    <definedName name="Z_B9F63820_5C32_455A_BC9D_0BE84D6B0867_.wvu.Rows" localSheetId="6" hidden="1">'Flujos de Efectivo'!#REF!</definedName>
    <definedName name="Z_F3648BCD_1CED_4BBB_AE63_37BDB925883F_.wvu.PrintArea" localSheetId="3" hidden="1">'Activo Neto'!$A$6:$F$44</definedName>
    <definedName name="Z_F3648BCD_1CED_4BBB_AE63_37BDB925883F_.wvu.PrintArea" localSheetId="4" hidden="1">'Estado de Ingresos y Egresos'!$A$6:$G$41</definedName>
    <definedName name="Z_F3648BCD_1CED_4BBB_AE63_37BDB925883F_.wvu.PrintArea" localSheetId="6" hidden="1">'Flujos de Efectivo'!$A$7:$F$40</definedName>
    <definedName name="Z_F3648BCD_1CED_4BBB_AE63_37BDB925883F_.wvu.PrintArea" localSheetId="7" hidden="1">'Nota 1 a Nota 3.7'!$C$8:$M$110</definedName>
    <definedName name="Z_F3648BCD_1CED_4BBB_AE63_37BDB925883F_.wvu.PrintArea" localSheetId="8" hidden="1">'Nota 3.8 a Nota 8'!$A$14:$K$237</definedName>
    <definedName name="Z_F3648BCD_1CED_4BBB_AE63_37BDB925883F_.wvu.PrintArea" localSheetId="5" hidden="1">'Variación del Activo Neto'!$B$7:$K$32</definedName>
    <definedName name="Z_F3648BCD_1CED_4BBB_AE63_37BDB925883F_.wvu.Rows" localSheetId="6" hidden="1">'Flujos de Efectivo'!#REF!</definedName>
    <definedName name="zdfd" localSheetId="2" hidden="1">#REF!</definedName>
    <definedName name="zdfd" localSheetId="7" hidden="1">#REF!</definedName>
    <definedName name="zdfd" localSheetId="8" hidden="1">#REF!</definedName>
    <definedName name="zdfd" hidden="1">#REF!</definedName>
  </definedNames>
  <calcPr calcId="191028"/>
  <customWorkbookViews>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5" l="1"/>
  <c r="M10" i="15"/>
  <c r="M9" i="15"/>
  <c r="M8" i="15"/>
  <c r="F11" i="15"/>
  <c r="F10" i="15"/>
  <c r="F9" i="15"/>
  <c r="F8" i="15"/>
  <c r="M132" i="15"/>
  <c r="E131" i="15"/>
  <c r="E107" i="13" l="1"/>
  <c r="D107" i="13"/>
  <c r="D18" i="13"/>
  <c r="E14" i="13"/>
  <c r="D101" i="15"/>
  <c r="B46" i="15"/>
  <c r="F46" i="15" s="1"/>
  <c r="G46" i="15" s="1"/>
  <c r="M46" i="15" s="1"/>
  <c r="B62" i="15"/>
  <c r="F62" i="15" s="1"/>
  <c r="B68" i="15"/>
  <c r="F68" i="15" s="1"/>
  <c r="B74" i="15"/>
  <c r="F74" i="15" s="1"/>
  <c r="F22" i="15"/>
  <c r="M22" i="15" s="1"/>
  <c r="I123" i="13"/>
  <c r="I121" i="13"/>
  <c r="I120" i="13"/>
  <c r="I116" i="13"/>
  <c r="I114" i="13"/>
  <c r="I113" i="13"/>
  <c r="I112" i="13"/>
  <c r="I111" i="13"/>
  <c r="I109" i="13"/>
  <c r="I107" i="13"/>
  <c r="I105" i="13"/>
  <c r="I104" i="13"/>
  <c r="I103" i="13"/>
  <c r="I101" i="13"/>
  <c r="I100" i="13"/>
  <c r="I96" i="13"/>
  <c r="I95" i="13"/>
  <c r="I89" i="13"/>
  <c r="I85" i="13"/>
  <c r="I84" i="13"/>
  <c r="I78" i="13"/>
  <c r="I77" i="13"/>
  <c r="I76" i="13"/>
  <c r="I75" i="13"/>
  <c r="I74" i="13"/>
  <c r="I73" i="13"/>
  <c r="I72" i="13"/>
  <c r="I71" i="13"/>
  <c r="I70" i="13"/>
  <c r="I69" i="13"/>
  <c r="I68" i="13"/>
  <c r="I67" i="13"/>
  <c r="I66" i="13"/>
  <c r="I65" i="13"/>
  <c r="I64" i="13"/>
  <c r="I63" i="13"/>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81" i="13"/>
  <c r="I80" i="13"/>
  <c r="I79" i="13"/>
  <c r="I20" i="13"/>
  <c r="I18" i="13"/>
  <c r="I14" i="13"/>
  <c r="I13" i="13"/>
  <c r="I12" i="13"/>
  <c r="B129" i="15"/>
  <c r="B93" i="15"/>
  <c r="B81" i="15"/>
  <c r="B25" i="15"/>
  <c r="B21" i="15"/>
  <c r="B20" i="15"/>
  <c r="B19" i="15"/>
  <c r="B18" i="15"/>
  <c r="B11" i="15"/>
  <c r="B16" i="15"/>
  <c r="E95" i="13"/>
  <c r="B100" i="15" s="1"/>
  <c r="E93" i="13"/>
  <c r="B99" i="15" s="1"/>
  <c r="E92" i="13"/>
  <c r="B98" i="15" s="1"/>
  <c r="E89" i="13"/>
  <c r="B95" i="15" s="1"/>
  <c r="E85" i="13"/>
  <c r="B89" i="15" s="1"/>
  <c r="E84" i="13"/>
  <c r="B88" i="15" s="1"/>
  <c r="E78" i="13"/>
  <c r="B82" i="15" s="1"/>
  <c r="E77" i="13"/>
  <c r="E76" i="13"/>
  <c r="B80" i="15" s="1"/>
  <c r="E75" i="13"/>
  <c r="B79" i="15" s="1"/>
  <c r="E74" i="13"/>
  <c r="B78" i="15" s="1"/>
  <c r="F78" i="15" s="1"/>
  <c r="E73" i="13"/>
  <c r="B77" i="15" s="1"/>
  <c r="F77" i="15" s="1"/>
  <c r="E72" i="13"/>
  <c r="B76" i="15" s="1"/>
  <c r="F76" i="15" s="1"/>
  <c r="E71" i="13"/>
  <c r="B75" i="15" s="1"/>
  <c r="F75" i="15" s="1"/>
  <c r="E70" i="13"/>
  <c r="E69" i="13"/>
  <c r="B73" i="15" s="1"/>
  <c r="F73" i="15" s="1"/>
  <c r="E68" i="13"/>
  <c r="B72" i="15" s="1"/>
  <c r="F72" i="15" s="1"/>
  <c r="E67" i="13"/>
  <c r="B71" i="15" s="1"/>
  <c r="F71" i="15" s="1"/>
  <c r="E66" i="13"/>
  <c r="B70" i="15" s="1"/>
  <c r="F70" i="15" s="1"/>
  <c r="E65" i="13"/>
  <c r="B69" i="15" s="1"/>
  <c r="F69" i="15" s="1"/>
  <c r="E64" i="13"/>
  <c r="E63" i="13"/>
  <c r="B67" i="15" s="1"/>
  <c r="F67" i="15" s="1"/>
  <c r="E62" i="13"/>
  <c r="B66" i="15" s="1"/>
  <c r="F66" i="15" s="1"/>
  <c r="E61" i="13"/>
  <c r="B65" i="15" s="1"/>
  <c r="F65" i="15" s="1"/>
  <c r="E60" i="13"/>
  <c r="B64" i="15" s="1"/>
  <c r="F64" i="15" s="1"/>
  <c r="E59" i="13"/>
  <c r="B63" i="15" s="1"/>
  <c r="F63" i="15" s="1"/>
  <c r="E58" i="13"/>
  <c r="E57" i="13"/>
  <c r="B61" i="15" s="1"/>
  <c r="F61" i="15" s="1"/>
  <c r="E56" i="13"/>
  <c r="B60" i="15" s="1"/>
  <c r="F60" i="15" s="1"/>
  <c r="E55" i="13"/>
  <c r="B59" i="15" s="1"/>
  <c r="F59" i="15" s="1"/>
  <c r="E54" i="13"/>
  <c r="B58" i="15" s="1"/>
  <c r="F58" i="15" s="1"/>
  <c r="E53" i="13"/>
  <c r="B57" i="15" s="1"/>
  <c r="F57" i="15" s="1"/>
  <c r="E52" i="13"/>
  <c r="B56" i="15" s="1"/>
  <c r="F56" i="15" s="1"/>
  <c r="E51" i="13"/>
  <c r="B55" i="15" s="1"/>
  <c r="F55" i="15" s="1"/>
  <c r="E50" i="13"/>
  <c r="B54" i="15" s="1"/>
  <c r="F54" i="15" s="1"/>
  <c r="E49" i="13"/>
  <c r="B53" i="15" s="1"/>
  <c r="F53" i="15" s="1"/>
  <c r="E48" i="13"/>
  <c r="B52" i="15" s="1"/>
  <c r="F52" i="15" s="1"/>
  <c r="E47" i="13"/>
  <c r="B51" i="15" s="1"/>
  <c r="F51" i="15" s="1"/>
  <c r="E46" i="13"/>
  <c r="B50" i="15" s="1"/>
  <c r="F50" i="15" s="1"/>
  <c r="E45" i="13"/>
  <c r="B49" i="15" s="1"/>
  <c r="F49" i="15" s="1"/>
  <c r="G49" i="15" s="1"/>
  <c r="M49" i="15" s="1"/>
  <c r="E44" i="13"/>
  <c r="B48" i="15" s="1"/>
  <c r="F48" i="15" s="1"/>
  <c r="G48" i="15" s="1"/>
  <c r="M48" i="15" s="1"/>
  <c r="E43" i="13"/>
  <c r="B47" i="15" s="1"/>
  <c r="F47" i="15" s="1"/>
  <c r="G47" i="15" s="1"/>
  <c r="M47" i="15" s="1"/>
  <c r="E42" i="13"/>
  <c r="E41" i="13"/>
  <c r="B45" i="15" s="1"/>
  <c r="F45" i="15" s="1"/>
  <c r="G45" i="15" s="1"/>
  <c r="M45" i="15" s="1"/>
  <c r="E40" i="13"/>
  <c r="B44" i="15" s="1"/>
  <c r="F44" i="15" s="1"/>
  <c r="G44" i="15" s="1"/>
  <c r="M44" i="15" s="1"/>
  <c r="E39" i="13"/>
  <c r="B43" i="15" s="1"/>
  <c r="E38" i="13"/>
  <c r="B42" i="15" s="1"/>
  <c r="E37" i="13"/>
  <c r="B41" i="15" s="1"/>
  <c r="E36" i="13"/>
  <c r="B40" i="15" s="1"/>
  <c r="E35" i="13"/>
  <c r="B39" i="15" s="1"/>
  <c r="E34" i="13"/>
  <c r="B38" i="15" s="1"/>
  <c r="E33" i="13"/>
  <c r="B37" i="15" s="1"/>
  <c r="E32" i="13"/>
  <c r="B36" i="15" s="1"/>
  <c r="E31" i="13"/>
  <c r="B35" i="15" s="1"/>
  <c r="E30" i="13"/>
  <c r="B34" i="15" s="1"/>
  <c r="E29" i="13"/>
  <c r="B33" i="15" s="1"/>
  <c r="E28" i="13"/>
  <c r="B32" i="15" s="1"/>
  <c r="E27" i="13"/>
  <c r="B31" i="15" s="1"/>
  <c r="E26" i="13"/>
  <c r="B30" i="15" s="1"/>
  <c r="E25" i="13"/>
  <c r="B29" i="15" s="1"/>
  <c r="E24" i="13"/>
  <c r="B28" i="15" s="1"/>
  <c r="E23" i="13"/>
  <c r="B27" i="15" s="1"/>
  <c r="E22" i="13"/>
  <c r="B26" i="15" s="1"/>
  <c r="E81" i="13"/>
  <c r="B85" i="15" s="1"/>
  <c r="E80" i="13"/>
  <c r="B84" i="15" s="1"/>
  <c r="E79" i="13"/>
  <c r="B83" i="15" s="1"/>
  <c r="E20" i="13"/>
  <c r="B23" i="15" s="1"/>
  <c r="F23" i="15" s="1"/>
  <c r="G23" i="15" s="1"/>
  <c r="E18" i="13"/>
  <c r="B15" i="15" s="1"/>
  <c r="E100" i="13"/>
  <c r="B105" i="15" s="1"/>
  <c r="F105" i="15" s="1"/>
  <c r="G105" i="15" s="1"/>
  <c r="E13" i="13"/>
  <c r="B10" i="15" s="1"/>
  <c r="E12" i="13"/>
  <c r="B9" i="15" s="1"/>
  <c r="E11" i="13"/>
  <c r="B8" i="15" s="1"/>
  <c r="E123" i="13"/>
  <c r="B127" i="15" s="1"/>
  <c r="E121" i="13"/>
  <c r="B125" i="15" s="1"/>
  <c r="E120" i="13"/>
  <c r="B124" i="15" s="1"/>
  <c r="F124" i="15" s="1"/>
  <c r="G124" i="15" s="1"/>
  <c r="M124" i="15" s="1"/>
  <c r="E116" i="13"/>
  <c r="B120" i="15" s="1"/>
  <c r="E114" i="13"/>
  <c r="B118" i="15" s="1"/>
  <c r="E113" i="13"/>
  <c r="B117" i="15" s="1"/>
  <c r="E112" i="13"/>
  <c r="B116" i="15" s="1"/>
  <c r="E111" i="13"/>
  <c r="B115" i="15" s="1"/>
  <c r="F115" i="15" s="1"/>
  <c r="E109" i="13"/>
  <c r="B113" i="15" s="1"/>
  <c r="F113" i="15" s="1"/>
  <c r="E101" i="13"/>
  <c r="E105" i="13"/>
  <c r="B110" i="15" s="1"/>
  <c r="E104" i="13"/>
  <c r="E103" i="13"/>
  <c r="B108" i="15" s="1"/>
  <c r="B112" i="15" l="1"/>
  <c r="G115" i="15"/>
  <c r="M115" i="15" s="1"/>
  <c r="H113" i="15"/>
  <c r="M113" i="15" s="1"/>
  <c r="M105" i="15"/>
  <c r="G50" i="15"/>
  <c r="M50" i="15" s="1"/>
  <c r="G51" i="15"/>
  <c r="M51" i="15" s="1"/>
  <c r="G52" i="15"/>
  <c r="M52" i="15" s="1"/>
  <c r="G53" i="15"/>
  <c r="M53" i="15" s="1"/>
  <c r="G54" i="15"/>
  <c r="M54" i="15" s="1"/>
  <c r="G55" i="15"/>
  <c r="M55" i="15" s="1"/>
  <c r="G56" i="15"/>
  <c r="M56" i="15" s="1"/>
  <c r="G57" i="15"/>
  <c r="M57" i="15" s="1"/>
  <c r="G58" i="15"/>
  <c r="M58" i="15" s="1"/>
  <c r="G59" i="15"/>
  <c r="M59" i="15" s="1"/>
  <c r="G60" i="15"/>
  <c r="M60" i="15" s="1"/>
  <c r="G61" i="15"/>
  <c r="M61" i="15" s="1"/>
  <c r="G62" i="15"/>
  <c r="M62" i="15" s="1"/>
  <c r="G63" i="15"/>
  <c r="M63" i="15" s="1"/>
  <c r="G64" i="15"/>
  <c r="M64" i="15" s="1"/>
  <c r="G66" i="15"/>
  <c r="M66" i="15" s="1"/>
  <c r="G68" i="15"/>
  <c r="M68" i="15" s="1"/>
  <c r="G69" i="15"/>
  <c r="M69" i="15" s="1"/>
  <c r="G65" i="15"/>
  <c r="M65" i="15" s="1"/>
  <c r="G67" i="15"/>
  <c r="M67" i="15" s="1"/>
  <c r="G70" i="15"/>
  <c r="M70" i="15" s="1"/>
  <c r="G71" i="15"/>
  <c r="M71" i="15" s="1"/>
  <c r="G72" i="15"/>
  <c r="M72" i="15" s="1"/>
  <c r="G73" i="15"/>
  <c r="M73" i="15" s="1"/>
  <c r="G74" i="15"/>
  <c r="M74" i="15" s="1"/>
  <c r="G75" i="15"/>
  <c r="M75" i="15" s="1"/>
  <c r="G76" i="15"/>
  <c r="M76" i="15" s="1"/>
  <c r="G77" i="15"/>
  <c r="M77" i="15" s="1"/>
  <c r="G78" i="15"/>
  <c r="M78" i="15" s="1"/>
  <c r="M23" i="15"/>
  <c r="D124" i="13"/>
  <c r="B106" i="15"/>
  <c r="B109" i="15"/>
  <c r="E96" i="13"/>
  <c r="B101" i="15" s="1"/>
  <c r="B130" i="15" s="1"/>
  <c r="D130" i="15" s="1"/>
  <c r="D131" i="15" s="1"/>
  <c r="E128" i="13" l="1"/>
  <c r="I11" i="13" l="1"/>
  <c r="C100" i="15"/>
  <c r="F85" i="15"/>
  <c r="F84" i="15"/>
  <c r="F83" i="15"/>
  <c r="F82" i="15"/>
  <c r="F81" i="15"/>
  <c r="F80" i="15"/>
  <c r="F79" i="15"/>
  <c r="F43" i="15"/>
  <c r="F42" i="15"/>
  <c r="F41" i="15"/>
  <c r="F40" i="15"/>
  <c r="F39" i="15"/>
  <c r="F38" i="15"/>
  <c r="F37" i="15"/>
  <c r="F36" i="15"/>
  <c r="F35" i="15"/>
  <c r="F16" i="15"/>
  <c r="G16" i="15" s="1"/>
  <c r="I21" i="13"/>
  <c r="I15" i="13"/>
  <c r="F120" i="15"/>
  <c r="F119" i="15"/>
  <c r="M119" i="15" s="1"/>
  <c r="F129" i="15"/>
  <c r="F127" i="15"/>
  <c r="F125" i="15"/>
  <c r="F118" i="15"/>
  <c r="F117" i="15"/>
  <c r="F116" i="15"/>
  <c r="F110" i="15"/>
  <c r="F109" i="15"/>
  <c r="G109" i="15" s="1"/>
  <c r="F108" i="15"/>
  <c r="F106" i="15"/>
  <c r="F99" i="15"/>
  <c r="K99" i="15" s="1"/>
  <c r="F98" i="15"/>
  <c r="L98" i="15" s="1"/>
  <c r="F93" i="15"/>
  <c r="F89" i="15"/>
  <c r="F88" i="15"/>
  <c r="F34" i="15"/>
  <c r="F33" i="15"/>
  <c r="F32" i="15"/>
  <c r="F31" i="15"/>
  <c r="F30" i="15"/>
  <c r="F29" i="15"/>
  <c r="F28" i="15"/>
  <c r="F27" i="15"/>
  <c r="F26" i="15"/>
  <c r="F25" i="15"/>
  <c r="F21" i="15"/>
  <c r="F20" i="15"/>
  <c r="F19" i="15"/>
  <c r="F18" i="15"/>
  <c r="F15" i="15"/>
  <c r="B128" i="15"/>
  <c r="F126" i="15"/>
  <c r="M126" i="15" s="1"/>
  <c r="F123" i="15"/>
  <c r="M123" i="15" s="1"/>
  <c r="F122" i="15"/>
  <c r="M122" i="15" s="1"/>
  <c r="F121" i="15"/>
  <c r="M121" i="15" s="1"/>
  <c r="F114" i="15"/>
  <c r="G114" i="15" s="1"/>
  <c r="F111" i="15"/>
  <c r="M111" i="15" s="1"/>
  <c r="F107" i="15"/>
  <c r="M107" i="15" s="1"/>
  <c r="F104" i="15"/>
  <c r="M104" i="15" s="1"/>
  <c r="F103" i="15"/>
  <c r="M103" i="15" s="1"/>
  <c r="F102" i="15"/>
  <c r="M102" i="15" s="1"/>
  <c r="F97" i="15"/>
  <c r="M97" i="15" s="1"/>
  <c r="F96" i="15"/>
  <c r="M96" i="15" s="1"/>
  <c r="D95" i="15"/>
  <c r="F94" i="15"/>
  <c r="M94" i="15" s="1"/>
  <c r="F92" i="15"/>
  <c r="M92" i="15" s="1"/>
  <c r="F91" i="15"/>
  <c r="M91" i="15" s="1"/>
  <c r="F90" i="15"/>
  <c r="M90" i="15" s="1"/>
  <c r="F87" i="15"/>
  <c r="M87" i="15" s="1"/>
  <c r="F86" i="15"/>
  <c r="M86" i="15" s="1"/>
  <c r="F24" i="15"/>
  <c r="M24" i="15" s="1"/>
  <c r="F17" i="15"/>
  <c r="M17" i="15" s="1"/>
  <c r="F14" i="15"/>
  <c r="M14" i="15" s="1"/>
  <c r="F13" i="15"/>
  <c r="M13" i="15" s="1"/>
  <c r="F12" i="15"/>
  <c r="M12" i="15" s="1"/>
  <c r="F7" i="15"/>
  <c r="M7" i="15" s="1"/>
  <c r="F6" i="15"/>
  <c r="M6" i="15" s="1"/>
  <c r="F5" i="15"/>
  <c r="M5" i="15" s="1"/>
  <c r="F4" i="15"/>
  <c r="M4" i="15" s="1"/>
  <c r="M114" i="15" l="1"/>
  <c r="F128" i="15"/>
  <c r="M128" i="15" s="1"/>
  <c r="B131" i="15"/>
  <c r="M109" i="15"/>
  <c r="G15" i="15"/>
  <c r="M15" i="15" s="1"/>
  <c r="M99" i="15"/>
  <c r="M16" i="15"/>
  <c r="G43" i="15"/>
  <c r="M43" i="15" s="1"/>
  <c r="G36" i="15"/>
  <c r="M36" i="15" s="1"/>
  <c r="G79" i="15"/>
  <c r="M79" i="15" s="1"/>
  <c r="G37" i="15"/>
  <c r="M37" i="15" s="1"/>
  <c r="G80" i="15"/>
  <c r="M80" i="15" s="1"/>
  <c r="G85" i="15"/>
  <c r="M85" i="15" s="1"/>
  <c r="G38" i="15"/>
  <c r="M38" i="15" s="1"/>
  <c r="G81" i="15"/>
  <c r="M81" i="15" s="1"/>
  <c r="G83" i="15"/>
  <c r="M83" i="15" s="1"/>
  <c r="G42" i="15"/>
  <c r="M42" i="15" s="1"/>
  <c r="G35" i="15"/>
  <c r="M35" i="15" s="1"/>
  <c r="G39" i="15"/>
  <c r="M39" i="15" s="1"/>
  <c r="G82" i="15"/>
  <c r="M82" i="15" s="1"/>
  <c r="G40" i="15"/>
  <c r="M40" i="15" s="1"/>
  <c r="G41" i="15"/>
  <c r="M41" i="15" s="1"/>
  <c r="G84" i="15"/>
  <c r="M84" i="15" s="1"/>
  <c r="F100" i="15"/>
  <c r="M100" i="15" s="1"/>
  <c r="G120" i="15"/>
  <c r="M120" i="15" s="1"/>
  <c r="F95" i="15"/>
  <c r="H88" i="15"/>
  <c r="M88" i="15" s="1"/>
  <c r="G32" i="15"/>
  <c r="M32" i="15" s="1"/>
  <c r="G110" i="15"/>
  <c r="M110" i="15" s="1"/>
  <c r="G34" i="15"/>
  <c r="M34" i="15" s="1"/>
  <c r="G27" i="15"/>
  <c r="M27" i="15" s="1"/>
  <c r="H89" i="15"/>
  <c r="M89" i="15" s="1"/>
  <c r="G18" i="15"/>
  <c r="M18" i="15" s="1"/>
  <c r="G28" i="15"/>
  <c r="M28" i="15" s="1"/>
  <c r="G129" i="15"/>
  <c r="M129" i="15" s="1"/>
  <c r="G25" i="15"/>
  <c r="M25" i="15" s="1"/>
  <c r="I127" i="15"/>
  <c r="M127" i="15" s="1"/>
  <c r="G29" i="15"/>
  <c r="M29" i="15" s="1"/>
  <c r="L131" i="15"/>
  <c r="G33" i="15"/>
  <c r="M33" i="15" s="1"/>
  <c r="G118" i="15"/>
  <c r="M118" i="15" s="1"/>
  <c r="G26" i="15"/>
  <c r="M26" i="15" s="1"/>
  <c r="G19" i="15"/>
  <c r="M19" i="15" s="1"/>
  <c r="J93" i="15"/>
  <c r="J131" i="15" s="1"/>
  <c r="G108" i="15"/>
  <c r="M108" i="15" s="1"/>
  <c r="G20" i="15"/>
  <c r="M20" i="15" s="1"/>
  <c r="G30" i="15"/>
  <c r="M30" i="15" s="1"/>
  <c r="G125" i="15"/>
  <c r="M125" i="15" s="1"/>
  <c r="G117" i="15"/>
  <c r="M117" i="15" s="1"/>
  <c r="G21" i="15"/>
  <c r="M21" i="15" s="1"/>
  <c r="G31" i="15"/>
  <c r="M31" i="15" s="1"/>
  <c r="K131" i="15"/>
  <c r="G116" i="15"/>
  <c r="M116" i="15" s="1"/>
  <c r="G106" i="15"/>
  <c r="M106" i="15" s="1"/>
  <c r="M93" i="15" l="1"/>
  <c r="I95" i="15"/>
  <c r="M95" i="15" s="1"/>
  <c r="M98" i="15"/>
  <c r="L132" i="15"/>
  <c r="G131" i="15"/>
  <c r="I131" i="15" l="1"/>
  <c r="F112" i="15" l="1"/>
  <c r="F130" i="15"/>
  <c r="M130" i="15" s="1"/>
  <c r="C101" i="15" l="1"/>
  <c r="C131" i="15" s="1"/>
  <c r="H112" i="15"/>
  <c r="H131" i="15" s="1"/>
  <c r="J132" i="15" l="1"/>
  <c r="M112" i="15"/>
  <c r="D132" i="15"/>
  <c r="F101" i="15"/>
  <c r="M101" i="15" l="1"/>
  <c r="M131" i="15" s="1"/>
  <c r="N132" i="15" s="1"/>
  <c r="F131" i="15"/>
</calcChain>
</file>

<file path=xl/sharedStrings.xml><?xml version="1.0" encoding="utf-8"?>
<sst xmlns="http://schemas.openxmlformats.org/spreadsheetml/2006/main" count="1305" uniqueCount="515">
  <si>
    <t>ACTIVO</t>
  </si>
  <si>
    <t>Disponibilidades</t>
  </si>
  <si>
    <t>Inversiones</t>
  </si>
  <si>
    <t>PASIVO</t>
  </si>
  <si>
    <t>Comisiones a pagar a la Administradora</t>
  </si>
  <si>
    <t>Acreedores por Operaciones</t>
  </si>
  <si>
    <t>Suscripciones</t>
  </si>
  <si>
    <t>Rescates</t>
  </si>
  <si>
    <t>Otros Egresos</t>
  </si>
  <si>
    <t>Otros Ingresos</t>
  </si>
  <si>
    <t>Intereses</t>
  </si>
  <si>
    <t>ESTADO DEL ACTIVO NETO</t>
  </si>
  <si>
    <t>TOTAL ACTIVO BRUTO</t>
  </si>
  <si>
    <t>TOTAL ACTIVO NETO</t>
  </si>
  <si>
    <t>CUOTAS PARTES EN CIRCULACION</t>
  </si>
  <si>
    <t>VALOR CUOTA PARTE AL CIERRE</t>
  </si>
  <si>
    <t>ESTADOS DE INGRESOS Y EGRESOS</t>
  </si>
  <si>
    <t>INGRESOS</t>
  </si>
  <si>
    <t>Resultados por tenencia de inversiones</t>
  </si>
  <si>
    <t>TOTAL INGRESOS</t>
  </si>
  <si>
    <t>EGRESOS</t>
  </si>
  <si>
    <t>TOTAL EGRESOS</t>
  </si>
  <si>
    <t>RESULTADO DEL EJERCICIO</t>
  </si>
  <si>
    <t>CUENTAS</t>
  </si>
  <si>
    <t>APORTANTES</t>
  </si>
  <si>
    <t>RESULTADOS</t>
  </si>
  <si>
    <t>Movimientos del Período</t>
  </si>
  <si>
    <t>Resultado del período</t>
  </si>
  <si>
    <t>Totales</t>
  </si>
  <si>
    <t>ESTADO DE FLUJOS DE EFECTIVO</t>
  </si>
  <si>
    <t>Actividades Operativas</t>
  </si>
  <si>
    <t>Cambios en activos y pasivos operativos</t>
  </si>
  <si>
    <t>Pago por comisiones de administración</t>
  </si>
  <si>
    <t>Flujo neto de efectivo generado por actividades operativas</t>
  </si>
  <si>
    <t>Actividades de Financiación</t>
  </si>
  <si>
    <t>Efectivo al comienzo del período</t>
  </si>
  <si>
    <t>Saldo final de efectivo al final del período</t>
  </si>
  <si>
    <t>Políticas de Inversión</t>
  </si>
  <si>
    <t>Diversificación de las Inversiones</t>
  </si>
  <si>
    <t>Políticas de liquidez</t>
  </si>
  <si>
    <t>Políticas de endeudamiento</t>
  </si>
  <si>
    <t>2.1) Razón social de la Administradora</t>
  </si>
  <si>
    <t>2.2) Entidad encargada de la custodia</t>
  </si>
  <si>
    <t>3.2) Período</t>
  </si>
  <si>
    <t>CONCEPTO</t>
  </si>
  <si>
    <t>Total</t>
  </si>
  <si>
    <t xml:space="preserve">MES </t>
  </si>
  <si>
    <t>VALOR CUOTA</t>
  </si>
  <si>
    <t>PATRIMONIO NETO DEL FONDO</t>
  </si>
  <si>
    <t>1er. Trimestre</t>
  </si>
  <si>
    <t xml:space="preserve">Enero </t>
  </si>
  <si>
    <t>Febrero</t>
  </si>
  <si>
    <t>Marzo</t>
  </si>
  <si>
    <t>2do. Trimestre</t>
  </si>
  <si>
    <t xml:space="preserve">Abril </t>
  </si>
  <si>
    <t xml:space="preserve">Mayo </t>
  </si>
  <si>
    <t>Junio</t>
  </si>
  <si>
    <t>3er. Trimestre</t>
  </si>
  <si>
    <t>Julio</t>
  </si>
  <si>
    <t>Agosto</t>
  </si>
  <si>
    <t>Setiembre</t>
  </si>
  <si>
    <t>4to. Trimestre</t>
  </si>
  <si>
    <t>Octubre</t>
  </si>
  <si>
    <t>Noviembre</t>
  </si>
  <si>
    <t>Diciembre</t>
  </si>
  <si>
    <t>4.1) Disponibilidades</t>
  </si>
  <si>
    <t>4.2 ) Inversiones</t>
  </si>
  <si>
    <t>4.3 ) Acreedores por Operaciones</t>
  </si>
  <si>
    <t>A continuación se detalla la composición:</t>
  </si>
  <si>
    <t>4.4 ) Comisiones a pagar a la Administradora</t>
  </si>
  <si>
    <t>Administrado por: Atlas Administradora de Fondos Patrimoniales de Inversión S.A.</t>
  </si>
  <si>
    <t>INSTRUMENTO FINANCIERO</t>
  </si>
  <si>
    <t>MÍNIMO</t>
  </si>
  <si>
    <t>MÁXIMO</t>
  </si>
  <si>
    <t>Instrumentos emitidos o garantizados bajo ley local o internacional por el gobierno paraguayo, letras y/o bonos.</t>
  </si>
  <si>
    <t>Instrumentos emitidos por Banco Nacional de Fomento.</t>
  </si>
  <si>
    <t>Instrumentos emitidos por Bancos o Entidades Financieras nacionales o extranjeras establecidas legalmente en el país con una calificación en escala local de A(-) y superiores.</t>
  </si>
  <si>
    <t>Instrumentos de renta fija inscritos en la Comisión Nacional de Valores, emitidos por entidades públicas autónomas y descentralizadas (Gobernaciones, Municipalidades y Empresas Públicas) con una calificación en escala local de A(-) y superiores.</t>
  </si>
  <si>
    <t>Otros valores de inversión que determine la CNV por normas de carácter general, siempre que tengan calificación A(-), similar o superior y A(-)cp o superior para los Bonos Bursátiles de Corto Plazo.</t>
  </si>
  <si>
    <t>Instrumentos de renta fija inscritos en la Comisión Nacional de Valores, emitidos por sociedades nacionales, privadas con una calificación en escala local de A(-) y superiores y A(-) cp o superior para Bonos Bursátiles de Corto Plazo.</t>
  </si>
  <si>
    <t>Políticas de reparto</t>
  </si>
  <si>
    <t>CUENTA</t>
  </si>
  <si>
    <t>FONDO MUTUO DÍA DÓLARES AMERICANOS</t>
  </si>
  <si>
    <t>N° DE PARTICIPES</t>
  </si>
  <si>
    <t>USD</t>
  </si>
  <si>
    <t>Aumento de Inversiones</t>
  </si>
  <si>
    <t>Disminución de Intereses a Cobrar</t>
  </si>
  <si>
    <t>Instrumento</t>
  </si>
  <si>
    <t>Emisor</t>
  </si>
  <si>
    <t>Sector</t>
  </si>
  <si>
    <t>País</t>
  </si>
  <si>
    <t>Fecha de Compra</t>
  </si>
  <si>
    <t>Fecha de Vencimiento</t>
  </si>
  <si>
    <t>Moneda</t>
  </si>
  <si>
    <t>Monto</t>
  </si>
  <si>
    <t>Valor de Compra</t>
  </si>
  <si>
    <t>Valor Contable</t>
  </si>
  <si>
    <t>Valor nominal</t>
  </si>
  <si>
    <t>Tasa de Interés</t>
  </si>
  <si>
    <t>% De las Inversiones con relación al Activo del Fondo</t>
  </si>
  <si>
    <t>% De las Inversiones por Grupo Económico</t>
  </si>
  <si>
    <t>Financiero</t>
  </si>
  <si>
    <t>Paraguay</t>
  </si>
  <si>
    <t>% De las Inversiones según Reglam. Interno</t>
  </si>
  <si>
    <t>Comisión por Administración a Pagar - Atlas A.F.P.I.S.A.</t>
  </si>
  <si>
    <t>TOTALES</t>
  </si>
  <si>
    <t>-</t>
  </si>
  <si>
    <t>Intereses Cobrados - Pase</t>
  </si>
  <si>
    <t>Resultado por Tenencia Bonos Financieros</t>
  </si>
  <si>
    <t>Costo Bonos Financieros</t>
  </si>
  <si>
    <t>Ingreso por venta de inversiones</t>
  </si>
  <si>
    <t>TOTAL ACTIVO NETO
AL 31/12/2023</t>
  </si>
  <si>
    <t>Aumento de Acreedores por Operaciones</t>
  </si>
  <si>
    <r>
      <rPr>
        <b/>
        <sz val="10"/>
        <color theme="1"/>
        <rFont val="Arial Nova"/>
        <family val="2"/>
      </rPr>
      <t>Diversificación de las inversiones por emisor:</t>
    </r>
    <r>
      <rPr>
        <sz val="10"/>
        <color theme="1"/>
        <rFont val="Arial Nova"/>
        <family val="2"/>
      </rPr>
      <t xml:space="preserve">
</t>
    </r>
    <r>
      <rPr>
        <b/>
        <sz val="10"/>
        <color theme="1"/>
        <rFont val="Arial Nova"/>
        <family val="2"/>
      </rPr>
      <t xml:space="preserve"> </t>
    </r>
  </si>
  <si>
    <t>Banco Atlas Cta. Cte. N° 1437854</t>
  </si>
  <si>
    <t>Banco Continental Caja Ahorro N° 01-27-00661283-05</t>
  </si>
  <si>
    <t>Banco GNB Paraguay Ahorro a la Vista N° 13225769</t>
  </si>
  <si>
    <t>Banco Atlas Cta. Cte. N° 1437855</t>
  </si>
  <si>
    <t>Banco Atlas Caja Ahorro N° 1439885</t>
  </si>
  <si>
    <t>BANCO FAMILIAR S.A.E.C.A.</t>
  </si>
  <si>
    <t>SUDAMERIS BANK S.A.E.C.A.</t>
  </si>
  <si>
    <t>BANCO GNB PARAGUAY S.A.</t>
  </si>
  <si>
    <t>BANCO NACIONAL DE FOMENTO</t>
  </si>
  <si>
    <t xml:space="preserve">BANCO PARA LA COMERCIALIZACION Y PRODUCCION S.A. </t>
  </si>
  <si>
    <t>BANCO CONTINENTAL S.A.E.C.A.</t>
  </si>
  <si>
    <t>4.5) Ingresos</t>
  </si>
  <si>
    <t>Nota 4.1</t>
  </si>
  <si>
    <t>Nota 4.2</t>
  </si>
  <si>
    <t>Nota 4.3</t>
  </si>
  <si>
    <t>Nota 4.4</t>
  </si>
  <si>
    <t>Nota 4.5</t>
  </si>
  <si>
    <t>Nota 4.6</t>
  </si>
  <si>
    <t>4.6) Egresos</t>
  </si>
  <si>
    <t>Costo por venta de inversiones</t>
  </si>
  <si>
    <t>Comision por Administración</t>
  </si>
  <si>
    <t>Costo Certificado Depósito de Ahorro</t>
  </si>
  <si>
    <t>Ventas Certificado Depósito de Ahorro</t>
  </si>
  <si>
    <t>Renta Bonos Financieros</t>
  </si>
  <si>
    <t>Renta Certificado Depósito de Ahorro</t>
  </si>
  <si>
    <t>Resultado por Tenencia Certificado Depósito de Ahorro</t>
  </si>
  <si>
    <t>3.1) Bases de Preparación de los Estados Financieros</t>
  </si>
  <si>
    <t>Saldo al inicio del ejercicio</t>
  </si>
  <si>
    <t>Saldo al final del ejercicio</t>
  </si>
  <si>
    <t>(Cifras expresadas en Dólares Americanos)</t>
  </si>
  <si>
    <t>Las 8 Notas que se acompañan forman parte integrante de los Estados Financieros</t>
  </si>
  <si>
    <t>Notas 3.8 y  4.6</t>
  </si>
  <si>
    <t>Comisión por Administración</t>
  </si>
  <si>
    <t>ESTADO DE VARIACIÓN DEL ACTIVO NETO</t>
  </si>
  <si>
    <t>Flujo neto de efectivo generado por las actividades de financiación</t>
  </si>
  <si>
    <t>NOTAS A LOS ESTADOS FINANCIEROS</t>
  </si>
  <si>
    <t xml:space="preserve">NOTA 1. </t>
  </si>
  <si>
    <t>INFORMACIÓN BÁSICA DEL FONDO</t>
  </si>
  <si>
    <r>
      <t xml:space="preserve">El </t>
    </r>
    <r>
      <rPr>
        <b/>
        <sz val="10"/>
        <color theme="1"/>
        <rFont val="Arial Nova"/>
        <family val="2"/>
      </rPr>
      <t>FONDO MUTUO DÍA DÓLARES AMERICANOS</t>
    </r>
    <r>
      <rPr>
        <sz val="10"/>
        <color theme="1"/>
        <rFont val="Arial Nova"/>
        <family val="2"/>
      </rPr>
      <t xml:space="preserve">  (el "</t>
    </r>
    <r>
      <rPr>
        <b/>
        <sz val="10"/>
        <color theme="1"/>
        <rFont val="Arial Nova"/>
        <family val="2"/>
      </rPr>
      <t>Fondo Mutuo</t>
    </r>
    <r>
      <rPr>
        <sz val="10"/>
        <color theme="1"/>
        <rFont val="Arial Nova"/>
        <family val="2"/>
      </rPr>
      <t>") es un fondo administrado por Atlas Administradora de Fondos Patrimoniales de Inversión S.A. (“</t>
    </r>
    <r>
      <rPr>
        <b/>
        <sz val="10"/>
        <color theme="1"/>
        <rFont val="Arial Nova"/>
        <family val="2"/>
      </rPr>
      <t>ATLAS A.F.P.I.S.A</t>
    </r>
    <r>
      <rPr>
        <sz val="10"/>
        <color theme="1"/>
        <rFont val="Arial Nova"/>
        <family val="2"/>
      </rPr>
      <t>” o la “</t>
    </r>
    <r>
      <rPr>
        <b/>
        <sz val="10"/>
        <color theme="1"/>
        <rFont val="Arial Nova"/>
        <family val="2"/>
      </rPr>
      <t>Administradora</t>
    </r>
    <r>
      <rPr>
        <sz val="10"/>
        <color theme="1"/>
        <rFont val="Arial Nova"/>
        <family val="2"/>
      </rPr>
      <t>”), que tiene por objeto invertir los aportes o cuotapartes de los inversionistas denominados "PARTÍCIPES", por cuenta, orden y riesgo de éste último, en instrumentos de renta fija o variable, de emisores nacionales. Está dirigido a personas físicas y jurídicas con intereses de inversión.</t>
    </r>
  </si>
  <si>
    <t>El Fondo Mutuo se encuentra inscripto en los registros de la Superintendencia de Valores del Banco Central del Paraguay (anterior Comisión Nacional de Valores) según resolución N° 114 de fecha 30 de junio de 2023, y se rige por el REGLAMENTO INTERNO aprobado bajo la misma resolución y las disposiciones legales pertinentes.</t>
  </si>
  <si>
    <r>
      <t xml:space="preserve">Las inversiones y operaciones que realiza </t>
    </r>
    <r>
      <rPr>
        <b/>
        <sz val="10"/>
        <color theme="1"/>
        <rFont val="Arial Nova"/>
        <family val="2"/>
      </rPr>
      <t>ATLAS A.F.P.I.S.A.</t>
    </r>
    <r>
      <rPr>
        <sz val="10"/>
        <color theme="1"/>
        <rFont val="Arial Nova"/>
        <family val="2"/>
      </rPr>
      <t xml:space="preserve"> en beneficio y por cuenta, orden y riesgo de los Partícipes se aplica en aquellos activos que constituyen las alternativas que combinan mayor seguridad y el mejor rendimiento disponible, que se ajustan a los requerimientos de la autoridad competente y que permiten una proporción razonable de liquidez dentro de las características particulares de los títulos de inversión descriptos en la política de diversificación de las inversiones. Para ello, </t>
    </r>
    <r>
      <rPr>
        <b/>
        <sz val="10"/>
        <color theme="1"/>
        <rFont val="Arial Nova"/>
        <family val="2"/>
      </rPr>
      <t>ATLAS A.F.P.I.S.A.</t>
    </r>
    <r>
      <rPr>
        <sz val="10"/>
        <color theme="1"/>
        <rFont val="Arial Nova"/>
        <family val="2"/>
      </rPr>
      <t xml:space="preserve"> utiliza sus mejores esfuerzos sin que por dicho motivo surja obligación alguna por el resultado o rentabilidad de las inversiones a cargo de la Administradora.</t>
    </r>
  </si>
  <si>
    <r>
      <t xml:space="preserve">El Fondo Mutuo es un fondo que se define como aquel que establece en su política de inversiones como porcentaje mínimo de inversión en instrumentos de deuda o pasivos el 100% del patrimonio, y cuya duración promedio es mayor a noventa (90) días y hasta el plazo que </t>
    </r>
    <r>
      <rPr>
        <b/>
        <sz val="10"/>
        <color theme="1"/>
        <rFont val="Arial Nova"/>
        <family val="2"/>
      </rPr>
      <t>ATLAS A.F.P.I.S.A</t>
    </r>
    <r>
      <rPr>
        <sz val="10"/>
        <color theme="1"/>
        <rFont val="Arial Nova"/>
        <family val="2"/>
      </rPr>
      <t>. así considere de acuerdo a criterios de liquidez del instrumento.</t>
    </r>
  </si>
  <si>
    <t>El Fondo Mutuo invierte sus activos en títulos valores de renta fija o variable sin perjuicio de las sumas mantenidas en entidades financieras, de acuerdo a los límites establecidos a continuación:</t>
  </si>
  <si>
    <t>Títulos de deuda que sean de oferta pública emitidos o garantizados a través de 
Negocios Fiduciarios regidos por la Ley 921/96 con una calificación en escala local de A(-) y superiores.</t>
  </si>
  <si>
    <t>La diversificación de inversiones, por emisor, se encuentra establecida en el Reglamento Interno del Fondo Mutuo, hasta 15% del patrimonio, excepto los instrumentos emitidos o garantizados bajo ley local o internacional por el gobierno paraguayo, letras y/o bonos, e instrumentos emitidos por Banco Nacional de Fomento.</t>
  </si>
  <si>
    <r>
      <t xml:space="preserve">Con el objeto de pagar rescates de cuotas y de poder realizar las demás operaciones que la Superintendencia de Valores del Banco Central del Paraguay (anterior Comisión Nacional de Valores) expresamente autorice, la </t>
    </r>
    <r>
      <rPr>
        <b/>
        <sz val="10"/>
        <color theme="1"/>
        <rFont val="Arial Nova"/>
        <family val="2"/>
      </rPr>
      <t>Administradora</t>
    </r>
    <r>
      <rPr>
        <sz val="10"/>
        <color theme="1"/>
        <rFont val="Arial Nova"/>
        <family val="2"/>
      </rPr>
      <t xml:space="preserve"> podrá solicitar por cuenta del Fondo Mutuo, operaciones de venta con compromiso de compra a corto plazo, con vencimiento hasta 365 días y hasta por una cantidad equivalente al 50% del patrimonio del Fondo Mutuo.</t>
    </r>
  </si>
  <si>
    <t>El Fondo Mutuo mantiene un nivel de liquidez mínimo para hacer frente a las necesidades de inversión y a los requerimientos de disponibilidades del Fondo Mutuo. Esta liquidez se invierte en depósitos a la vista en entidades financieras de plaza o en otros fondos patrimoniales de inversión, conforme al monto equivalente de hasta 2,5% del patrimonio del Fondo Mutuo.</t>
  </si>
  <si>
    <t>El beneficio que la inversión en el Fondo Mutuo reporta a los Partícipes es el incremento que se produce en el valor de la Cuota de Participación, como consecuencia de las variaciones experimentadas por el patrimonio del Fondo Mutuo. Los beneficios obtenidos de las inversiones del Fondo Mutuo son totalmente reinvertidos salvo la redención parcial o total de derechos en el Fondo Mutuo efectuada por uno o más partícipes y los importes que la Sociedad Administradora deba debitar en concepto de comisiones, cargos, tributos y gastos.</t>
  </si>
  <si>
    <t>INFORMACIÓN SOBRE LA ADMINISTRADORA</t>
  </si>
  <si>
    <t xml:space="preserve">NOTA 2. </t>
  </si>
  <si>
    <r>
      <t>Atlas Administradora de Fondos Patrimoniales de Inversión S.A. (</t>
    </r>
    <r>
      <rPr>
        <b/>
        <sz val="10"/>
        <color theme="1"/>
        <rFont val="Arial Nova"/>
        <family val="2"/>
      </rPr>
      <t>ATLAS A.F.P.I.S.A.</t>
    </r>
    <r>
      <rPr>
        <sz val="10"/>
        <color theme="1"/>
        <rFont val="Arial Nova"/>
        <family val="2"/>
      </rPr>
      <t>), con domicilio en Avda. Mariscal López casi Dr. Morra, piso 6 en el Edificio Mariscal Center de la Ciudad de Asunción, es una sociedad anónima constituida por Escritura Pública N° 26 de fecha 13 de abril de 2023 ante el escribano Edison Arnaldo Cáceres Ortigoza, autorizada a operar por la Superintendencia de Valores del Banco Central del Paraguay (anterior Comisión Nacional de Valores) por Resolución N° 108 de fecha 29 de junio de 2023, cuyo objeto social exclusivo es la administración de fondos patrimoniales de inversión conforme a la Ley N° 5452/15 “Que regula los Fondos Patrimoniales de Inversión”, y la Resolución CNV CG N° 35/23, Acta de Directorio N° 020/2023 de fecha 09 de febrero de 2023 que “Aprueba el Reglamento General de Mercado de Valores, y sus eventuales modificaciones”.</t>
    </r>
  </si>
  <si>
    <r>
      <rPr>
        <b/>
        <sz val="10"/>
        <color theme="1"/>
        <rFont val="Arial Nova"/>
        <family val="2"/>
      </rPr>
      <t>Títulos Físicos:</t>
    </r>
    <r>
      <rPr>
        <sz val="10"/>
        <color theme="1"/>
        <rFont val="Arial Nova"/>
        <family val="2"/>
      </rPr>
      <t xml:space="preserve"> Son custodiados por el Banco Atlas S.A., de acuerdo a los procedimientos de seguridad y control de la mencionada entidad.</t>
    </r>
  </si>
  <si>
    <r>
      <rPr>
        <b/>
        <sz val="10"/>
        <color theme="1"/>
        <rFont val="Arial Nova"/>
        <family val="2"/>
      </rPr>
      <t>Títulos desmaterializados :</t>
    </r>
    <r>
      <rPr>
        <sz val="10"/>
        <color theme="1"/>
        <rFont val="Arial Nova"/>
        <family val="2"/>
      </rPr>
      <t xml:space="preserve"> Son custodiados por la Bolsa de Valores y Productos  de Asunción S.A. ("BVPASA") bajo la cuenta corriente creada en dicha entidad y en el Banco Central del Paraguay para los bonos soberanos y letras de regulación monetaria, que es la depositaria electrónica de Valores de la República del Paraguay.</t>
    </r>
  </si>
  <si>
    <t>NOTA 3.</t>
  </si>
  <si>
    <t>PRINCIPALES POLÍTICAS Y PRÁCTICAS CONTABLES APLICADAS</t>
  </si>
  <si>
    <t>Los estados financieros han sido preparados de acuerdo con las normas contables, criterios de valuación y normas de presentación establecidas por la Superintendencia de Valores del Banco Central del Paraguay (anterior Comisión Nacional de Valores), aplicables a los Fondos Mutuos, y con Normas de Información Financiera (NIF) emitidas por el Consejo de Contadores Públicos del Paraguay.</t>
  </si>
  <si>
    <t>3.3) Uso de estimaciones</t>
  </si>
  <si>
    <t>3.4) Base para la preparación del Estado de Flujos de Efectivo</t>
  </si>
  <si>
    <t>Para la preparación del estado de flujos de efectivo se consideraron dentro del concepto de efectivo los saldos de disponibilidades en cuentas bancarias que son usados por el Fondo Mutuo en la gestión de sus compromisos de corto plazo y cuentas remuneradas con 
vencimiento menor a tres meses.</t>
  </si>
  <si>
    <t>3.5) Valorización de Inversiones</t>
  </si>
  <si>
    <r>
      <rPr>
        <b/>
        <sz val="10"/>
        <rFont val="Arial Nova"/>
        <family val="2"/>
      </rPr>
      <t xml:space="preserve">a. Títulos de deudas: </t>
    </r>
    <r>
      <rPr>
        <sz val="10"/>
        <rFont val="Arial Nova"/>
        <family val="2"/>
      </rPr>
      <t>los títulos de deuda son reconocidos a su valor de incorporación más los intereses devengados a la fecha de cada ejercicio; cuando las inversiones incluyen cláusulas de ajuste, las mismas se ajustan en base al método de ajuste pactado. Cuando el valor de mercado de la inversión es menor a su costo, la diferencia de precio es devengada durante la vida residual del titulo y en caso de venta, se cargan al resultado del ejercicio correspondiente . Los intereses generados por estos títulos son registrados en resultados conforme se devengan.</t>
    </r>
  </si>
  <si>
    <t>Asimismo, la Entidad evalúa regularmente los riesgos asociados a la calidad del emisor a fin de identificar indicadores de deterioro.</t>
  </si>
  <si>
    <r>
      <rPr>
        <b/>
        <sz val="10"/>
        <rFont val="Arial Nova"/>
        <family val="2"/>
      </rPr>
      <t>b. Operaciones de Reporto:</t>
    </r>
    <r>
      <rPr>
        <sz val="10"/>
        <rFont val="Arial Nova"/>
        <family val="2"/>
      </rPr>
      <t xml:space="preserve"> las operaciones de reporto son registradas a su costo de adquisición mas las primas por diferencia de precios devengadas a cobrar. Las primas generadas por estas operaciones son registradas en resultados conforme se devengan.</t>
    </r>
  </si>
  <si>
    <t>3.6) Reconocimiento de los Ingresos y de los Gastos</t>
  </si>
  <si>
    <r>
      <rPr>
        <b/>
        <sz val="10"/>
        <rFont val="Arial Nova"/>
        <family val="2"/>
      </rPr>
      <t>a. Ingresos:</t>
    </r>
    <r>
      <rPr>
        <sz val="10"/>
        <rFont val="Arial Nova"/>
        <family val="2"/>
      </rPr>
      <t xml:space="preserve"> los intereses sobre títulos y otros valores, así como las primas por diferencia de precios  generados durante el ejercicio son registrados como conforme se devengan.</t>
    </r>
  </si>
  <si>
    <r>
      <rPr>
        <b/>
        <sz val="10"/>
        <rFont val="Arial Nova"/>
        <family val="2"/>
      </rPr>
      <t>b. Egresos:</t>
    </r>
    <r>
      <rPr>
        <sz val="10"/>
        <rFont val="Arial Nova"/>
        <family val="2"/>
      </rPr>
      <t xml:space="preserve"> los gastos se reconocen en el resultado de acuerdo al criterio de lo devengado, cuando ha surgido un decremento en los beneficios económicos futuros, relacionados con una disminución en los activos o un incremento en los pasivos. </t>
    </r>
  </si>
  <si>
    <t>3.7) Tipos de cambio utilizado para convertir a moneda nacional los saldos en moneda extranjera</t>
  </si>
  <si>
    <t>PRINCIPALES POLÍTICAS Y PRÁCTICAS CONTABLES APLICADAS (Continuación)</t>
  </si>
  <si>
    <t>3.8) Gastos Operacionales y Comisión de la Sociedad Administradora</t>
  </si>
  <si>
    <t>Comisiones por Administracion</t>
  </si>
  <si>
    <t>3.9) Información Estadística</t>
  </si>
  <si>
    <t>NOTA 4.</t>
  </si>
  <si>
    <t>COMPOSICION DE CUENTAS</t>
  </si>
  <si>
    <t>Sub Total - Resultados por tenencia de inversiones</t>
  </si>
  <si>
    <t>Sub Total - Intereses</t>
  </si>
  <si>
    <t>Sub Total - Ingreso por venta de inversiones</t>
  </si>
  <si>
    <t>Sub Total - Comision por Administración</t>
  </si>
  <si>
    <t>Sub Total - Costo por venta de inversiones</t>
  </si>
  <si>
    <t>Sub Total - Otros Egresos</t>
  </si>
  <si>
    <t>De acuerdo con lo establecido en el artículo 4° de la Ley 6380/2019, se considerarán Estructuras Jurídicas Transparentes a aquellos instrumentos o estructuras jurídicas utilizadas como medio de inversión, administración o resguardo de dinero, bienes, derechos y obligaciones. Estas estructuras se considerarán con efecto fiscal neutro en el IRE, por intermediar entre el negocio sujeto a imposición y sus beneficiarios. Al respecto, dicha disposición incluye como Estructuras Jurídicas Transparentes a los Fondos Patrimoniales de Inversión, creados al amparo de la Ley N°5452/2015, por lo que no se hallan sujeto del impuesto a la renta empresarial (IRE).</t>
  </si>
  <si>
    <t>NOTA 5.</t>
  </si>
  <si>
    <t>IMPUESTO A LA RENTA</t>
  </si>
  <si>
    <t>CONTINGENCIA</t>
  </si>
  <si>
    <t>NOTA 6.</t>
  </si>
  <si>
    <t>OTROS ASUNTOS RELEVANTES</t>
  </si>
  <si>
    <t>NOTA 7.</t>
  </si>
  <si>
    <t xml:space="preserve">NOTA 8. </t>
  </si>
  <si>
    <t>HECHOS POSTERIORES</t>
  </si>
  <si>
    <t>Miguel Ángel Zaldívar Silvera</t>
  </si>
  <si>
    <t>Gustavo Adolfo Rivas Masi</t>
  </si>
  <si>
    <t>Dahiana Fabiana Sánchez Chaparro</t>
  </si>
  <si>
    <t>Presidente</t>
  </si>
  <si>
    <t>Director Titular</t>
  </si>
  <si>
    <t>Contadora</t>
  </si>
  <si>
    <t xml:space="preserve">Fondo </t>
  </si>
  <si>
    <t xml:space="preserve">No / FMD / 2 </t>
  </si>
  <si>
    <t xml:space="preserve">Moneda de Exposición </t>
  </si>
  <si>
    <t xml:space="preserve">Dólares / USD </t>
  </si>
  <si>
    <t>Cuenta Contable</t>
  </si>
  <si>
    <t>Saldo</t>
  </si>
  <si>
    <t>Descripción</t>
  </si>
  <si>
    <t>Código</t>
  </si>
  <si>
    <t>. ACTIVO</t>
  </si>
  <si>
    <t>1000000000000000000</t>
  </si>
  <si>
    <t>.   DISPONIBILIDADES</t>
  </si>
  <si>
    <t>1001000000000000000</t>
  </si>
  <si>
    <t>.     Disponibilidades en Dólares</t>
  </si>
  <si>
    <t>1001001000000000000</t>
  </si>
  <si>
    <t>.       Bancos</t>
  </si>
  <si>
    <t>1001001001000000000</t>
  </si>
  <si>
    <t>.         Banco Atlas Cta. Cte. N° 1437854</t>
  </si>
  <si>
    <t>1001001001001000000</t>
  </si>
  <si>
    <t>.         Banco Continental C.A. N° 01-27-00661283-05</t>
  </si>
  <si>
    <t>1001001001002000000</t>
  </si>
  <si>
    <t>.         Banco GNB Caja de Ahorro N°</t>
  </si>
  <si>
    <t>1001001001003000000</t>
  </si>
  <si>
    <t>.   INVERSIONES</t>
  </si>
  <si>
    <t>1002000000000000000</t>
  </si>
  <si>
    <t>.     Inversiones en Dólares</t>
  </si>
  <si>
    <t>1002001000000000000</t>
  </si>
  <si>
    <t>.       Repo Colocador</t>
  </si>
  <si>
    <t>1002001014000000000</t>
  </si>
  <si>
    <t>.         Liquidez (USD)</t>
  </si>
  <si>
    <t>1002001014001000000</t>
  </si>
  <si>
    <t>.     Bonos Financieros</t>
  </si>
  <si>
    <t>.       Banco Regional S.A.E.C.A. - PYREG02F9305 - 6,25% - 10/05/2024</t>
  </si>
  <si>
    <t>.       Banco Regional S.A.E.C.A. - PYREG01F9215 - 6,25% - 04/04/2024</t>
  </si>
  <si>
    <t>.       Banco Regional S.A.E.C.A. - PYREG04F9493 - 6,25% - 27/06/2024</t>
  </si>
  <si>
    <t>.       Banco Regional S.A.E.C.A. - PYREG03F9312 - 6,25% - 30/05/2024</t>
  </si>
  <si>
    <t>.     Certificados Depósito de Ahorro</t>
  </si>
  <si>
    <t>1002001007000000000</t>
  </si>
  <si>
    <t>.       Banco Familiar S.A.E.C.A. - EA 5150 - 6,00% - 20/01/2025</t>
  </si>
  <si>
    <t>.       Banco Sudameris S.A.E.C.A. - EC 0488 - 6,25% - 21/11/2024</t>
  </si>
  <si>
    <t>1002001007002000000</t>
  </si>
  <si>
    <t>.       Banco GNB S.A. - FA 4102 - 6,00% - 17/02/2025</t>
  </si>
  <si>
    <t>1002001007004000000</t>
  </si>
  <si>
    <t>.       Banco Nacional de Fomento - BB 0866 - 6,43% - 01/09/2026</t>
  </si>
  <si>
    <t>1002001007005000000</t>
  </si>
  <si>
    <t>.       Banco Nacional de Fomento - BB 0867 - 6,43% - 01/09/2026</t>
  </si>
  <si>
    <t>1002001007006000000</t>
  </si>
  <si>
    <t>.       Banco Nacional de Fomento - BB 0868 - 6,43% - 01/09/2026</t>
  </si>
  <si>
    <t>1002001007007000000</t>
  </si>
  <si>
    <t>.       Banco Nacional de Fomento - BB 0869 - 6,43% - 01/09/2026</t>
  </si>
  <si>
    <t>1002001007008000000</t>
  </si>
  <si>
    <t>.       Banco Nacional de Fomento - BB 0870 - 6,43% - 01/09/2026</t>
  </si>
  <si>
    <t>1002001007009000000</t>
  </si>
  <si>
    <t>.       Banco Nacional de Fomento - BB 0871 - 6,43% - 01/09/2026</t>
  </si>
  <si>
    <t>1002001007010000000</t>
  </si>
  <si>
    <t>.       Banco Nacional de Fomento - BB 0872 - 6,43% - 01/09/2026</t>
  </si>
  <si>
    <t>1002001007011000000</t>
  </si>
  <si>
    <t>.       Banco Nacional de Fomento - BB 1075 - 6,45% - 30/11/2026</t>
  </si>
  <si>
    <t>1002001007024000000</t>
  </si>
  <si>
    <t>.       Banco Nacional de Fomento - BB 1076 - 6,45% - 30/11/2026</t>
  </si>
  <si>
    <t>1002001007025000000</t>
  </si>
  <si>
    <t>.       Banco Nacional de Fomento - BB 1077 - 6,45% - 30/11/2026</t>
  </si>
  <si>
    <t>1002001007026000000</t>
  </si>
  <si>
    <t>.       BANCOP S.A. - AA 2254 - 4,25% - 16/12/2024</t>
  </si>
  <si>
    <t>1002001007027000000</t>
  </si>
  <si>
    <t>.       BANCOP S.A. - AA 2255 - 4,25% - 16/12/2024</t>
  </si>
  <si>
    <t>1002001007028000000</t>
  </si>
  <si>
    <t>.       BANCOP S.A. - AA 2258 - 4,25% - 16/12/2024</t>
  </si>
  <si>
    <t>1002001007029000000</t>
  </si>
  <si>
    <t>.       Banco Nacional de Fomento - GD 0042 - 6,50% - 04/08/2026</t>
  </si>
  <si>
    <t>1002001007030000000</t>
  </si>
  <si>
    <t>.       Banco Nacional de Fomento - GD 0043 - 6,50% - 04/08/2026</t>
  </si>
  <si>
    <t>1002001007031000000</t>
  </si>
  <si>
    <t>.       Banco Nacional de Fomento - GD 0045 - 6,50% - 04/08/2026</t>
  </si>
  <si>
    <t>1002001007032000000</t>
  </si>
  <si>
    <t>.   CRÉDITOS</t>
  </si>
  <si>
    <t>1003000000000000000</t>
  </si>
  <si>
    <t>.     Intereses a Cobrar</t>
  </si>
  <si>
    <t>1003002000000000000</t>
  </si>
  <si>
    <t>.       Intereses a cobrar - Pase</t>
  </si>
  <si>
    <t>1003002000000000002</t>
  </si>
  <si>
    <t>.       Intereses no Devengados - Pase</t>
  </si>
  <si>
    <t>1003002000000000005</t>
  </si>
  <si>
    <t>. PASIVO</t>
  </si>
  <si>
    <t>2000000000000000000</t>
  </si>
  <si>
    <t>.   DEUDAS</t>
  </si>
  <si>
    <t>2001000000000000000</t>
  </si>
  <si>
    <t>.     Provisiones</t>
  </si>
  <si>
    <t>2001007000000000000</t>
  </si>
  <si>
    <t>.       Provisión Honorarios de Administración Sociedad Gerente (Clase A)</t>
  </si>
  <si>
    <t>2001007000000000003</t>
  </si>
  <si>
    <t>. PATRIMONIO NETO</t>
  </si>
  <si>
    <t>3000000000000000000</t>
  </si>
  <si>
    <t>.   Capital</t>
  </si>
  <si>
    <t>3001000000000000000</t>
  </si>
  <si>
    <t>.     Suscripciones</t>
  </si>
  <si>
    <t>3001000000000000001</t>
  </si>
  <si>
    <t>.     Rescates</t>
  </si>
  <si>
    <t>3001000000000000002</t>
  </si>
  <si>
    <t>. INGRESOS</t>
  </si>
  <si>
    <t>4001000000000000000</t>
  </si>
  <si>
    <t>.   Ingresos en Dólares</t>
  </si>
  <si>
    <t>4001001000000000000</t>
  </si>
  <si>
    <t>.     Venta de Instrumentos Financieros</t>
  </si>
  <si>
    <t>4001001001000000000</t>
  </si>
  <si>
    <t>.       Ventas Certificado Depósito de Ahorro</t>
  </si>
  <si>
    <t>4001001001000000007</t>
  </si>
  <si>
    <t>.     Rentas</t>
  </si>
  <si>
    <t>4001001002000000000</t>
  </si>
  <si>
    <t>.       Renta Bonos Financieros</t>
  </si>
  <si>
    <t>4001001002000000005</t>
  </si>
  <si>
    <t>.       Renta Certificado Depósito de Ahorro</t>
  </si>
  <si>
    <t>4001001002000000007</t>
  </si>
  <si>
    <t>.       Renta Bonos Financieros (2)</t>
  </si>
  <si>
    <t>4001001002000000008</t>
  </si>
  <si>
    <t>.     Intereses</t>
  </si>
  <si>
    <t>4001001003000000000</t>
  </si>
  <si>
    <t>4001001003000000002</t>
  </si>
  <si>
    <t>.     Resultado por Tenencia de Inversiones</t>
  </si>
  <si>
    <t>4001001005000000000</t>
  </si>
  <si>
    <t>.       Resultado por Tenencia Bonos Financieros</t>
  </si>
  <si>
    <t>4001001005000000006</t>
  </si>
  <si>
    <t>.       Resultado por Tenencia Bonos Financieros (2)</t>
  </si>
  <si>
    <t>4001001005000000007</t>
  </si>
  <si>
    <t>.       Resultado por Tenencia Certificado Depósito de Ahorro</t>
  </si>
  <si>
    <t>4001001005000000008</t>
  </si>
  <si>
    <t>.     Ingresos Varios</t>
  </si>
  <si>
    <t>4001001006000000000</t>
  </si>
  <si>
    <t>.       Ajuste por redondeo Resultado</t>
  </si>
  <si>
    <t>4001001006000000002</t>
  </si>
  <si>
    <t>. EGRESOS</t>
  </si>
  <si>
    <t>4002000000000000000</t>
  </si>
  <si>
    <t>.   Egresos en Dólares</t>
  </si>
  <si>
    <t>4002001000000000000</t>
  </si>
  <si>
    <t>.     Costo de Instrumentos Financieros</t>
  </si>
  <si>
    <t>4002001001000000000</t>
  </si>
  <si>
    <t>.       Costo Certificado Depósito de Ahorro</t>
  </si>
  <si>
    <t>4002001001000000007</t>
  </si>
  <si>
    <t>.     Honorarios de Administración</t>
  </si>
  <si>
    <t>4002001002000000000</t>
  </si>
  <si>
    <t>.       Honorarios Administración Sociedad Gerente Clase A</t>
  </si>
  <si>
    <t>4002001002000000001</t>
  </si>
  <si>
    <t>.     Resultados Acumulados</t>
  </si>
  <si>
    <t>.     Resultado del Ejercicio</t>
  </si>
  <si>
    <t>Ajuste</t>
  </si>
  <si>
    <t>Saldo Final</t>
  </si>
  <si>
    <t>.         Liquidez (USD) Caja de Ahorro</t>
  </si>
  <si>
    <t>PARA EEFF</t>
  </si>
  <si>
    <t>HOJA DE TRABAJO</t>
  </si>
  <si>
    <t>BALANCE Y RESULTADOS</t>
  </si>
  <si>
    <t>ELIMINACIONES</t>
  </si>
  <si>
    <t>VARIACIÓN</t>
  </si>
  <si>
    <t>ACTIVIDADES OPERATIVAS</t>
  </si>
  <si>
    <t>ACTIVIDADES DE FINANCIACION</t>
  </si>
  <si>
    <t>TOTAL</t>
  </si>
  <si>
    <t>DEBITOS</t>
  </si>
  <si>
    <t>CRÉDITOS</t>
  </si>
  <si>
    <t>DEBITOS (CRÉDITOS)</t>
  </si>
  <si>
    <t>(Aumento) Disminución Deudores por operaciones</t>
  </si>
  <si>
    <t>(Aumento) Disminución intereses a cobrar</t>
  </si>
  <si>
    <t>Aumento (Disminución) en Comision por Administracion</t>
  </si>
  <si>
    <t>Aumento (Disminución) Otros Pasivos</t>
  </si>
  <si>
    <t>RESCATES</t>
  </si>
  <si>
    <t>SUSCRIPCIONES</t>
  </si>
  <si>
    <t>.         Banco Atlas Cta. Cte. N° 1437854 Reclasificado</t>
  </si>
  <si>
    <t>.     Deudas por Operaciones</t>
  </si>
  <si>
    <t>.       Acreedores por Operaciones a Liquidar</t>
  </si>
  <si>
    <t>.     Otros Egresos</t>
  </si>
  <si>
    <t>.       Ajuste por Redondeo</t>
  </si>
  <si>
    <t>Resultado del Ejercicio</t>
  </si>
  <si>
    <t>Certificado de Depósito de Ahorro</t>
  </si>
  <si>
    <t>21/11/2024</t>
  </si>
  <si>
    <t>Estados Financieros correspondientes al periodo desde el 01 de enero al 30 de junio de 2024</t>
  </si>
  <si>
    <t>.     Bonos Subordinados</t>
  </si>
  <si>
    <t>.       Sudameris Bank S.A.E.C.A. - PYSUD06F6721 - 6,75% - 20/11/2030</t>
  </si>
  <si>
    <t>.       Banco Familiar S.A.E.C.A. - EA4669 - 3,15% - 04/04/2025</t>
  </si>
  <si>
    <t>.       Banco Familiar S.A.E.C.A. - EA5289 - 5,00% - 16/12/2026</t>
  </si>
  <si>
    <t>.       Banco Familiar S.A.E.C.A. - EA5014 - 4,90% - 18/03/2026</t>
  </si>
  <si>
    <t>.       BANCO GNB S.A - FA4481 - 6,00% - 19/5/2025</t>
  </si>
  <si>
    <t>.       Banco Nacional de Fomento - GD 0024 - 6,50% - 4/8/2026</t>
  </si>
  <si>
    <t>.       Banco Nacional de Fomento - GD 0025 - 6,50% - 4/8/2026</t>
  </si>
  <si>
    <t>.       Banco Nacional de Fomento - GD 0026 - 6,50% - 4/8/2026</t>
  </si>
  <si>
    <t>.       Banco Nacional de Fomento - GD 0027 - 6,50% - 4/8/2026</t>
  </si>
  <si>
    <t>.       Banco Nacional de Fomento - GD 0029 - 6,50% - 4/8/2026</t>
  </si>
  <si>
    <t>.       Banco Itau Paraguay S.A. - DB 1816 - 3,30% - 31/10/2024</t>
  </si>
  <si>
    <t>.       Banco para la Comercialización y la Producción S.A.-AA 2633-6,75%-12/1/2026</t>
  </si>
  <si>
    <t>.       Banco para la Comercialización y la Producción S.A.-AA 2634-6,75%-12/1/2026</t>
  </si>
  <si>
    <t>.       Banco para la Comercialización y la Producción S.A.-AA 2635-6,75%-12/1/2026</t>
  </si>
  <si>
    <t>.       Banco para la Comercialización y la Producción S.A.-AA 2636-6,75%-12/1/2026</t>
  </si>
  <si>
    <t>.       Banco para la Comercialización y la Producción S.A.-AA 2637-6,75%-12/1/2026</t>
  </si>
  <si>
    <t>.       Banco Continental S.A.E.C.A. - AA 7862 - 6,30% - 28/7/2025</t>
  </si>
  <si>
    <t>.       Banco Continental S.A.E.C.A. - AA 7863 - 6,30% - 28/7/2025</t>
  </si>
  <si>
    <t>.       Banco Continental S.A.E.C.A - AA 7919 - 6,20% - 21/7/2025</t>
  </si>
  <si>
    <t>.       Banco Continental S.A.E.C.A - AA 7920 - 6,20% - 21/7/2025</t>
  </si>
  <si>
    <t>.       Banco Continental S.A.E.C.A - AA 7921 - 6,20% - 21/7/2025</t>
  </si>
  <si>
    <t>.       Banco Continental S.A.E.C.A - AA 7922 - 6,20% - 21/7/2025</t>
  </si>
  <si>
    <t>.       Banco Continental S.A.E.C.A - AA 7923 - 6,20% - 21/7/2025</t>
  </si>
  <si>
    <t>.       Banco Continental S.A.E.C.A - AA 7924 - 6,20% - 21/7/2025</t>
  </si>
  <si>
    <t>.       Banco Continental S.A.E.C.A - AA 7925 - 6,20% - 21/7/2025</t>
  </si>
  <si>
    <t>.       Banco Continental S.A.E.C.A - AA 7926 - 6,20% - 21/7/2025</t>
  </si>
  <si>
    <t>.       Banco Continental S.A.E.C.A - AA 7927 - 6,20% - 21/7/2025</t>
  </si>
  <si>
    <t>.       Banco Continental S.A.E.C.A - AA 7928 - 6,20% - 21/7/2025</t>
  </si>
  <si>
    <t>.       Banco Familiar S.A.E.C.A. - EA4771 - 4,25% - 11/08/2025</t>
  </si>
  <si>
    <t>.       Banco Familiar S.A.E.C.A. - EA4985 - 4,75% - 24/01/2025</t>
  </si>
  <si>
    <t>.       Banco Familiar S.A.E.C.A. - EA4832 - 4,25% - 15/09/2025</t>
  </si>
  <si>
    <t>.       Banco GNB S.A - FA 4542 - 6,20% - 15/1/2026</t>
  </si>
  <si>
    <t>.       Banco GNB S.A. - FA 4543 - 6,20% - 15/1/2026</t>
  </si>
  <si>
    <t>.       Banco GNB S.A. - FA 4544 - 6,20% - 15/1/2026</t>
  </si>
  <si>
    <t>.       Banco GNB S.A. - FA 4545 - 6,20% - 15/1/2026</t>
  </si>
  <si>
    <t>.       Banco GNB S.A. - FA 4552 - 6,20% - 15/1/2026</t>
  </si>
  <si>
    <t>.       Banco GNB S.A. - FA 4553 - 6,20% - 15/1/2026</t>
  </si>
  <si>
    <t>.       Banco Continental S.A.E.C.A. - AA 7929 - 6,20% - 21/7/2025</t>
  </si>
  <si>
    <t>.       Banco Continental S.A.E.C.A. - AA 7930 - 6,20% - 21/7/2025</t>
  </si>
  <si>
    <t>.       Banco Familiar S.A.E.C.A. - EA4937 - 4,90% - 12/01/2026</t>
  </si>
  <si>
    <t>.       Banco Familiar S.A.E.C.A. - EA5143 - 4,90% - 20/07/2026</t>
  </si>
  <si>
    <t>.       Banco GNB S.A - FA 4944 - 6,50% - 13/10/2025</t>
  </si>
  <si>
    <t>.       Banco Nacional de Fomento - GD 0023 - 6,50% - 4/8/2026</t>
  </si>
  <si>
    <t>.   Resultados</t>
  </si>
  <si>
    <t>.       Ventas Bonos Financieros</t>
  </si>
  <si>
    <t>.       Intereses Cobrados - Caja de Ahorro</t>
  </si>
  <si>
    <t>.     Primas</t>
  </si>
  <si>
    <t>.       Primas Ganadas Pase</t>
  </si>
  <si>
    <t>.       Resultado por Tenencia Bonos Subordinados</t>
  </si>
  <si>
    <t>.       Costo Bonos Financieros</t>
  </si>
  <si>
    <t xml:space="preserve">Total Deudor </t>
  </si>
  <si>
    <t xml:space="preserve">Total Acreedor </t>
  </si>
  <si>
    <t>1002001004000000000</t>
  </si>
  <si>
    <t>1002001004001000000</t>
  </si>
  <si>
    <t>1002001007091000000</t>
  </si>
  <si>
    <t>1002001007095000000</t>
  </si>
  <si>
    <t>1002001007096000000</t>
  </si>
  <si>
    <t>1002001007046000000</t>
  </si>
  <si>
    <t>1002001007062000000</t>
  </si>
  <si>
    <t>1002001007063000000</t>
  </si>
  <si>
    <t>1002001007064000000</t>
  </si>
  <si>
    <t>1002001007065000000</t>
  </si>
  <si>
    <t>1002001007066000000</t>
  </si>
  <si>
    <t>1002001007071000000</t>
  </si>
  <si>
    <t>1002001007072000000</t>
  </si>
  <si>
    <t>1002001007073000000</t>
  </si>
  <si>
    <t>1002001007074000000</t>
  </si>
  <si>
    <t>1002001007075000000</t>
  </si>
  <si>
    <t>1002001007076000000</t>
  </si>
  <si>
    <t>1002001007077000000</t>
  </si>
  <si>
    <t>1002001007078000000</t>
  </si>
  <si>
    <t>1002001007079000000</t>
  </si>
  <si>
    <t>1002001007080000000</t>
  </si>
  <si>
    <t>1002001007081000000</t>
  </si>
  <si>
    <t>1002001007082000000</t>
  </si>
  <si>
    <t>1002001007083000000</t>
  </si>
  <si>
    <t>1002001007084000000</t>
  </si>
  <si>
    <t>1002001007085000000</t>
  </si>
  <si>
    <t>1002001007086000000</t>
  </si>
  <si>
    <t>1002001007087000000</t>
  </si>
  <si>
    <t>1002001007088000000</t>
  </si>
  <si>
    <t>1002001007089000000</t>
  </si>
  <si>
    <t>1002001007090000000</t>
  </si>
  <si>
    <t>1002001007092000000</t>
  </si>
  <si>
    <t>1002001007097000000</t>
  </si>
  <si>
    <t>1002001007098000000</t>
  </si>
  <si>
    <t>1002001007099000000</t>
  </si>
  <si>
    <t>1002001007100000000</t>
  </si>
  <si>
    <t>1002001007101000000</t>
  </si>
  <si>
    <t>1002001007102000000</t>
  </si>
  <si>
    <t>1002001007103000000</t>
  </si>
  <si>
    <t>1002001007104000000</t>
  </si>
  <si>
    <t>1002001007093000000</t>
  </si>
  <si>
    <t>1002001007094000000</t>
  </si>
  <si>
    <t>1002001007050000000</t>
  </si>
  <si>
    <t>1002001007061000000</t>
  </si>
  <si>
    <t>3002000000000000000</t>
  </si>
  <si>
    <t>3002000000000000002</t>
  </si>
  <si>
    <t>4001001001000000005</t>
  </si>
  <si>
    <t>4001001004000000000</t>
  </si>
  <si>
    <t>4001001004000000001</t>
  </si>
  <si>
    <t>4001001005000000005</t>
  </si>
  <si>
    <t>4002001001000000005</t>
  </si>
  <si>
    <t>Balance desde 1/1/2024 al 30/6/2024</t>
  </si>
  <si>
    <t>Check</t>
  </si>
  <si>
    <t>ok</t>
  </si>
  <si>
    <t>Resultados Acumulados</t>
  </si>
  <si>
    <t>TOTAL ACTIVO NETO
AL 30/06/2024</t>
  </si>
  <si>
    <t>CORRESPONDIENTES AL PERIODO COMPRENDIDO DESDE EL 01 DE ENERO HASTA EL 30 DE JUNIO DE 2024</t>
  </si>
  <si>
    <t>Los presentes estados financieros abarcan el periodo comprendido desde el 01 de enero hasta el 30 de junio de 2024.</t>
  </si>
  <si>
    <t>La preparación de los presentes Estados Financieros requiere que la Gerencia de la Sociedad Administradora realice estimaciones y evaluaciones que afectan el monto de los activos y pasivos registrados y contingentes, como así también los ingresos y egresos registrados al 30 de junio de 2024. Los resultados reales futuros pueden diferir de las estimaciones y evaluaciones realizadas a la fecha de preparación de los Estados Financieros.</t>
  </si>
  <si>
    <t>Durante el ejercicio no se han registrados transacciones en moneda diferente a la moneda del fondo. Así mismo, al 30 de junio de 2024 no existen saldos de activos y pasivos en moneda distintos al Dólar Americano.</t>
  </si>
  <si>
    <t>Los estados financieros se expresan en dólares americanos y han sido preparados sobre la base de los costos históricos; y no reconocen en forma integral los efectos de la inflación en la situación patrimonial y financiera del Fondo Mutuo, ni en los resultados de sus operaciones teniendo en cuenta que la corrección monetaria de los estados financieros no constituye una práctica contable aplicada en el Paraguay. De haberse aplicado una corrección monetaria integral de los Estados Financieros podrían haber surgido diferencias en la presentación de la situación patrimonial y financiera, en los resultados de las operaciones y flujos de efectivo del Fondo Mutuo al 30 de junio de 2024.</t>
  </si>
  <si>
    <t>El importe correspondiente a la comisión por administración, registrado durante el periodo comprendido desde el 01 de enero al 30 de junio de 2024, constituye el gasto asumido por el Fondo Mutuo, en concepto de los servicios prestados por la Administradora y es de hasta el 3,3 % anual (IVA incluido) calculado en forma diaria sobre el valor del patrimonio neto del Fondo Mutuo del día (luego de debitadas las cargas de las operaciones del día).</t>
  </si>
  <si>
    <t>A continuación, la información estadística mensual de la posición del Fondo Mutuo durante el periodo comprendido desde el 01 de enero al 30 de junio de 2024:</t>
  </si>
  <si>
    <t>A continuación, se expone la composición de las inversiones en instrumentos de renta fija al 30 de junio de 2024:</t>
  </si>
  <si>
    <t>Bonos Subordinados</t>
  </si>
  <si>
    <t>BANCO SUDAMERIS S.A.E.C.A.</t>
  </si>
  <si>
    <t>BANCO ITAU PARAGUAY S.A</t>
  </si>
  <si>
    <t xml:space="preserve">BANCO LATINOAMERICANO DE COMERCIO EXTERIOR </t>
  </si>
  <si>
    <t>Liquidez - Bladex</t>
  </si>
  <si>
    <t>Al 30 de junio de 2024, se compone de la siguiente manera:</t>
  </si>
  <si>
    <t>A continuación, se exponen los principales ingresos del periodo comprendido desde el 01 de enero al 30 de junio de 2024:</t>
  </si>
  <si>
    <t>Ventas Bonos Financieros</t>
  </si>
  <si>
    <t>Panamá</t>
  </si>
  <si>
    <t>Resultado por Tenencia Bonos Subordinados</t>
  </si>
  <si>
    <t>Al 30 de junio de 2024, no existen situaciones contingentes, ni reclamos que esté en conocimiento de la Sociedad Administradora.</t>
  </si>
  <si>
    <t>Al 30 de junio de 2024, no existen otros asuntos relevantes que mencionar.</t>
  </si>
  <si>
    <t>Entre la fecha de cierre de los presentes estados financieros, no han ocurrido otros hechos significativos de carácter financiero o de otra índole que afecten la situación patrimonial o financiera o los resultados del FONDO MUTUO DÍA DÓLARES AMERICANOS al 30 de junio de 2024.</t>
  </si>
  <si>
    <t>A continuación,  se exponen los principales egresos del periodo comprendido desde el 01 de enero al 30 de junio de 2024:</t>
  </si>
  <si>
    <t>Según el índice general de precios del consumidor publicado por el Banco Central del Paraguay, la inflación al 30 de junio de 2024 fue del 2,8%.</t>
  </si>
  <si>
    <t>CORRESPONDIENTE AL PERIODO COMPRENDIDO DESDE EL 01 DE ENERO HASTA EL 30 DE JUNIO DE 2024 CON CIFRAS COMPARATIVAS AL 30 DE JUNIO DE 2023</t>
  </si>
  <si>
    <t>CORRESPONDIENTE AL PERIODO COMPRENDIDO DESDE EL 01 DE ENERO HASTA EL 30 DE JUNIO DE 2024</t>
  </si>
  <si>
    <t>Al 30 de junio de 2024, no tenemos saldos de acreedores por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</si>
</sst>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0_ ;[Red]\-#,##0\ "/>
    <numFmt numFmtId="173" formatCode="#,##0_ ;\-#,##0\ "/>
    <numFmt numFmtId="174" formatCode="dd/mm/yyyy;@"/>
    <numFmt numFmtId="175" formatCode="_-* #,##0_-;\-* #,##0_-;_-* &quot;-&quot;??_-;_-@_-"/>
    <numFmt numFmtId="176" formatCode="_ * #,##0.00_ ;_ * \-#,##0.00_ ;_ * &quot;-&quot;_ ;_ @_ "/>
    <numFmt numFmtId="177" formatCode="_-* #,##0\ _€_-;\-* #,##0\ _€_-;_-* &quot;-&quot;\ _€_-;_-@_-"/>
    <numFmt numFmtId="178" formatCode="_-* #,##0.00\ _p_t_a_-;\-* #,##0.00\ _p_t_a_-;_-* &quot;-&quot;??\ _p_t_a_-;_-@_-"/>
    <numFmt numFmtId="179" formatCode="_ * #,##0.000000_ ;_ * \-#,##0.000000_ ;_ * &quot;-&quot;_ ;_ @_ "/>
    <numFmt numFmtId="180" formatCode="_(* #,##0.0000_);_(* \(#,##0.0000\);_(* &quot;-&quot;_);_(@_)"/>
    <numFmt numFmtId="181" formatCode="_-* #,##0.0000_-;\-* #,##0.0000_-;_-* &quot;-&quot;??_-;_-@_-"/>
    <numFmt numFmtId="182" formatCode="_-* #,##0.0000\ _€_-;\-* #,##0.0000\ _€_-;_-* &quot;-&quot;????\ _€_-;_-@_-"/>
    <numFmt numFmtId="183" formatCode="_(* #,##0.000000_);_(* \(#,##0.000000\);_(* &quot;-&quot;_);_(@_)"/>
    <numFmt numFmtId="184" formatCode="#,##0.00_ ;\-#,##0.00\ "/>
    <numFmt numFmtId="185" formatCode="#,##0.00_ ;[Red]\-#,##0.00\ "/>
    <numFmt numFmtId="186" formatCode="_(* #,##0_);_(* \(#,##0\);_(* \-??_);_(@_)"/>
    <numFmt numFmtId="187" formatCode="#,##0.000000_ ;[Red]\-#,##0.000000\ "/>
  </numFmts>
  <fonts count="9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sz val="11"/>
      <color theme="0"/>
      <name val="Trebuchet MS"/>
      <family val="2"/>
    </font>
    <font>
      <sz val="10"/>
      <color theme="0"/>
      <name val="Trebuchet MS"/>
      <family val="2"/>
    </font>
    <font>
      <b/>
      <sz val="10"/>
      <color theme="0"/>
      <name val="Trebuchet MS"/>
      <family val="2"/>
    </font>
    <font>
      <sz val="11"/>
      <name val="Trebuchet MS"/>
      <family val="2"/>
    </font>
    <font>
      <sz val="13"/>
      <name val="Trebuchet MS"/>
      <family val="2"/>
    </font>
    <font>
      <b/>
      <sz val="12"/>
      <name val="Trebuchet MS"/>
      <family val="2"/>
    </font>
    <font>
      <sz val="12"/>
      <name val="Trebuchet MS"/>
      <family val="2"/>
    </font>
    <font>
      <u/>
      <sz val="11"/>
      <name val="Trebuchet MS"/>
      <family val="2"/>
    </font>
    <font>
      <b/>
      <sz val="13"/>
      <name val="Trebuchet MS"/>
      <family val="2"/>
    </font>
    <font>
      <sz val="10"/>
      <name val="Trebuchet MS"/>
      <family val="2"/>
    </font>
    <font>
      <sz val="11"/>
      <color theme="1"/>
      <name val="Trebuchet MS"/>
      <family val="2"/>
    </font>
    <font>
      <b/>
      <sz val="20"/>
      <color theme="1"/>
      <name val="Trebuchet MS"/>
      <family val="2"/>
    </font>
    <font>
      <sz val="11"/>
      <color theme="1"/>
      <name val="Arial Nova"/>
      <family val="2"/>
    </font>
    <font>
      <b/>
      <sz val="14"/>
      <color theme="1"/>
      <name val="Arial Nova"/>
      <family val="2"/>
    </font>
    <font>
      <sz val="11"/>
      <color rgb="FFC00000"/>
      <name val="Arial Nova"/>
      <family val="2"/>
    </font>
    <font>
      <b/>
      <u/>
      <sz val="11"/>
      <color rgb="FFC00000"/>
      <name val="Arial Nova"/>
      <family val="2"/>
    </font>
    <font>
      <b/>
      <u/>
      <sz val="12"/>
      <color rgb="FFC00000"/>
      <name val="Arial Nova"/>
      <family val="2"/>
    </font>
    <font>
      <sz val="11"/>
      <name val="Arial Nova"/>
      <family val="2"/>
    </font>
    <font>
      <b/>
      <sz val="12"/>
      <color rgb="FFC00000"/>
      <name val="Arial Nova"/>
      <family val="2"/>
    </font>
    <font>
      <sz val="12"/>
      <color rgb="FFC00000"/>
      <name val="Arial Nova"/>
      <family val="2"/>
    </font>
    <font>
      <u/>
      <sz val="11"/>
      <color rgb="FFC00000"/>
      <name val="Arial Nova"/>
      <family val="2"/>
    </font>
    <font>
      <sz val="13"/>
      <color rgb="FFC00000"/>
      <name val="Arial Nova"/>
      <family val="2"/>
    </font>
    <font>
      <sz val="13"/>
      <name val="Arial Nova"/>
      <family val="2"/>
    </font>
    <font>
      <b/>
      <sz val="12"/>
      <name val="Arial Nova"/>
      <family val="2"/>
    </font>
    <font>
      <sz val="12"/>
      <name val="Arial Nova"/>
      <family val="2"/>
    </font>
    <font>
      <u/>
      <sz val="11"/>
      <name val="Arial Nova"/>
      <family val="2"/>
    </font>
    <font>
      <sz val="9"/>
      <color theme="1"/>
      <name val="Arial Nova"/>
      <family val="2"/>
    </font>
    <font>
      <b/>
      <sz val="9"/>
      <color theme="1"/>
      <name val="Arial Nova"/>
      <family val="2"/>
    </font>
    <font>
      <b/>
      <i/>
      <sz val="9"/>
      <color theme="1"/>
      <name val="Arial Nova"/>
      <family val="2"/>
    </font>
    <font>
      <u/>
      <sz val="9"/>
      <color theme="10"/>
      <name val="Arial Nova"/>
      <family val="2"/>
    </font>
    <font>
      <b/>
      <sz val="10"/>
      <name val="Arial Nova"/>
      <family val="2"/>
    </font>
    <font>
      <b/>
      <sz val="10"/>
      <color theme="1"/>
      <name val="Arial Nova"/>
      <family val="2"/>
    </font>
    <font>
      <sz val="10"/>
      <color theme="1"/>
      <name val="Arial Nova"/>
      <family val="2"/>
    </font>
    <font>
      <b/>
      <sz val="10"/>
      <color theme="0"/>
      <name val="Arial Nova"/>
      <family val="2"/>
    </font>
    <font>
      <sz val="10"/>
      <name val="Arial Nova"/>
      <family val="2"/>
    </font>
    <font>
      <sz val="10"/>
      <color rgb="FFFF0000"/>
      <name val="Arial Nova"/>
      <family val="2"/>
    </font>
    <font>
      <sz val="9"/>
      <color rgb="FFFF0000"/>
      <name val="Arial Nova"/>
      <family val="2"/>
    </font>
    <font>
      <sz val="9"/>
      <name val="Arial Nova"/>
      <family val="2"/>
    </font>
    <font>
      <b/>
      <sz val="9"/>
      <name val="Arial Nova"/>
      <family val="2"/>
    </font>
    <font>
      <b/>
      <i/>
      <sz val="10"/>
      <color theme="1"/>
      <name val="Arial Nova"/>
      <family val="2"/>
    </font>
    <font>
      <u/>
      <sz val="10"/>
      <color theme="10"/>
      <name val="Arial Nova"/>
      <family val="2"/>
    </font>
    <font>
      <sz val="10"/>
      <color theme="0"/>
      <name val="Arial Nova"/>
      <family val="2"/>
    </font>
    <font>
      <b/>
      <sz val="10"/>
      <color rgb="FF0000FF"/>
      <name val="Arial Nova"/>
      <family val="2"/>
    </font>
    <font>
      <u/>
      <sz val="10"/>
      <color theme="1"/>
      <name val="Arial Nova"/>
      <family val="2"/>
    </font>
    <font>
      <b/>
      <u/>
      <sz val="10"/>
      <color rgb="FF0000FF"/>
      <name val="Arial Nova"/>
      <family val="2"/>
    </font>
    <font>
      <b/>
      <u/>
      <sz val="10"/>
      <color theme="1"/>
      <name val="Arial Nova"/>
      <family val="2"/>
    </font>
    <font>
      <i/>
      <sz val="10"/>
      <color theme="1"/>
      <name val="Arial Nova"/>
      <family val="2"/>
    </font>
    <font>
      <sz val="10"/>
      <color rgb="FF0000FF"/>
      <name val="Arial Nova"/>
      <family val="2"/>
    </font>
    <font>
      <b/>
      <sz val="12"/>
      <color theme="0"/>
      <name val="Arial Nova"/>
      <family val="2"/>
    </font>
    <font>
      <b/>
      <sz val="10"/>
      <color rgb="FF000000"/>
      <name val="Arial Nova"/>
      <family val="2"/>
    </font>
    <font>
      <b/>
      <sz val="15"/>
      <color theme="1"/>
      <name val="Arial"/>
      <family val="2"/>
    </font>
    <font>
      <b/>
      <sz val="11"/>
      <name val="Arial Nova"/>
      <family val="2"/>
    </font>
    <font>
      <b/>
      <sz val="8"/>
      <color theme="1"/>
      <name val="EYInterstate Light"/>
    </font>
    <font>
      <b/>
      <sz val="8"/>
      <color rgb="FF000000"/>
      <name val="EYInterstate Light"/>
    </font>
    <font>
      <sz val="11"/>
      <color theme="1"/>
      <name val="Arial Narrow"/>
      <family val="2"/>
    </font>
    <font>
      <b/>
      <sz val="11"/>
      <color theme="1"/>
      <name val="Arial Narrow"/>
      <family val="2"/>
    </font>
    <font>
      <b/>
      <sz val="12"/>
      <color theme="1"/>
      <name val="Arial"/>
      <family val="2"/>
    </font>
    <font>
      <b/>
      <sz val="10"/>
      <color rgb="FFFFFFFF"/>
      <name val="Arial"/>
      <family val="2"/>
    </font>
    <font>
      <sz val="10"/>
      <color theme="1"/>
      <name val="Arial"/>
      <family val="2"/>
    </font>
    <font>
      <b/>
      <sz val="10"/>
      <color rgb="FF000000"/>
      <name val="Arial"/>
      <family val="2"/>
    </font>
    <font>
      <b/>
      <sz val="10"/>
      <color theme="1"/>
      <name val="Arial"/>
      <family val="2"/>
    </font>
    <font>
      <sz val="11"/>
      <name val="Calibri"/>
      <family val="2"/>
      <scheme val="minor"/>
    </font>
    <font>
      <b/>
      <sz val="10"/>
      <name val="Arial"/>
      <family val="2"/>
    </font>
    <font>
      <b/>
      <sz val="11"/>
      <name val="Calibri"/>
      <family val="2"/>
      <scheme val="minor"/>
    </font>
    <font>
      <b/>
      <sz val="8"/>
      <color theme="0"/>
      <name val="Arial"/>
      <family val="2"/>
    </font>
    <font>
      <b/>
      <sz val="8"/>
      <name val="Arial"/>
      <family val="2"/>
    </font>
    <font>
      <sz val="8"/>
      <name val="Arial"/>
      <family val="2"/>
    </font>
    <font>
      <b/>
      <sz val="8"/>
      <color rgb="FFFF0000"/>
      <name val="Arial"/>
      <family val="2"/>
    </font>
    <font>
      <sz val="8"/>
      <color theme="0"/>
      <name val="Arial"/>
      <family val="2"/>
    </font>
    <font>
      <sz val="9"/>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C00000"/>
        <bgColor indexed="64"/>
      </patternFill>
    </fill>
    <fill>
      <patternFill patternType="solid">
        <fgColor rgb="FFA9A9A9"/>
        <bgColor indexed="64"/>
      </patternFill>
    </fill>
    <fill>
      <patternFill patternType="solid">
        <fgColor rgb="FF808080"/>
        <bgColor indexed="64"/>
      </patternFill>
    </fill>
    <fill>
      <patternFill patternType="solid">
        <fgColor rgb="FFD3D3D3"/>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7" tint="0.59999389629810485"/>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ck">
        <color rgb="FFC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228">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3" fillId="0" borderId="0" applyNumberFormat="0" applyFill="0" applyBorder="0" applyAlignment="0" applyProtection="0"/>
    <xf numFmtId="0" fontId="20" fillId="0" borderId="0"/>
    <xf numFmtId="0" fontId="25"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6"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78" fontId="20" fillId="0" borderId="0" applyFont="0" applyFill="0" applyBorder="0" applyAlignment="0" applyProtection="0"/>
    <xf numFmtId="43" fontId="1" fillId="0" borderId="0" applyFont="0" applyFill="0" applyBorder="0" applyAlignment="0" applyProtection="0"/>
    <xf numFmtId="0" fontId="27"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7"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7"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395">
    <xf numFmtId="0" fontId="0" fillId="0" borderId="0" xfId="0"/>
    <xf numFmtId="0" fontId="35" fillId="0" borderId="0" xfId="57" applyFont="1" applyFill="1" applyBorder="1" applyAlignment="1">
      <alignment horizontal="center"/>
    </xf>
    <xf numFmtId="0" fontId="35" fillId="0" borderId="0" xfId="57" quotePrefix="1" applyFont="1" applyFill="1" applyBorder="1" applyAlignment="1">
      <alignment horizontal="center"/>
    </xf>
    <xf numFmtId="0" fontId="31" fillId="0" borderId="0" xfId="0" applyFont="1"/>
    <xf numFmtId="0" fontId="32" fillId="0" borderId="0" xfId="0" applyFont="1"/>
    <xf numFmtId="0" fontId="33" fillId="0" borderId="0" xfId="0" applyFont="1"/>
    <xf numFmtId="0" fontId="34" fillId="0" borderId="0" xfId="0" applyFont="1"/>
    <xf numFmtId="0" fontId="35" fillId="0" borderId="0" xfId="57" quotePrefix="1" applyFont="1" applyFill="1" applyBorder="1"/>
    <xf numFmtId="0" fontId="31" fillId="0" borderId="0" xfId="0" applyFont="1" applyAlignment="1">
      <alignment horizontal="center"/>
    </xf>
    <xf numFmtId="0" fontId="36" fillId="0" borderId="0" xfId="0" applyFont="1"/>
    <xf numFmtId="0" fontId="37" fillId="0" borderId="0" xfId="0" applyFont="1" applyAlignment="1">
      <alignment horizontal="center"/>
    </xf>
    <xf numFmtId="0" fontId="39" fillId="0" borderId="0" xfId="0" applyFont="1" applyAlignment="1">
      <alignment vertical="center"/>
    </xf>
    <xf numFmtId="0" fontId="38" fillId="0" borderId="0" xfId="0" applyFont="1"/>
    <xf numFmtId="4" fontId="30" fillId="0" borderId="0" xfId="0" applyNumberFormat="1" applyFont="1"/>
    <xf numFmtId="0" fontId="28" fillId="0" borderId="0" xfId="0" applyFont="1"/>
    <xf numFmtId="4" fontId="29" fillId="0" borderId="0" xfId="0" applyNumberFormat="1" applyFont="1"/>
    <xf numFmtId="0" fontId="40" fillId="0" borderId="0" xfId="0" applyFont="1"/>
    <xf numFmtId="0" fontId="41" fillId="0" borderId="0" xfId="0" applyFont="1"/>
    <xf numFmtId="0" fontId="42" fillId="0" borderId="0" xfId="0" applyFont="1"/>
    <xf numFmtId="0" fontId="43" fillId="0" borderId="0" xfId="0" applyFont="1" applyAlignment="1">
      <alignment horizontal="center"/>
    </xf>
    <xf numFmtId="0" fontId="44" fillId="0" borderId="0" xfId="0" applyFont="1" applyAlignment="1">
      <alignment horizontal="center"/>
    </xf>
    <xf numFmtId="0" fontId="45" fillId="0" borderId="0" xfId="0" applyFont="1"/>
    <xf numFmtId="0" fontId="42" fillId="0" borderId="22" xfId="0" applyFont="1" applyBorder="1"/>
    <xf numFmtId="0" fontId="43" fillId="0" borderId="22" xfId="0" applyFont="1" applyBorder="1" applyAlignment="1">
      <alignment horizontal="center"/>
    </xf>
    <xf numFmtId="0" fontId="44" fillId="0" borderId="22" xfId="0" applyFont="1" applyBorder="1" applyAlignment="1">
      <alignment horizontal="center"/>
    </xf>
    <xf numFmtId="0" fontId="46" fillId="0" borderId="0" xfId="0" applyFont="1"/>
    <xf numFmtId="0" fontId="47" fillId="0" borderId="0" xfId="0" applyFont="1"/>
    <xf numFmtId="0" fontId="48" fillId="0" borderId="0" xfId="57" applyFont="1" applyFill="1" applyBorder="1" applyAlignment="1">
      <alignment horizontal="center"/>
    </xf>
    <xf numFmtId="0" fontId="48" fillId="0" borderId="0" xfId="57" quotePrefix="1" applyFont="1" applyFill="1" applyBorder="1"/>
    <xf numFmtId="0" fontId="49" fillId="0" borderId="0" xfId="0" applyFont="1"/>
    <xf numFmtId="0" fontId="42" fillId="0" borderId="0" xfId="0" applyFont="1" applyAlignment="1">
      <alignment horizontal="center"/>
    </xf>
    <xf numFmtId="0" fontId="50" fillId="0" borderId="0" xfId="0" applyFont="1"/>
    <xf numFmtId="0" fontId="51" fillId="0" borderId="0" xfId="0" applyFont="1"/>
    <xf numFmtId="0" fontId="52" fillId="0" borderId="0" xfId="0" applyFont="1"/>
    <xf numFmtId="0" fontId="53" fillId="0" borderId="0" xfId="57" applyFont="1" applyFill="1" applyBorder="1" applyAlignment="1">
      <alignment horizontal="center"/>
    </xf>
    <xf numFmtId="0" fontId="53" fillId="0" borderId="0" xfId="57" quotePrefix="1" applyFont="1" applyFill="1" applyBorder="1"/>
    <xf numFmtId="0" fontId="45" fillId="0" borderId="0" xfId="0" applyFont="1" applyAlignment="1">
      <alignment horizontal="center"/>
    </xf>
    <xf numFmtId="0" fontId="54" fillId="0" borderId="0" xfId="0" applyFont="1"/>
    <xf numFmtId="0" fontId="55" fillId="0" borderId="0" xfId="0" applyFont="1" applyAlignment="1">
      <alignment horizontal="center"/>
    </xf>
    <xf numFmtId="0" fontId="56" fillId="0" borderId="0" xfId="0" applyFont="1"/>
    <xf numFmtId="0" fontId="55" fillId="0" borderId="0" xfId="0" applyFont="1"/>
    <xf numFmtId="0" fontId="57" fillId="0" borderId="0" xfId="57" applyFont="1" applyFill="1" applyAlignment="1">
      <alignment horizontal="center"/>
    </xf>
    <xf numFmtId="0" fontId="59" fillId="0" borderId="0" xfId="0" applyFont="1" applyAlignment="1">
      <alignment horizontal="center" vertical="center"/>
    </xf>
    <xf numFmtId="0" fontId="60" fillId="0" borderId="0" xfId="0" applyFont="1"/>
    <xf numFmtId="0" fontId="59" fillId="0" borderId="0" xfId="0" applyFont="1"/>
    <xf numFmtId="174" fontId="61" fillId="34" borderId="10" xfId="0" applyNumberFormat="1" applyFont="1" applyFill="1" applyBorder="1" applyAlignment="1">
      <alignment horizontal="center" vertical="center" wrapText="1"/>
    </xf>
    <xf numFmtId="0" fontId="60" fillId="0" borderId="16" xfId="0" applyFont="1" applyBorder="1" applyAlignment="1">
      <alignment horizontal="left" indent="1"/>
    </xf>
    <xf numFmtId="171" fontId="60" fillId="0" borderId="21" xfId="1" applyNumberFormat="1" applyFont="1" applyFill="1" applyBorder="1" applyAlignment="1">
      <alignment horizontal="left" vertical="center" indent="1"/>
    </xf>
    <xf numFmtId="0" fontId="59" fillId="0" borderId="16" xfId="0" applyFont="1" applyBorder="1" applyAlignment="1">
      <alignment horizontal="left" indent="1"/>
    </xf>
    <xf numFmtId="172" fontId="59" fillId="0" borderId="0" xfId="1" applyNumberFormat="1" applyFont="1" applyFill="1" applyBorder="1"/>
    <xf numFmtId="165" fontId="60" fillId="0" borderId="0" xfId="0" applyNumberFormat="1" applyFont="1"/>
    <xf numFmtId="172" fontId="60" fillId="0" borderId="0" xfId="1" applyNumberFormat="1" applyFont="1" applyFill="1" applyBorder="1"/>
    <xf numFmtId="171" fontId="59" fillId="0" borderId="21" xfId="1" applyNumberFormat="1" applyFont="1" applyFill="1" applyBorder="1" applyAlignment="1">
      <alignment horizontal="left" vertical="center" indent="1"/>
    </xf>
    <xf numFmtId="169" fontId="62" fillId="0" borderId="0" xfId="0" applyNumberFormat="1" applyFont="1"/>
    <xf numFmtId="172" fontId="60" fillId="0" borderId="0" xfId="0" applyNumberFormat="1" applyFont="1"/>
    <xf numFmtId="172" fontId="59" fillId="0" borderId="0" xfId="0" applyNumberFormat="1" applyFont="1"/>
    <xf numFmtId="171" fontId="59" fillId="0" borderId="21" xfId="1" applyNumberFormat="1" applyFont="1" applyFill="1" applyBorder="1" applyAlignment="1">
      <alignment horizontal="left" indent="1"/>
    </xf>
    <xf numFmtId="171" fontId="60" fillId="0" borderId="21" xfId="1" applyNumberFormat="1" applyFont="1" applyFill="1" applyBorder="1" applyAlignment="1">
      <alignment horizontal="left" wrapText="1" indent="1"/>
    </xf>
    <xf numFmtId="168" fontId="60" fillId="0" borderId="21" xfId="1" applyFont="1" applyFill="1" applyBorder="1" applyAlignment="1">
      <alignment horizontal="left" wrapText="1" indent="1"/>
    </xf>
    <xf numFmtId="0" fontId="59" fillId="0" borderId="11" xfId="0" applyFont="1" applyBorder="1" applyAlignment="1">
      <alignment horizontal="left" indent="1"/>
    </xf>
    <xf numFmtId="172" fontId="60" fillId="0" borderId="18" xfId="0" applyNumberFormat="1" applyFont="1" applyBorder="1"/>
    <xf numFmtId="172" fontId="59" fillId="0" borderId="18" xfId="0" applyNumberFormat="1" applyFont="1" applyBorder="1"/>
    <xf numFmtId="171" fontId="59" fillId="0" borderId="10" xfId="1" applyNumberFormat="1" applyFont="1" applyFill="1" applyBorder="1" applyAlignment="1">
      <alignment horizontal="left" vertical="center" indent="1"/>
    </xf>
    <xf numFmtId="168" fontId="60" fillId="0" borderId="0" xfId="1" applyFont="1"/>
    <xf numFmtId="172" fontId="59" fillId="0" borderId="18" xfId="1" applyNumberFormat="1" applyFont="1" applyFill="1" applyBorder="1"/>
    <xf numFmtId="180" fontId="59" fillId="0" borderId="10" xfId="1" applyNumberFormat="1" applyFont="1" applyFill="1" applyBorder="1" applyAlignment="1">
      <alignment horizontal="left" vertical="center" indent="1"/>
    </xf>
    <xf numFmtId="0" fontId="59" fillId="0" borderId="11" xfId="0" applyFont="1" applyBorder="1" applyAlignment="1">
      <alignment horizontal="left" vertical="center" indent="1"/>
    </xf>
    <xf numFmtId="173" fontId="59" fillId="0" borderId="18" xfId="1" applyNumberFormat="1" applyFont="1" applyFill="1" applyBorder="1" applyAlignment="1">
      <alignment vertical="center"/>
    </xf>
    <xf numFmtId="183" fontId="59" fillId="0" borderId="10" xfId="1" applyNumberFormat="1" applyFont="1" applyFill="1" applyBorder="1" applyAlignment="1">
      <alignment horizontal="left" vertical="center" indent="1"/>
    </xf>
    <xf numFmtId="0" fontId="59" fillId="0" borderId="0" xfId="0" applyFont="1" applyAlignment="1">
      <alignment horizontal="left" wrapText="1" indent="1"/>
    </xf>
    <xf numFmtId="172" fontId="59" fillId="0" borderId="0" xfId="0" applyNumberFormat="1" applyFont="1" applyAlignment="1">
      <alignment vertical="center"/>
    </xf>
    <xf numFmtId="182" fontId="60" fillId="0" borderId="0" xfId="0" applyNumberFormat="1" applyFont="1"/>
    <xf numFmtId="0" fontId="60" fillId="0" borderId="0" xfId="0" applyFont="1" applyAlignment="1">
      <alignment horizontal="left"/>
    </xf>
    <xf numFmtId="0" fontId="63" fillId="0" borderId="0" xfId="0" applyFont="1"/>
    <xf numFmtId="0" fontId="64" fillId="0" borderId="0" xfId="0" applyFont="1"/>
    <xf numFmtId="181" fontId="60" fillId="0" borderId="0" xfId="0" applyNumberFormat="1" applyFont="1"/>
    <xf numFmtId="0" fontId="60" fillId="0" borderId="0" xfId="0" applyFont="1" applyAlignment="1">
      <alignment wrapText="1"/>
    </xf>
    <xf numFmtId="0" fontId="58" fillId="0" borderId="0" xfId="49" quotePrefix="1" applyFont="1"/>
    <xf numFmtId="0" fontId="65" fillId="0" borderId="16" xfId="49" applyFont="1" applyBorder="1"/>
    <xf numFmtId="0" fontId="58" fillId="0" borderId="0" xfId="49" quotePrefix="1" applyFont="1" applyAlignment="1">
      <alignment horizontal="center"/>
    </xf>
    <xf numFmtId="0" fontId="62" fillId="0" borderId="0" xfId="49" applyFont="1"/>
    <xf numFmtId="0" fontId="59" fillId="0" borderId="0" xfId="0" applyFont="1" applyAlignment="1">
      <alignment horizontal="center"/>
    </xf>
    <xf numFmtId="0" fontId="65" fillId="0" borderId="0" xfId="49" applyFont="1"/>
    <xf numFmtId="0" fontId="66" fillId="0" borderId="16" xfId="49" applyFont="1" applyBorder="1"/>
    <xf numFmtId="0" fontId="58" fillId="0" borderId="0" xfId="49" applyFont="1" applyAlignment="1">
      <alignment horizontal="center"/>
    </xf>
    <xf numFmtId="0" fontId="66" fillId="0" borderId="0" xfId="49" applyFont="1"/>
    <xf numFmtId="0" fontId="60" fillId="0" borderId="0" xfId="0" applyFont="1" applyAlignment="1">
      <alignment horizontal="center" wrapText="1"/>
    </xf>
    <xf numFmtId="0" fontId="60" fillId="0" borderId="0" xfId="0" applyFont="1" applyAlignment="1">
      <alignment horizontal="center"/>
    </xf>
    <xf numFmtId="0" fontId="67" fillId="0" borderId="0" xfId="0" applyFont="1"/>
    <xf numFmtId="170" fontId="58" fillId="33" borderId="0" xfId="44" applyFont="1" applyFill="1"/>
    <xf numFmtId="0" fontId="68" fillId="0" borderId="0" xfId="57" applyFont="1" applyFill="1" applyAlignment="1">
      <alignment horizontal="center"/>
    </xf>
    <xf numFmtId="0" fontId="59" fillId="0" borderId="0" xfId="0" applyFont="1" applyAlignment="1">
      <alignment horizontal="center" wrapText="1"/>
    </xf>
    <xf numFmtId="0" fontId="59" fillId="0" borderId="0" xfId="0" applyFont="1" applyAlignment="1">
      <alignment vertical="center"/>
    </xf>
    <xf numFmtId="0" fontId="59" fillId="0" borderId="0" xfId="0" applyFont="1" applyAlignment="1">
      <alignment horizontal="left"/>
    </xf>
    <xf numFmtId="0" fontId="61" fillId="34" borderId="20" xfId="0" applyFont="1" applyFill="1" applyBorder="1" applyAlignment="1">
      <alignment horizontal="center" vertical="center"/>
    </xf>
    <xf numFmtId="0" fontId="69" fillId="34" borderId="19" xfId="0" applyFont="1" applyFill="1" applyBorder="1"/>
    <xf numFmtId="174" fontId="61" fillId="34" borderId="13" xfId="0" applyNumberFormat="1" applyFont="1" applyFill="1" applyBorder="1" applyAlignment="1">
      <alignment horizontal="center" vertical="center" wrapText="1"/>
    </xf>
    <xf numFmtId="0" fontId="61" fillId="0" borderId="16" xfId="0" applyFont="1" applyBorder="1" applyAlignment="1">
      <alignment horizontal="center" vertical="center"/>
    </xf>
    <xf numFmtId="0" fontId="69" fillId="0" borderId="0" xfId="0" applyFont="1"/>
    <xf numFmtId="171" fontId="61" fillId="0" borderId="21" xfId="1" applyNumberFormat="1" applyFont="1" applyFill="1" applyBorder="1" applyAlignment="1">
      <alignment horizontal="center" vertical="center" wrapText="1"/>
    </xf>
    <xf numFmtId="0" fontId="70" fillId="0" borderId="16" xfId="0" applyFont="1" applyBorder="1"/>
    <xf numFmtId="171" fontId="60" fillId="0" borderId="21" xfId="1" applyNumberFormat="1" applyFont="1" applyFill="1" applyBorder="1" applyAlignment="1"/>
    <xf numFmtId="3" fontId="60" fillId="0" borderId="0" xfId="0" applyNumberFormat="1" applyFont="1"/>
    <xf numFmtId="0" fontId="71" fillId="0" borderId="0" xfId="0" applyFont="1"/>
    <xf numFmtId="166" fontId="60" fillId="0" borderId="0" xfId="0" applyNumberFormat="1" applyFont="1"/>
    <xf numFmtId="49" fontId="60" fillId="0" borderId="16" xfId="0" applyNumberFormat="1" applyFont="1" applyBorder="1" applyAlignment="1">
      <alignment horizontal="left" indent="1"/>
    </xf>
    <xf numFmtId="49" fontId="59" fillId="0" borderId="0" xfId="0" applyNumberFormat="1" applyFont="1"/>
    <xf numFmtId="49" fontId="60" fillId="0" borderId="0" xfId="0" applyNumberFormat="1" applyFont="1"/>
    <xf numFmtId="171" fontId="59" fillId="0" borderId="21" xfId="1" applyNumberFormat="1" applyFont="1" applyFill="1" applyBorder="1" applyAlignment="1"/>
    <xf numFmtId="0" fontId="61" fillId="34" borderId="16" xfId="0" applyFont="1" applyFill="1" applyBorder="1" applyAlignment="1">
      <alignment horizontal="center" vertical="center"/>
    </xf>
    <xf numFmtId="0" fontId="61" fillId="34" borderId="0" xfId="0" applyFont="1" applyFill="1"/>
    <xf numFmtId="0" fontId="69" fillId="34" borderId="0" xfId="0" applyFont="1" applyFill="1"/>
    <xf numFmtId="171" fontId="61" fillId="34" borderId="21" xfId="1" applyNumberFormat="1" applyFont="1" applyFill="1" applyBorder="1" applyAlignment="1">
      <alignment horizontal="center" vertical="center"/>
    </xf>
    <xf numFmtId="49" fontId="60" fillId="0" borderId="16" xfId="0" applyNumberFormat="1" applyFont="1" applyBorder="1"/>
    <xf numFmtId="0" fontId="72" fillId="0" borderId="16" xfId="0" applyFont="1" applyBorder="1"/>
    <xf numFmtId="0" fontId="73" fillId="0" borderId="0" xfId="0" applyFont="1"/>
    <xf numFmtId="0" fontId="63" fillId="0" borderId="16" xfId="0" quotePrefix="1" applyFont="1" applyBorder="1"/>
    <xf numFmtId="49" fontId="60" fillId="0" borderId="16" xfId="0" quotePrefix="1" applyNumberFormat="1" applyFont="1" applyBorder="1" applyAlignment="1">
      <alignment horizontal="left" indent="1"/>
    </xf>
    <xf numFmtId="49" fontId="60" fillId="0" borderId="0" xfId="0" quotePrefix="1" applyNumberFormat="1" applyFont="1"/>
    <xf numFmtId="0" fontId="60" fillId="0" borderId="0" xfId="0" quotePrefix="1" applyFont="1"/>
    <xf numFmtId="49" fontId="59" fillId="0" borderId="0" xfId="0" quotePrefix="1" applyNumberFormat="1" applyFont="1"/>
    <xf numFmtId="0" fontId="59" fillId="0" borderId="17" xfId="0" applyFont="1" applyBorder="1" applyAlignment="1">
      <alignment horizontal="left" indent="1"/>
    </xf>
    <xf numFmtId="0" fontId="59" fillId="0" borderId="15" xfId="0" applyFont="1" applyBorder="1"/>
    <xf numFmtId="171" fontId="59" fillId="0" borderId="14" xfId="1" applyNumberFormat="1" applyFont="1" applyFill="1" applyBorder="1" applyAlignment="1"/>
    <xf numFmtId="176" fontId="60" fillId="0" borderId="0" xfId="51" applyNumberFormat="1" applyFont="1"/>
    <xf numFmtId="169" fontId="60" fillId="0" borderId="0" xfId="1" applyNumberFormat="1" applyFont="1" applyBorder="1"/>
    <xf numFmtId="0" fontId="60" fillId="0" borderId="0" xfId="0" applyFont="1" applyAlignment="1">
      <alignment vertical="center"/>
    </xf>
    <xf numFmtId="173" fontId="60" fillId="0" borderId="0" xfId="0" applyNumberFormat="1" applyFont="1"/>
    <xf numFmtId="0" fontId="58" fillId="0" borderId="0" xfId="49" applyFont="1"/>
    <xf numFmtId="170" fontId="58" fillId="0" borderId="0" xfId="44" applyFont="1"/>
    <xf numFmtId="0" fontId="60" fillId="0" borderId="0" xfId="0" applyFont="1" applyAlignment="1">
      <alignment horizontal="center" vertical="center"/>
    </xf>
    <xf numFmtId="0" fontId="61" fillId="34" borderId="10" xfId="0" applyFont="1" applyFill="1" applyBorder="1" applyAlignment="1">
      <alignment horizontal="center" vertical="center" wrapText="1"/>
    </xf>
    <xf numFmtId="0" fontId="73" fillId="0" borderId="10" xfId="0" applyFont="1" applyBorder="1" applyAlignment="1">
      <alignment horizontal="center" vertical="center" wrapText="1"/>
    </xf>
    <xf numFmtId="3" fontId="60" fillId="0" borderId="0" xfId="0" applyNumberFormat="1" applyFont="1" applyAlignment="1">
      <alignment vertical="center"/>
    </xf>
    <xf numFmtId="0" fontId="59" fillId="0" borderId="10" xfId="0" applyFont="1" applyBorder="1" applyAlignment="1">
      <alignment horizontal="left" vertical="center" wrapText="1" indent="1"/>
    </xf>
    <xf numFmtId="41" fontId="59" fillId="0" borderId="10" xfId="51" applyFont="1" applyFill="1" applyBorder="1" applyAlignment="1">
      <alignment vertical="center" wrapText="1"/>
    </xf>
    <xf numFmtId="173" fontId="60" fillId="0" borderId="0" xfId="0" applyNumberFormat="1" applyFont="1" applyAlignment="1">
      <alignment vertical="center"/>
    </xf>
    <xf numFmtId="49" fontId="60" fillId="0" borderId="10" xfId="0" applyNumberFormat="1" applyFont="1" applyBorder="1" applyAlignment="1">
      <alignment horizontal="left" vertical="center" wrapText="1" indent="1"/>
    </xf>
    <xf numFmtId="0" fontId="60" fillId="0" borderId="10" xfId="0" applyFont="1" applyBorder="1" applyAlignment="1">
      <alignment horizontal="left" vertical="center" wrapText="1" indent="1"/>
    </xf>
    <xf numFmtId="169" fontId="60" fillId="0" borderId="0" xfId="1" applyNumberFormat="1" applyFont="1" applyFill="1" applyAlignment="1">
      <alignment vertical="center"/>
    </xf>
    <xf numFmtId="0" fontId="59" fillId="0" borderId="10" xfId="0" applyFont="1" applyBorder="1" applyAlignment="1">
      <alignment vertical="center" wrapText="1"/>
    </xf>
    <xf numFmtId="176" fontId="59" fillId="0" borderId="10" xfId="51" applyNumberFormat="1" applyFont="1" applyFill="1" applyBorder="1" applyAlignment="1">
      <alignment horizontal="left" vertical="center" wrapText="1"/>
    </xf>
    <xf numFmtId="168" fontId="60" fillId="0" borderId="0" xfId="0" applyNumberFormat="1" applyFont="1"/>
    <xf numFmtId="0" fontId="62" fillId="0" borderId="16" xfId="49" applyFont="1" applyBorder="1"/>
    <xf numFmtId="0" fontId="62" fillId="0" borderId="0" xfId="49" quotePrefix="1" applyFont="1" applyAlignment="1">
      <alignment horizontal="center"/>
    </xf>
    <xf numFmtId="0" fontId="62" fillId="0" borderId="0" xfId="49" quotePrefix="1" applyFont="1" applyAlignment="1">
      <alignment horizontal="left"/>
    </xf>
    <xf numFmtId="170" fontId="58" fillId="0" borderId="0" xfId="44" applyFont="1" applyAlignment="1">
      <alignment wrapText="1"/>
    </xf>
    <xf numFmtId="0" fontId="60" fillId="0" borderId="0" xfId="0" applyFont="1" applyAlignment="1">
      <alignment horizontal="left" vertical="center"/>
    </xf>
    <xf numFmtId="0" fontId="69" fillId="34" borderId="20" xfId="0" applyFont="1" applyFill="1" applyBorder="1"/>
    <xf numFmtId="0" fontId="59" fillId="0" borderId="16" xfId="0" applyFont="1" applyBorder="1" applyAlignment="1">
      <alignment horizontal="left" vertical="center" wrapText="1" indent="1"/>
    </xf>
    <xf numFmtId="0" fontId="59" fillId="0" borderId="0" xfId="0" applyFont="1" applyAlignment="1">
      <alignment horizontal="left" vertical="center" wrapText="1" indent="1"/>
    </xf>
    <xf numFmtId="171" fontId="59" fillId="0" borderId="21" xfId="0" applyNumberFormat="1" applyFont="1" applyBorder="1"/>
    <xf numFmtId="0" fontId="73" fillId="0" borderId="16" xfId="0" applyFont="1" applyBorder="1" applyAlignment="1">
      <alignment horizontal="left" vertical="center" wrapText="1" indent="1"/>
    </xf>
    <xf numFmtId="0" fontId="60" fillId="0" borderId="0" xfId="0" applyFont="1" applyAlignment="1">
      <alignment horizontal="left" vertical="center" wrapText="1" indent="1"/>
    </xf>
    <xf numFmtId="171" fontId="60" fillId="0" borderId="21" xfId="1" applyNumberFormat="1" applyFont="1" applyFill="1" applyBorder="1" applyAlignment="1">
      <alignment vertical="center"/>
    </xf>
    <xf numFmtId="0" fontId="60" fillId="0" borderId="16" xfId="0" applyFont="1" applyBorder="1" applyAlignment="1">
      <alignment horizontal="left" vertical="center" wrapText="1" indent="1"/>
    </xf>
    <xf numFmtId="171" fontId="60" fillId="0" borderId="0" xfId="0" applyNumberFormat="1" applyFont="1" applyAlignment="1">
      <alignment vertical="center"/>
    </xf>
    <xf numFmtId="0" fontId="60" fillId="0" borderId="16" xfId="0" applyFont="1" applyBorder="1" applyAlignment="1">
      <alignment horizontal="left" vertical="center" indent="1"/>
    </xf>
    <xf numFmtId="171" fontId="59" fillId="0" borderId="21" xfId="1" applyNumberFormat="1" applyFont="1" applyFill="1" applyBorder="1" applyAlignment="1">
      <alignment vertical="center"/>
    </xf>
    <xf numFmtId="0" fontId="58" fillId="0" borderId="17" xfId="0" applyFont="1" applyBorder="1" applyAlignment="1">
      <alignment horizontal="left" vertical="center" wrapText="1" indent="1"/>
    </xf>
    <xf numFmtId="0" fontId="58" fillId="0" borderId="15" xfId="0" applyFont="1" applyBorder="1" applyAlignment="1">
      <alignment horizontal="left" vertical="center" wrapText="1" indent="1"/>
    </xf>
    <xf numFmtId="171" fontId="58" fillId="0" borderId="14" xfId="1" applyNumberFormat="1" applyFont="1" applyFill="1" applyBorder="1" applyAlignment="1">
      <alignment vertical="center"/>
    </xf>
    <xf numFmtId="0" fontId="62" fillId="0" borderId="0" xfId="0" applyFont="1" applyAlignment="1">
      <alignment vertical="center"/>
    </xf>
    <xf numFmtId="171" fontId="62" fillId="0" borderId="0" xfId="0" applyNumberFormat="1" applyFont="1" applyAlignment="1">
      <alignment vertical="center"/>
    </xf>
    <xf numFmtId="0" fontId="59" fillId="0" borderId="0" xfId="0" applyFont="1" applyAlignment="1">
      <alignment vertical="center" wrapText="1"/>
    </xf>
    <xf numFmtId="166" fontId="59" fillId="0" borderId="0" xfId="45" applyFont="1" applyFill="1" applyBorder="1" applyAlignment="1">
      <alignment vertical="center"/>
    </xf>
    <xf numFmtId="173" fontId="62" fillId="0" borderId="0" xfId="0" applyNumberFormat="1" applyFont="1" applyAlignment="1">
      <alignment vertical="center"/>
    </xf>
    <xf numFmtId="166" fontId="69" fillId="0" borderId="0" xfId="0" applyNumberFormat="1" applyFont="1" applyAlignment="1">
      <alignment vertical="center"/>
    </xf>
    <xf numFmtId="0" fontId="69" fillId="0" borderId="0" xfId="0" applyFont="1" applyAlignment="1">
      <alignment vertical="center"/>
    </xf>
    <xf numFmtId="169" fontId="60" fillId="0" borderId="0" xfId="1" applyNumberFormat="1" applyFont="1" applyFill="1"/>
    <xf numFmtId="0" fontId="58" fillId="0" borderId="0" xfId="49" quotePrefix="1" applyFont="1" applyAlignment="1">
      <alignment horizontal="left"/>
    </xf>
    <xf numFmtId="0" fontId="60" fillId="0" borderId="0" xfId="0" applyFont="1" applyAlignment="1">
      <alignment horizontal="left" vertical="center" wrapText="1"/>
    </xf>
    <xf numFmtId="0" fontId="60" fillId="0" borderId="0" xfId="0" applyFont="1" applyAlignment="1">
      <alignment horizontal="left" vertical="top" wrapText="1"/>
    </xf>
    <xf numFmtId="0" fontId="60" fillId="0" borderId="0" xfId="0" applyFont="1" applyAlignment="1">
      <alignment vertical="top"/>
    </xf>
    <xf numFmtId="9" fontId="60" fillId="0" borderId="0" xfId="0" applyNumberFormat="1" applyFont="1" applyAlignment="1">
      <alignment horizontal="center" vertical="center"/>
    </xf>
    <xf numFmtId="0" fontId="60" fillId="0" borderId="0" xfId="0" applyFont="1" applyAlignment="1">
      <alignment horizontal="left" wrapText="1"/>
    </xf>
    <xf numFmtId="174" fontId="62" fillId="0" borderId="0" xfId="49" applyNumberFormat="1" applyFont="1"/>
    <xf numFmtId="0" fontId="62" fillId="0" borderId="0" xfId="49" applyFont="1" applyAlignment="1">
      <alignment horizontal="center" vertical="center"/>
    </xf>
    <xf numFmtId="0" fontId="61" fillId="34" borderId="11" xfId="0" applyFont="1" applyFill="1" applyBorder="1" applyAlignment="1">
      <alignment horizontal="center" vertical="center"/>
    </xf>
    <xf numFmtId="0" fontId="61" fillId="34" borderId="12" xfId="0" applyFont="1" applyFill="1" applyBorder="1" applyAlignment="1">
      <alignment horizontal="center" vertical="center"/>
    </xf>
    <xf numFmtId="174" fontId="61" fillId="34" borderId="10" xfId="49" applyNumberFormat="1" applyFont="1" applyFill="1" applyBorder="1" applyAlignment="1">
      <alignment horizontal="center" vertical="center" wrapText="1"/>
    </xf>
    <xf numFmtId="0" fontId="62" fillId="0" borderId="11" xfId="49" applyFont="1" applyBorder="1"/>
    <xf numFmtId="0" fontId="62" fillId="0" borderId="12" xfId="49" applyFont="1" applyBorder="1"/>
    <xf numFmtId="176" fontId="62" fillId="0" borderId="10" xfId="51" applyNumberFormat="1" applyFont="1" applyFill="1" applyBorder="1"/>
    <xf numFmtId="0" fontId="59" fillId="0" borderId="11" xfId="0" applyFont="1" applyBorder="1"/>
    <xf numFmtId="0" fontId="59" fillId="0" borderId="12" xfId="0" applyFont="1" applyBorder="1"/>
    <xf numFmtId="176" fontId="59" fillId="0" borderId="10" xfId="51" applyNumberFormat="1" applyFont="1" applyFill="1" applyBorder="1"/>
    <xf numFmtId="169" fontId="62" fillId="0" borderId="0" xfId="1" applyNumberFormat="1" applyFont="1" applyFill="1"/>
    <xf numFmtId="168" fontId="62" fillId="0" borderId="0" xfId="49" applyNumberFormat="1" applyFont="1"/>
    <xf numFmtId="0" fontId="74" fillId="0" borderId="0" xfId="0" applyFont="1"/>
    <xf numFmtId="168" fontId="59" fillId="0" borderId="0" xfId="1" applyFont="1" applyFill="1" applyBorder="1"/>
    <xf numFmtId="0" fontId="62" fillId="0" borderId="0" xfId="49" applyFont="1" applyAlignment="1">
      <alignment vertical="center" wrapText="1"/>
    </xf>
    <xf numFmtId="0" fontId="58" fillId="0" borderId="16" xfId="49" applyFont="1" applyBorder="1"/>
    <xf numFmtId="0" fontId="58" fillId="0" borderId="11" xfId="49" applyFont="1" applyBorder="1"/>
    <xf numFmtId="0" fontId="58" fillId="0" borderId="12" xfId="49" applyFont="1" applyBorder="1"/>
    <xf numFmtId="173" fontId="58" fillId="0" borderId="10" xfId="45" applyNumberFormat="1" applyFont="1" applyFill="1" applyBorder="1"/>
    <xf numFmtId="41" fontId="58" fillId="0" borderId="10" xfId="51" applyFont="1" applyFill="1" applyBorder="1" applyAlignment="1">
      <alignment horizontal="left" indent="5"/>
    </xf>
    <xf numFmtId="174" fontId="58" fillId="0" borderId="0" xfId="49" applyNumberFormat="1" applyFont="1"/>
    <xf numFmtId="179" fontId="58" fillId="0" borderId="10" xfId="51" applyNumberFormat="1" applyFont="1" applyFill="1" applyBorder="1"/>
    <xf numFmtId="41" fontId="58" fillId="0" borderId="10" xfId="51" applyFont="1" applyFill="1" applyBorder="1" applyAlignment="1"/>
    <xf numFmtId="166" fontId="62" fillId="0" borderId="0" xfId="49" applyNumberFormat="1" applyFont="1"/>
    <xf numFmtId="0" fontId="75" fillId="0" borderId="16" xfId="0" applyFont="1" applyBorder="1"/>
    <xf numFmtId="168" fontId="62" fillId="0" borderId="0" xfId="1" applyFont="1" applyFill="1"/>
    <xf numFmtId="0" fontId="62" fillId="0" borderId="16" xfId="46" applyFont="1" applyBorder="1"/>
    <xf numFmtId="3" fontId="62" fillId="0" borderId="0" xfId="46" applyNumberFormat="1" applyFont="1"/>
    <xf numFmtId="0" fontId="62" fillId="0" borderId="0" xfId="46" applyFont="1"/>
    <xf numFmtId="174" fontId="62" fillId="0" borderId="0" xfId="46" applyNumberFormat="1" applyFont="1"/>
    <xf numFmtId="0" fontId="62" fillId="0" borderId="0" xfId="49" applyFont="1" applyAlignment="1">
      <alignment horizontal="left"/>
    </xf>
    <xf numFmtId="0" fontId="62" fillId="0" borderId="0" xfId="49" applyFont="1" applyAlignment="1">
      <alignment horizontal="left" wrapText="1"/>
    </xf>
    <xf numFmtId="0" fontId="62" fillId="0" borderId="16" xfId="46" applyFont="1" applyBorder="1" applyAlignment="1">
      <alignment wrapText="1"/>
    </xf>
    <xf numFmtId="0" fontId="62" fillId="0" borderId="0" xfId="46" applyFont="1" applyAlignment="1">
      <alignment wrapText="1"/>
    </xf>
    <xf numFmtId="0" fontId="62" fillId="0" borderId="10" xfId="49" applyFont="1" applyBorder="1" applyProtection="1">
      <protection locked="0"/>
    </xf>
    <xf numFmtId="0" fontId="62" fillId="0" borderId="11" xfId="0" applyFont="1" applyBorder="1" applyAlignment="1">
      <alignment horizontal="left" vertical="center"/>
    </xf>
    <xf numFmtId="0" fontId="62" fillId="0" borderId="12" xfId="0" applyFont="1" applyBorder="1" applyAlignment="1">
      <alignment horizontal="center" vertical="center"/>
    </xf>
    <xf numFmtId="0" fontId="62" fillId="0" borderId="10" xfId="0" applyFont="1" applyBorder="1" applyAlignment="1">
      <alignment horizontal="center" vertical="center"/>
    </xf>
    <xf numFmtId="174" fontId="62" fillId="0" borderId="10" xfId="0" applyNumberFormat="1" applyFont="1" applyBorder="1" applyAlignment="1">
      <alignment horizontal="center" vertical="center"/>
    </xf>
    <xf numFmtId="176" fontId="62" fillId="0" borderId="10" xfId="51" applyNumberFormat="1" applyFont="1" applyFill="1" applyBorder="1" applyAlignment="1">
      <alignment horizontal="center" vertical="center"/>
    </xf>
    <xf numFmtId="10" fontId="62" fillId="0" borderId="10" xfId="227" applyNumberFormat="1" applyFont="1" applyFill="1" applyBorder="1" applyAlignment="1">
      <alignment horizontal="center" vertical="center"/>
    </xf>
    <xf numFmtId="10" fontId="62" fillId="0" borderId="10" xfId="227" applyNumberFormat="1" applyFont="1" applyFill="1" applyBorder="1" applyAlignment="1">
      <alignment horizontal="center" vertical="center" wrapText="1"/>
    </xf>
    <xf numFmtId="9" fontId="62" fillId="0" borderId="10" xfId="0" applyNumberFormat="1" applyFont="1" applyBorder="1" applyAlignment="1">
      <alignment horizontal="center" vertical="center" wrapText="1"/>
    </xf>
    <xf numFmtId="0" fontId="62" fillId="0" borderId="10" xfId="0" applyFont="1" applyBorder="1" applyAlignment="1">
      <alignment horizontal="center" vertical="center" wrapText="1"/>
    </xf>
    <xf numFmtId="0" fontId="62" fillId="0" borderId="10" xfId="0" applyFont="1" applyBorder="1"/>
    <xf numFmtId="0" fontId="58" fillId="0" borderId="10" xfId="0" applyFont="1" applyBorder="1"/>
    <xf numFmtId="0" fontId="52" fillId="0" borderId="12" xfId="0" applyFont="1" applyBorder="1" applyAlignment="1">
      <alignment horizontal="center" vertical="center"/>
    </xf>
    <xf numFmtId="0" fontId="52" fillId="0" borderId="10" xfId="0" applyFont="1" applyBorder="1" applyAlignment="1">
      <alignment horizontal="center" vertical="center"/>
    </xf>
    <xf numFmtId="176" fontId="58" fillId="0" borderId="10" xfId="51" applyNumberFormat="1" applyFont="1" applyFill="1" applyBorder="1" applyAlignment="1">
      <alignment horizontal="center" vertical="center"/>
    </xf>
    <xf numFmtId="0" fontId="52" fillId="0" borderId="10" xfId="0" applyFont="1" applyBorder="1" applyAlignment="1">
      <alignment horizontal="center" vertical="center" wrapText="1"/>
    </xf>
    <xf numFmtId="0" fontId="76" fillId="0" borderId="0" xfId="0" applyFont="1" applyAlignment="1">
      <alignment horizontal="center" vertical="center"/>
    </xf>
    <xf numFmtId="0" fontId="76" fillId="0" borderId="0" xfId="0" applyFont="1" applyAlignment="1">
      <alignment horizontal="center" vertical="center" wrapText="1"/>
    </xf>
    <xf numFmtId="168" fontId="62" fillId="0" borderId="0" xfId="46" applyNumberFormat="1" applyFont="1"/>
    <xf numFmtId="166" fontId="77" fillId="0" borderId="0" xfId="45" applyFont="1" applyFill="1" applyAlignment="1">
      <alignment vertical="center"/>
    </xf>
    <xf numFmtId="0" fontId="62" fillId="0" borderId="0" xfId="49" applyFont="1" applyAlignment="1">
      <alignment horizontal="center"/>
    </xf>
    <xf numFmtId="172" fontId="60" fillId="0" borderId="0" xfId="1" applyNumberFormat="1" applyFont="1" applyFill="1" applyBorder="1" applyAlignment="1">
      <alignment horizontal="center"/>
    </xf>
    <xf numFmtId="176" fontId="59" fillId="0" borderId="0" xfId="51" applyNumberFormat="1" applyFont="1" applyFill="1" applyBorder="1"/>
    <xf numFmtId="41" fontId="59" fillId="0" borderId="0" xfId="51" applyFont="1" applyFill="1" applyBorder="1"/>
    <xf numFmtId="184" fontId="59" fillId="0" borderId="10" xfId="51" applyNumberFormat="1" applyFont="1" applyFill="1" applyBorder="1" applyAlignment="1">
      <alignment vertical="center" wrapText="1"/>
    </xf>
    <xf numFmtId="184" fontId="59" fillId="0" borderId="10" xfId="51" applyNumberFormat="1" applyFont="1" applyFill="1" applyBorder="1" applyAlignment="1">
      <alignment vertical="center"/>
    </xf>
    <xf numFmtId="184" fontId="60" fillId="0" borderId="21" xfId="1" applyNumberFormat="1" applyFont="1" applyFill="1" applyBorder="1" applyAlignment="1">
      <alignment vertical="center"/>
    </xf>
    <xf numFmtId="184" fontId="59" fillId="0" borderId="21" xfId="1" applyNumberFormat="1" applyFont="1" applyFill="1" applyBorder="1" applyAlignment="1">
      <alignment vertical="center"/>
    </xf>
    <xf numFmtId="184" fontId="58" fillId="0" borderId="14" xfId="1" applyNumberFormat="1" applyFont="1" applyFill="1" applyBorder="1" applyAlignment="1">
      <alignment vertical="center"/>
    </xf>
    <xf numFmtId="184" fontId="62" fillId="0" borderId="10" xfId="51" applyNumberFormat="1" applyFont="1" applyFill="1" applyBorder="1"/>
    <xf numFmtId="184" fontId="59" fillId="0" borderId="10" xfId="51" applyNumberFormat="1" applyFont="1" applyFill="1" applyBorder="1"/>
    <xf numFmtId="0" fontId="62" fillId="0" borderId="12" xfId="49" applyFont="1" applyBorder="1" applyAlignment="1">
      <alignment horizontal="center"/>
    </xf>
    <xf numFmtId="0" fontId="65" fillId="0" borderId="0" xfId="46" applyFont="1"/>
    <xf numFmtId="176" fontId="58" fillId="0" borderId="10" xfId="51" applyNumberFormat="1" applyFont="1" applyFill="1" applyBorder="1"/>
    <xf numFmtId="184" fontId="58" fillId="0" borderId="10" xfId="51" applyNumberFormat="1" applyFont="1" applyFill="1" applyBorder="1"/>
    <xf numFmtId="0" fontId="51" fillId="0" borderId="0" xfId="0" applyFont="1" applyAlignment="1">
      <alignment horizontal="center" vertical="center" wrapText="1"/>
    </xf>
    <xf numFmtId="170" fontId="58" fillId="0" borderId="0" xfId="44" applyFont="1" applyAlignment="1">
      <alignment horizontal="left" wrapText="1"/>
    </xf>
    <xf numFmtId="0" fontId="54" fillId="0" borderId="0" xfId="0" applyFont="1" applyAlignment="1">
      <alignment horizontal="left"/>
    </xf>
    <xf numFmtId="170" fontId="58" fillId="0" borderId="0" xfId="44" applyFont="1" applyAlignment="1">
      <alignment horizontal="left" vertical="center" wrapText="1"/>
    </xf>
    <xf numFmtId="170" fontId="58" fillId="0" borderId="0" xfId="44" applyFont="1" applyAlignment="1">
      <alignment horizontal="left"/>
    </xf>
    <xf numFmtId="0" fontId="62" fillId="0" borderId="0" xfId="0" applyFont="1" applyAlignment="1">
      <alignment horizontal="center" vertical="center" wrapText="1"/>
    </xf>
    <xf numFmtId="0" fontId="62" fillId="0" borderId="0" xfId="0" applyFont="1" applyAlignment="1">
      <alignment vertical="center" wrapText="1"/>
    </xf>
    <xf numFmtId="0" fontId="79" fillId="0" borderId="0" xfId="0" applyFont="1" applyAlignment="1">
      <alignment vertical="center" wrapText="1"/>
    </xf>
    <xf numFmtId="0" fontId="75" fillId="0" borderId="0" xfId="0" applyFont="1"/>
    <xf numFmtId="172" fontId="62" fillId="0" borderId="10" xfId="51" applyNumberFormat="1" applyFont="1" applyFill="1" applyBorder="1" applyAlignment="1"/>
    <xf numFmtId="172" fontId="58" fillId="0" borderId="10" xfId="51" applyNumberFormat="1" applyFont="1" applyFill="1" applyBorder="1" applyAlignment="1"/>
    <xf numFmtId="185" fontId="62" fillId="0" borderId="10" xfId="1" applyNumberFormat="1" applyFont="1" applyFill="1" applyBorder="1"/>
    <xf numFmtId="185" fontId="58" fillId="0" borderId="10" xfId="1" applyNumberFormat="1" applyFont="1" applyFill="1" applyBorder="1"/>
    <xf numFmtId="185" fontId="62" fillId="0" borderId="10" xfId="51" applyNumberFormat="1" applyFont="1" applyFill="1" applyBorder="1"/>
    <xf numFmtId="185" fontId="58" fillId="0" borderId="10" xfId="51" applyNumberFormat="1" applyFont="1" applyFill="1" applyBorder="1"/>
    <xf numFmtId="0" fontId="82" fillId="0" borderId="0" xfId="0" applyFont="1"/>
    <xf numFmtId="0" fontId="80" fillId="0" borderId="0" xfId="0" applyFont="1" applyAlignment="1">
      <alignment horizontal="center" vertical="center"/>
    </xf>
    <xf numFmtId="0" fontId="0" fillId="0" borderId="0" xfId="0" applyAlignment="1">
      <alignment vertical="center"/>
    </xf>
    <xf numFmtId="0" fontId="81" fillId="0" borderId="0" xfId="0" applyFont="1" applyAlignment="1">
      <alignment horizontal="center" vertical="center"/>
    </xf>
    <xf numFmtId="0" fontId="83" fillId="0" borderId="0" xfId="0" applyFont="1"/>
    <xf numFmtId="0" fontId="84" fillId="0" borderId="0" xfId="0" applyFont="1"/>
    <xf numFmtId="4" fontId="0" fillId="0" borderId="0" xfId="0" applyNumberFormat="1"/>
    <xf numFmtId="0" fontId="54" fillId="0" borderId="0" xfId="0" applyFont="1" applyAlignment="1">
      <alignment vertical="center"/>
    </xf>
    <xf numFmtId="0" fontId="88" fillId="0" borderId="0" xfId="0" applyFont="1"/>
    <xf numFmtId="0" fontId="15" fillId="0" borderId="0" xfId="0" applyFont="1"/>
    <xf numFmtId="0" fontId="90" fillId="38" borderId="0" xfId="0" applyFont="1" applyFill="1" applyAlignment="1">
      <alignment horizontal="center" wrapText="1"/>
    </xf>
    <xf numFmtId="0" fontId="89" fillId="38" borderId="0" xfId="0" applyFont="1" applyFill="1" applyAlignment="1">
      <alignment horizontal="center"/>
    </xf>
    <xf numFmtId="0" fontId="91" fillId="38" borderId="0" xfId="0" applyFont="1" applyFill="1" applyAlignment="1">
      <alignment horizontal="center"/>
    </xf>
    <xf numFmtId="4" fontId="60" fillId="0" borderId="21" xfId="1" applyNumberFormat="1" applyFont="1" applyFill="1" applyBorder="1" applyAlignment="1">
      <alignment horizontal="right" vertical="center"/>
    </xf>
    <xf numFmtId="4" fontId="20" fillId="38" borderId="0" xfId="0" applyNumberFormat="1" applyFont="1" applyFill="1"/>
    <xf numFmtId="0" fontId="90" fillId="0" borderId="0" xfId="0" applyFont="1" applyAlignment="1">
      <alignment vertical="center"/>
    </xf>
    <xf numFmtId="0" fontId="92" fillId="39" borderId="10" xfId="0" applyFont="1" applyFill="1" applyBorder="1" applyAlignment="1">
      <alignment horizontal="center" vertical="center" wrapText="1"/>
    </xf>
    <xf numFmtId="168" fontId="92" fillId="39" borderId="10" xfId="1" applyFont="1" applyFill="1" applyBorder="1" applyAlignment="1">
      <alignment horizontal="center" vertical="center" wrapText="1"/>
    </xf>
    <xf numFmtId="0" fontId="15" fillId="0" borderId="0" xfId="0" applyFont="1" applyAlignment="1">
      <alignment vertical="center"/>
    </xf>
    <xf numFmtId="14" fontId="92" fillId="39" borderId="10" xfId="1" applyNumberFormat="1" applyFont="1" applyFill="1" applyBorder="1" applyAlignment="1">
      <alignment horizontal="center" vertical="center" wrapText="1"/>
    </xf>
    <xf numFmtId="0" fontId="93" fillId="40" borderId="10" xfId="0" applyFont="1" applyFill="1" applyBorder="1" applyAlignment="1">
      <alignment horizontal="center" vertical="center" wrapText="1"/>
    </xf>
    <xf numFmtId="0" fontId="93" fillId="41" borderId="10" xfId="0" applyFont="1" applyFill="1" applyBorder="1" applyAlignment="1">
      <alignment horizontal="center" vertical="center" wrapText="1"/>
    </xf>
    <xf numFmtId="0" fontId="94" fillId="0" borderId="10" xfId="0" applyFont="1" applyBorder="1" applyAlignment="1">
      <alignment horizontal="left" vertical="center"/>
    </xf>
    <xf numFmtId="168" fontId="93" fillId="0" borderId="10" xfId="1" applyFont="1" applyFill="1" applyBorder="1" applyAlignment="1">
      <alignment vertical="center"/>
    </xf>
    <xf numFmtId="168" fontId="93" fillId="0" borderId="10" xfId="1" applyFont="1" applyFill="1" applyBorder="1" applyAlignment="1">
      <alignment horizontal="center" vertical="center" wrapText="1"/>
    </xf>
    <xf numFmtId="168" fontId="93" fillId="0" borderId="10" xfId="1" applyFont="1" applyBorder="1" applyAlignment="1">
      <alignment horizontal="center" vertical="center" wrapText="1"/>
    </xf>
    <xf numFmtId="0" fontId="93" fillId="0" borderId="0" xfId="0" applyFont="1" applyAlignment="1">
      <alignment vertical="center"/>
    </xf>
    <xf numFmtId="0" fontId="95" fillId="43" borderId="13" xfId="0" applyFont="1" applyFill="1" applyBorder="1" applyAlignment="1">
      <alignment vertical="center"/>
    </xf>
    <xf numFmtId="168" fontId="95" fillId="43" borderId="13" xfId="1" applyFont="1" applyFill="1" applyBorder="1" applyAlignment="1">
      <alignment vertical="center"/>
    </xf>
    <xf numFmtId="168" fontId="93" fillId="43" borderId="10" xfId="1" applyFont="1" applyFill="1" applyBorder="1" applyAlignment="1">
      <alignment vertical="center"/>
    </xf>
    <xf numFmtId="168" fontId="93" fillId="43" borderId="10" xfId="1" applyFont="1" applyFill="1" applyBorder="1" applyAlignment="1">
      <alignment horizontal="center" vertical="center" wrapText="1"/>
    </xf>
    <xf numFmtId="3" fontId="95" fillId="43" borderId="0" xfId="0" applyNumberFormat="1" applyFont="1" applyFill="1" applyAlignment="1">
      <alignment vertical="center"/>
    </xf>
    <xf numFmtId="0" fontId="95" fillId="43" borderId="0" xfId="0" applyFont="1" applyFill="1" applyAlignment="1">
      <alignment vertical="center"/>
    </xf>
    <xf numFmtId="168" fontId="92" fillId="39" borderId="25" xfId="1" applyFont="1" applyFill="1" applyBorder="1" applyAlignment="1">
      <alignment vertical="center"/>
    </xf>
    <xf numFmtId="168" fontId="96" fillId="39" borderId="0" xfId="1" applyFont="1" applyFill="1" applyBorder="1" applyAlignment="1">
      <alignment vertical="center"/>
    </xf>
    <xf numFmtId="168" fontId="96" fillId="39" borderId="0" xfId="1" applyFont="1" applyFill="1" applyAlignment="1">
      <alignment vertical="center"/>
    </xf>
    <xf numFmtId="168" fontId="0" fillId="0" borderId="0" xfId="1" applyFont="1" applyAlignment="1">
      <alignment vertical="center"/>
    </xf>
    <xf numFmtId="168" fontId="89" fillId="0" borderId="0" xfId="1" applyFont="1" applyAlignment="1">
      <alignment vertical="center"/>
    </xf>
    <xf numFmtId="168" fontId="94" fillId="0" borderId="13" xfId="1" applyFont="1" applyFill="1" applyBorder="1" applyAlignment="1">
      <alignment vertical="center"/>
    </xf>
    <xf numFmtId="168" fontId="94" fillId="0" borderId="0" xfId="1" applyFont="1" applyFill="1" applyBorder="1" applyAlignment="1">
      <alignment vertical="center"/>
    </xf>
    <xf numFmtId="168" fontId="0" fillId="0" borderId="0" xfId="1" applyFont="1" applyBorder="1" applyAlignment="1">
      <alignment vertical="center"/>
    </xf>
    <xf numFmtId="0" fontId="0" fillId="0" borderId="19" xfId="0" applyBorder="1" applyAlignment="1">
      <alignment vertical="center"/>
    </xf>
    <xf numFmtId="168" fontId="0" fillId="0" borderId="19" xfId="1" applyFont="1" applyBorder="1" applyAlignment="1">
      <alignment vertical="center"/>
    </xf>
    <xf numFmtId="3" fontId="0" fillId="0" borderId="19" xfId="0" applyNumberFormat="1" applyBorder="1" applyAlignment="1">
      <alignment vertical="center"/>
    </xf>
    <xf numFmtId="168" fontId="89" fillId="0" borderId="19" xfId="1" applyFont="1" applyBorder="1" applyAlignment="1">
      <alignment vertical="center"/>
    </xf>
    <xf numFmtId="3" fontId="94" fillId="0" borderId="19" xfId="0" applyNumberFormat="1" applyFont="1" applyBorder="1" applyAlignment="1">
      <alignment vertical="center"/>
    </xf>
    <xf numFmtId="41" fontId="0" fillId="0" borderId="0" xfId="51" applyFont="1" applyBorder="1" applyAlignment="1">
      <alignment vertical="center"/>
    </xf>
    <xf numFmtId="3" fontId="94" fillId="0" borderId="0" xfId="0" applyNumberFormat="1" applyFont="1" applyAlignment="1">
      <alignment vertical="center"/>
    </xf>
    <xf numFmtId="168" fontId="89" fillId="0" borderId="0" xfId="1" applyFont="1" applyBorder="1" applyAlignment="1">
      <alignment vertical="center"/>
    </xf>
    <xf numFmtId="3" fontId="0" fillId="0" borderId="0" xfId="0" applyNumberFormat="1" applyAlignment="1">
      <alignment vertical="center"/>
    </xf>
    <xf numFmtId="168" fontId="94" fillId="0" borderId="0" xfId="1" applyFont="1" applyAlignment="1">
      <alignment horizontal="right" vertical="center"/>
    </xf>
    <xf numFmtId="186" fontId="97" fillId="0" borderId="0" xfId="1" applyNumberFormat="1" applyFont="1" applyAlignment="1">
      <alignment vertical="center"/>
    </xf>
    <xf numFmtId="186" fontId="97" fillId="0" borderId="0" xfId="0" applyNumberFormat="1" applyFont="1" applyAlignment="1">
      <alignment vertical="center"/>
    </xf>
    <xf numFmtId="187" fontId="62" fillId="0" borderId="10" xfId="51" applyNumberFormat="1" applyFont="1" applyFill="1" applyBorder="1"/>
    <xf numFmtId="41" fontId="63" fillId="0" borderId="0" xfId="51" applyFont="1" applyAlignment="1">
      <alignment horizontal="left" vertical="center"/>
    </xf>
    <xf numFmtId="0" fontId="62" fillId="0" borderId="0" xfId="49" applyFont="1" applyAlignment="1">
      <alignment vertical="top"/>
    </xf>
    <xf numFmtId="4" fontId="86" fillId="0" borderId="0" xfId="0" applyNumberFormat="1" applyFont="1"/>
    <xf numFmtId="0" fontId="85" fillId="35" borderId="0" xfId="0" applyFont="1" applyFill="1"/>
    <xf numFmtId="4" fontId="87" fillId="37" borderId="0" xfId="0" applyNumberFormat="1" applyFont="1" applyFill="1"/>
    <xf numFmtId="0" fontId="86" fillId="0" borderId="0" xfId="0" applyFont="1"/>
    <xf numFmtId="0" fontId="87" fillId="37" borderId="0" xfId="0" applyFont="1" applyFill="1"/>
    <xf numFmtId="0" fontId="85" fillId="36" borderId="0" xfId="0" applyFont="1" applyFill="1" applyAlignment="1">
      <alignment horizontal="center"/>
    </xf>
    <xf numFmtId="4" fontId="88" fillId="0" borderId="0" xfId="0" applyNumberFormat="1" applyFont="1"/>
    <xf numFmtId="4" fontId="60" fillId="0" borderId="0" xfId="0" applyNumberFormat="1" applyFont="1" applyAlignment="1">
      <alignment vertical="center"/>
    </xf>
    <xf numFmtId="184" fontId="60" fillId="0" borderId="21" xfId="1" applyNumberFormat="1" applyFont="1" applyFill="1" applyBorder="1" applyAlignment="1">
      <alignment horizontal="right" vertical="center"/>
    </xf>
    <xf numFmtId="184" fontId="60" fillId="0" borderId="21" xfId="1" applyNumberFormat="1" applyFont="1" applyFill="1" applyBorder="1" applyAlignment="1">
      <alignment horizontal="left" vertical="center" indent="1"/>
    </xf>
    <xf numFmtId="184" fontId="59" fillId="0" borderId="21" xfId="1" applyNumberFormat="1" applyFont="1" applyFill="1" applyBorder="1" applyAlignment="1">
      <alignment horizontal="right" vertical="center"/>
    </xf>
    <xf numFmtId="184" fontId="59" fillId="0" borderId="21" xfId="1" applyNumberFormat="1" applyFont="1" applyFill="1" applyBorder="1" applyAlignment="1">
      <alignment horizontal="left" vertical="center" indent="1"/>
    </xf>
    <xf numFmtId="184" fontId="61" fillId="34" borderId="10" xfId="0" applyNumberFormat="1" applyFont="1" applyFill="1" applyBorder="1" applyAlignment="1">
      <alignment horizontal="center" vertical="center" wrapText="1"/>
    </xf>
    <xf numFmtId="184" fontId="59" fillId="0" borderId="21" xfId="1" applyNumberFormat="1" applyFont="1" applyFill="1" applyBorder="1" applyAlignment="1">
      <alignment horizontal="left" indent="1"/>
    </xf>
    <xf numFmtId="184" fontId="60" fillId="0" borderId="21" xfId="1" applyNumberFormat="1" applyFont="1" applyFill="1" applyBorder="1" applyAlignment="1">
      <alignment horizontal="left" wrapText="1" indent="1"/>
    </xf>
    <xf numFmtId="4" fontId="59" fillId="0" borderId="10" xfId="1" applyNumberFormat="1" applyFont="1" applyFill="1" applyBorder="1" applyAlignment="1">
      <alignment horizontal="right" vertical="center"/>
    </xf>
    <xf numFmtId="0" fontId="41" fillId="0" borderId="0" xfId="0" applyFont="1" applyAlignment="1">
      <alignment horizontal="center" vertical="center"/>
    </xf>
    <xf numFmtId="0" fontId="78" fillId="0" borderId="0" xfId="0" applyFont="1" applyAlignment="1">
      <alignment horizontal="center" vertical="center"/>
    </xf>
    <xf numFmtId="0" fontId="41" fillId="0" borderId="0" xfId="0" applyFont="1" applyAlignment="1">
      <alignment horizontal="center"/>
    </xf>
    <xf numFmtId="0" fontId="92" fillId="39" borderId="10" xfId="0" applyFont="1" applyFill="1" applyBorder="1" applyAlignment="1">
      <alignment horizontal="center" vertical="center" wrapText="1"/>
    </xf>
    <xf numFmtId="0" fontId="93" fillId="40" borderId="11" xfId="0" applyFont="1" applyFill="1" applyBorder="1" applyAlignment="1">
      <alignment horizontal="center" vertical="center" wrapText="1"/>
    </xf>
    <xf numFmtId="0" fontId="93" fillId="40" borderId="18" xfId="0" applyFont="1" applyFill="1" applyBorder="1" applyAlignment="1">
      <alignment horizontal="center" vertical="center" wrapText="1"/>
    </xf>
    <xf numFmtId="0" fontId="93" fillId="40" borderId="12" xfId="0" applyFont="1" applyFill="1" applyBorder="1" applyAlignment="1">
      <alignment horizontal="center" vertical="center" wrapText="1"/>
    </xf>
    <xf numFmtId="0" fontId="93" fillId="41" borderId="11" xfId="0" applyFont="1" applyFill="1" applyBorder="1" applyAlignment="1">
      <alignment horizontal="center" vertical="center" wrapText="1"/>
    </xf>
    <xf numFmtId="0" fontId="93" fillId="41" borderId="12" xfId="0" applyFont="1" applyFill="1" applyBorder="1" applyAlignment="1">
      <alignment horizontal="center" vertical="center" wrapText="1"/>
    </xf>
    <xf numFmtId="0" fontId="93" fillId="42" borderId="10" xfId="0" applyFont="1" applyFill="1" applyBorder="1" applyAlignment="1">
      <alignment horizontal="center" vertical="center" wrapText="1"/>
    </xf>
    <xf numFmtId="170" fontId="58" fillId="0" borderId="0" xfId="44" applyFont="1" applyAlignment="1">
      <alignment horizontal="left" wrapText="1"/>
    </xf>
    <xf numFmtId="0" fontId="60" fillId="0" borderId="0" xfId="0" applyFont="1" applyAlignment="1">
      <alignment horizontal="left"/>
    </xf>
    <xf numFmtId="0" fontId="54" fillId="0" borderId="0" xfId="0" applyFont="1" applyAlignment="1">
      <alignment horizontal="left"/>
    </xf>
    <xf numFmtId="0" fontId="61" fillId="34" borderId="10" xfId="0" applyFont="1" applyFill="1" applyBorder="1" applyAlignment="1">
      <alignment horizontal="center" vertical="center"/>
    </xf>
    <xf numFmtId="170" fontId="58" fillId="0" borderId="0" xfId="44" applyFont="1" applyAlignment="1">
      <alignment horizontal="left" vertical="center" wrapText="1"/>
    </xf>
    <xf numFmtId="0" fontId="61" fillId="34" borderId="10" xfId="0" applyFont="1" applyFill="1" applyBorder="1" applyAlignment="1">
      <alignment horizontal="center" vertical="center" wrapText="1"/>
    </xf>
    <xf numFmtId="170" fontId="58" fillId="0" borderId="0" xfId="44" applyFont="1" applyAlignment="1">
      <alignment horizontal="left"/>
    </xf>
    <xf numFmtId="0" fontId="59" fillId="0" borderId="0" xfId="0" applyFont="1" applyAlignment="1">
      <alignment horizontal="left"/>
    </xf>
    <xf numFmtId="0" fontId="60" fillId="0" borderId="0" xfId="0" applyFont="1" applyAlignment="1">
      <alignment horizontal="left" vertical="center"/>
    </xf>
    <xf numFmtId="176" fontId="59" fillId="0" borderId="10" xfId="51" applyNumberFormat="1" applyFont="1" applyFill="1" applyBorder="1" applyAlignment="1">
      <alignment horizontal="right" vertical="center" indent="1"/>
    </xf>
    <xf numFmtId="176" fontId="59" fillId="0" borderId="10" xfId="51" applyNumberFormat="1" applyFont="1" applyFill="1" applyBorder="1" applyAlignment="1">
      <alignment horizontal="left" vertical="center" indent="1"/>
    </xf>
    <xf numFmtId="176" fontId="59" fillId="0" borderId="10" xfId="51" applyNumberFormat="1" applyFont="1" applyFill="1" applyBorder="1" applyAlignment="1">
      <alignment horizontal="left" vertical="center"/>
    </xf>
    <xf numFmtId="184" fontId="59" fillId="0" borderId="10" xfId="51" applyNumberFormat="1" applyFont="1" applyFill="1" applyBorder="1" applyAlignment="1">
      <alignment vertical="center" wrapText="1"/>
    </xf>
    <xf numFmtId="184" fontId="59" fillId="0" borderId="10" xfId="51" applyNumberFormat="1" applyFont="1" applyFill="1" applyBorder="1" applyAlignment="1">
      <alignment vertical="center"/>
    </xf>
    <xf numFmtId="184" fontId="59" fillId="0" borderId="10" xfId="51" applyNumberFormat="1" applyFont="1" applyFill="1" applyBorder="1" applyAlignment="1">
      <alignment horizontal="left" vertical="center"/>
    </xf>
    <xf numFmtId="184" fontId="60" fillId="0" borderId="10" xfId="51" applyNumberFormat="1" applyFont="1" applyFill="1" applyBorder="1" applyAlignment="1">
      <alignment vertical="center"/>
    </xf>
    <xf numFmtId="176" fontId="60" fillId="0" borderId="10" xfId="51" applyNumberFormat="1" applyFont="1" applyFill="1" applyBorder="1" applyAlignment="1">
      <alignment horizontal="left" vertical="center"/>
    </xf>
    <xf numFmtId="171" fontId="60" fillId="0" borderId="11" xfId="51" applyNumberFormat="1" applyFont="1" applyFill="1" applyBorder="1" applyAlignment="1">
      <alignment horizontal="left" vertical="center"/>
    </xf>
    <xf numFmtId="171" fontId="60" fillId="0" borderId="18" xfId="51" applyNumberFormat="1" applyFont="1" applyFill="1" applyBorder="1" applyAlignment="1">
      <alignment horizontal="left" vertical="center"/>
    </xf>
    <xf numFmtId="171" fontId="60" fillId="0" borderId="12" xfId="51" applyNumberFormat="1" applyFont="1" applyFill="1" applyBorder="1" applyAlignment="1">
      <alignment horizontal="left" vertical="center"/>
    </xf>
    <xf numFmtId="0" fontId="59" fillId="0" borderId="16" xfId="0" applyFont="1" applyBorder="1" applyAlignment="1">
      <alignment horizontal="left" vertical="center" wrapText="1" indent="1"/>
    </xf>
    <xf numFmtId="0" fontId="59" fillId="0" borderId="0" xfId="0" applyFont="1" applyAlignment="1">
      <alignment horizontal="left" vertical="center" wrapText="1" indent="1"/>
    </xf>
    <xf numFmtId="170" fontId="62" fillId="0" borderId="0" xfId="44" applyFont="1" applyAlignment="1">
      <alignment horizontal="left"/>
    </xf>
    <xf numFmtId="0" fontId="60" fillId="0" borderId="16" xfId="0" applyFont="1" applyBorder="1" applyAlignment="1">
      <alignment horizontal="left" vertical="center" wrapText="1" indent="1"/>
    </xf>
    <xf numFmtId="0" fontId="60" fillId="0" borderId="0" xfId="0" applyFont="1" applyAlignment="1">
      <alignment horizontal="left" vertical="center" wrapText="1" indent="1"/>
    </xf>
    <xf numFmtId="0" fontId="60" fillId="0" borderId="0" xfId="0" applyFont="1" applyAlignment="1">
      <alignment horizontal="justify" vertical="top" wrapText="1"/>
    </xf>
    <xf numFmtId="0" fontId="60" fillId="0" borderId="0" xfId="0" applyFont="1" applyAlignment="1">
      <alignment horizontal="justify" vertical="center" wrapText="1"/>
    </xf>
    <xf numFmtId="0" fontId="60" fillId="0" borderId="0" xfId="0" applyFont="1" applyAlignment="1">
      <alignment horizontal="left" vertical="top" wrapText="1"/>
    </xf>
    <xf numFmtId="0" fontId="60" fillId="0" borderId="10" xfId="0" applyFont="1" applyBorder="1" applyAlignment="1">
      <alignment horizontal="justify" vertical="center" wrapText="1"/>
    </xf>
    <xf numFmtId="9" fontId="60" fillId="0" borderId="10" xfId="0" applyNumberFormat="1" applyFont="1" applyBorder="1" applyAlignment="1">
      <alignment horizontal="center" vertical="center"/>
    </xf>
    <xf numFmtId="0" fontId="60" fillId="0" borderId="10" xfId="0" applyFont="1" applyBorder="1" applyAlignment="1">
      <alignment horizontal="center" vertical="center"/>
    </xf>
    <xf numFmtId="0" fontId="60" fillId="0" borderId="0" xfId="0" applyFont="1" applyAlignment="1">
      <alignment horizontal="justify" wrapText="1"/>
    </xf>
    <xf numFmtId="0" fontId="62" fillId="0" borderId="0" xfId="0" applyFont="1" applyAlignment="1">
      <alignment horizontal="justify" vertical="center" wrapText="1"/>
    </xf>
    <xf numFmtId="0" fontId="62" fillId="0" borderId="0" xfId="0" applyFont="1" applyAlignment="1">
      <alignment horizontal="center" vertical="center" wrapText="1"/>
    </xf>
    <xf numFmtId="0" fontId="79" fillId="0" borderId="0" xfId="0" applyFont="1" applyAlignment="1">
      <alignment horizontal="center" vertical="center" wrapText="1"/>
    </xf>
    <xf numFmtId="0" fontId="60" fillId="0" borderId="11" xfId="0" applyFont="1" applyBorder="1" applyAlignment="1">
      <alignment horizontal="justify" vertical="center" wrapText="1"/>
    </xf>
    <xf numFmtId="0" fontId="60" fillId="0" borderId="18" xfId="0" applyFont="1" applyBorder="1" applyAlignment="1">
      <alignment horizontal="justify" vertical="center" wrapText="1"/>
    </xf>
    <xf numFmtId="0" fontId="60" fillId="0" borderId="12" xfId="0" applyFont="1" applyBorder="1" applyAlignment="1">
      <alignment horizontal="justify" vertical="center" wrapText="1"/>
    </xf>
    <xf numFmtId="9" fontId="60" fillId="0" borderId="11" xfId="0" applyNumberFormat="1" applyFont="1" applyBorder="1" applyAlignment="1">
      <alignment horizontal="center" vertical="center"/>
    </xf>
    <xf numFmtId="9" fontId="60" fillId="0" borderId="12" xfId="0" applyNumberFormat="1" applyFont="1" applyBorder="1" applyAlignment="1">
      <alignment horizontal="center" vertical="center"/>
    </xf>
    <xf numFmtId="0" fontId="62" fillId="0" borderId="0" xfId="49" applyFont="1" applyAlignment="1">
      <alignment horizontal="justify" vertical="center" wrapText="1"/>
    </xf>
    <xf numFmtId="0" fontId="61" fillId="34" borderId="11" xfId="0" applyFont="1" applyFill="1" applyBorder="1" applyAlignment="1">
      <alignment horizontal="center" vertical="center"/>
    </xf>
    <xf numFmtId="0" fontId="61" fillId="34" borderId="12" xfId="0" applyFont="1" applyFill="1" applyBorder="1" applyAlignment="1">
      <alignment horizontal="center" vertical="center"/>
    </xf>
    <xf numFmtId="0" fontId="61" fillId="34" borderId="20"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23" xfId="0" applyFont="1" applyFill="1" applyBorder="1" applyAlignment="1">
      <alignment horizontal="center" vertical="center" wrapText="1"/>
    </xf>
    <xf numFmtId="0" fontId="61" fillId="34" borderId="24" xfId="0" applyFont="1" applyFill="1" applyBorder="1" applyAlignment="1">
      <alignment horizontal="center" vertical="center" wrapText="1"/>
    </xf>
    <xf numFmtId="0" fontId="62" fillId="0" borderId="0" xfId="49" applyFont="1" applyAlignment="1">
      <alignment horizontal="justify" vertical="top" wrapText="1"/>
    </xf>
    <xf numFmtId="184" fontId="60" fillId="0" borderId="21" xfId="1" applyNumberFormat="1" applyFont="1" applyFill="1" applyBorder="1" applyAlignment="1"/>
    <xf numFmtId="184" fontId="59" fillId="0" borderId="21" xfId="1" applyNumberFormat="1" applyFont="1" applyFill="1" applyBorder="1" applyAlignment="1"/>
    <xf numFmtId="184" fontId="61" fillId="34" borderId="21" xfId="1" applyNumberFormat="1" applyFont="1" applyFill="1" applyBorder="1" applyAlignment="1">
      <alignment horizontal="center" vertical="center"/>
    </xf>
    <xf numFmtId="184" fontId="59" fillId="0" borderId="14" xfId="1" applyNumberFormat="1" applyFont="1" applyFill="1" applyBorder="1" applyAlignment="1"/>
  </cellXfs>
  <cellStyles count="228">
    <cellStyle name="          _x000d__x000a_386grabber=VGA.3GR_x000d__x000a_" xfId="71" xr:uid="{3B2EA6D6-9AD7-4E38-AA9D-03B0DEA2046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80" xr:uid="{3C76A092-425A-47B1-ACD3-96A7ECF5DC5D}"/>
    <cellStyle name="Comma [0] 2 2" xfId="82" xr:uid="{2FF0821A-6563-4AEB-A741-B2E2DDC915E7}"/>
    <cellStyle name="Comma [0] 2 2 2" xfId="112" xr:uid="{E15CA6FF-2891-4E1D-AE10-8C732E79EC7A}"/>
    <cellStyle name="Comma [0] 2 2 2 2" xfId="207" xr:uid="{9138560E-2BBC-4676-8347-16DD6D234CD7}"/>
    <cellStyle name="Comma [0] 2 2 2 3" xfId="160" xr:uid="{2C40B238-A5EB-4030-BA72-8BC425471293}"/>
    <cellStyle name="Comma [0] 2 2 3" xfId="194" xr:uid="{44B8AB3F-D43A-4E30-9F03-951C249EA70B}"/>
    <cellStyle name="Comma [0] 2 2 4" xfId="182" xr:uid="{F6493505-6FC7-494A-B252-F4D5F25224D6}"/>
    <cellStyle name="Comma [0] 2 2 5" xfId="150" xr:uid="{416881C4-5436-452E-B933-14FA198EA4E4}"/>
    <cellStyle name="Comma [0] 2 3" xfId="111" xr:uid="{3D4F54CF-D7B3-4C46-B0BE-83192F1E3A16}"/>
    <cellStyle name="Comma [0] 2 3 2" xfId="206" xr:uid="{519577A8-F97A-4F64-A13A-F3353E797267}"/>
    <cellStyle name="Comma [0] 2 3 3" xfId="159" xr:uid="{50250919-175D-4FB8-BBC0-40D4D16E87DC}"/>
    <cellStyle name="Comma [0] 2 4" xfId="147" xr:uid="{16039F4F-D3AC-4055-AC7A-E5624E5D7558}"/>
    <cellStyle name="Comma [0] 2 5" xfId="181" xr:uid="{C4E1E27D-01F8-455B-A759-CA0C41AE5668}"/>
    <cellStyle name="Comma 2" xfId="50" xr:uid="{00000000-0005-0000-0000-00001D000000}"/>
    <cellStyle name="Comma 2 2" xfId="55" xr:uid="{00000000-0005-0000-0000-00001E000000}"/>
    <cellStyle name="Comma 2 2 2" xfId="99" xr:uid="{EFBB52B6-1E5F-4D9A-8784-5BE4667991A4}"/>
    <cellStyle name="Comma 2 2 2 2" xfId="117" xr:uid="{88093735-5AD0-400F-88A0-A02F4328DD2E}"/>
    <cellStyle name="Comma 2 2 2 2 2" xfId="212" xr:uid="{89E0B532-5ED5-4AD9-8EFB-A9AC8A7FE14B}"/>
    <cellStyle name="Comma 2 2 2 2 3" xfId="165" xr:uid="{7B2884FC-6FD6-47AF-964B-E8F6A88CF69B}"/>
    <cellStyle name="Comma 2 2 2 3" xfId="198" xr:uid="{459878C0-C0D3-4276-8E0B-F600B4EDDADE}"/>
    <cellStyle name="Comma 2 2 2 4" xfId="187" xr:uid="{1B7E840E-9ADF-4378-863C-9A79AFE6ABBC}"/>
    <cellStyle name="Comma 2 2 2 5" xfId="154" xr:uid="{07D98E84-532E-4700-8A85-2DBACD98CBD9}"/>
    <cellStyle name="Comma 2 2 3" xfId="115" xr:uid="{511475E3-3F53-455B-8F35-01BF756A85EE}"/>
    <cellStyle name="Comma 2 2 3 2" xfId="210" xr:uid="{1455A3EE-4AB9-4638-9292-9D0999445DA8}"/>
    <cellStyle name="Comma 2 2 3 3" xfId="163" xr:uid="{5F23FC38-61A0-45FA-9D5F-334D2AD78CAB}"/>
    <cellStyle name="Comma 2 2 4" xfId="143" xr:uid="{D89E0E3A-9D07-4D6F-B77D-34FCBB156655}"/>
    <cellStyle name="Comma 2 2 5" xfId="185" xr:uid="{D01014D5-7185-43A3-8325-D7A162D4C612}"/>
    <cellStyle name="Comma 2 2 6" xfId="96" xr:uid="{387B636F-D775-40B0-8C8A-77B29AF3FDE7}"/>
    <cellStyle name="Comma 2 2 7" xfId="67" xr:uid="{59B2D8C1-2C6F-416E-9708-FAA777B613B5}"/>
    <cellStyle name="Comma 2 2 8" xfId="225" xr:uid="{C23102A2-8E7B-4267-937B-105494B80959}"/>
    <cellStyle name="Comma 2 2 9" xfId="62" xr:uid="{47F97648-72C1-4BD6-8CEC-EFEA07FE4359}"/>
    <cellStyle name="Comma 2 3" xfId="113" xr:uid="{61FAE388-EB06-48CD-BE91-A1D5AC20691D}"/>
    <cellStyle name="Comma 2 3 2" xfId="208" xr:uid="{20B1913D-9C55-4E8E-851D-759536F0C4D4}"/>
    <cellStyle name="Comma 2 3 3" xfId="161" xr:uid="{21D2D203-C6C0-4938-A434-AF4F089AB335}"/>
    <cellStyle name="Comma 2 4" xfId="195" xr:uid="{04425C75-037F-46A6-A903-F3E7E8D67E98}"/>
    <cellStyle name="Comma 2 5" xfId="183" xr:uid="{66BD07A6-D025-408C-AF9B-147C067759A4}"/>
    <cellStyle name="Comma 2 6" xfId="151" xr:uid="{62FFA87D-C150-4FD6-8F4F-E9C0E3141A3D}"/>
    <cellStyle name="Comma 2 7" xfId="83" xr:uid="{68FF14FA-32C0-4412-9A01-418C79F05F1B}"/>
    <cellStyle name="Comma 3" xfId="92" xr:uid="{778820F1-54C2-4A56-B700-3E784666F2F5}"/>
    <cellStyle name="Comma 3 2" xfId="132" xr:uid="{21F85D56-9C1D-49BC-A794-0FFA26E200D2}"/>
    <cellStyle name="Comma 4" xfId="93" xr:uid="{456E5C12-1C7E-49C5-BA0B-C8BA0B306B5B}"/>
    <cellStyle name="Comma 4 2" xfId="133" xr:uid="{8091119E-E6E0-460D-86D0-921429EA025F}"/>
    <cellStyle name="Comma 5" xfId="81" xr:uid="{525BCA87-03EA-4069-B71B-B05119DCD756}"/>
    <cellStyle name="Comma 5 2" xfId="130" xr:uid="{91927FFF-8701-4967-9C92-82E6B9C953C9}"/>
    <cellStyle name="Comma 6" xfId="89" xr:uid="{25B8D004-B9B9-4F15-9650-4122E9A12C8F}"/>
    <cellStyle name="Comma 6 2" xfId="131" xr:uid="{131843BB-189B-4591-80DF-7D1D0D6EB43B}"/>
    <cellStyle name="Comma 7" xfId="94" xr:uid="{E94D02A0-4BE5-4727-BB4F-0E93C8B0C811}"/>
    <cellStyle name="Comma 7 2" xfId="134" xr:uid="{91A33982-9653-42B8-8E85-2BCCAC3F7F74}"/>
    <cellStyle name="Comma 8" xfId="95" xr:uid="{D19FE2D4-67F6-4205-90FF-5F4E94AAC68A}"/>
    <cellStyle name="Comma 8 2" xfId="135"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7" builtinId="8"/>
    <cellStyle name="Incorrecto" xfId="7" builtinId="27" customBuiltin="1"/>
    <cellStyle name="Millares" xfId="1" builtinId="3"/>
    <cellStyle name="Millares [0]" xfId="51" builtinId="6"/>
    <cellStyle name="Millares [0] 10" xfId="97" xr:uid="{7027B8B8-83EF-420C-9FA9-78EF53089FD0}"/>
    <cellStyle name="Millares [0] 11" xfId="69" xr:uid="{918926A1-D1AD-4499-A95D-5E9633C87512}"/>
    <cellStyle name="Millares [0] 12" xfId="64" xr:uid="{393FBA3E-7033-4589-A4F4-B647B0487923}"/>
    <cellStyle name="Millares [0] 13" xfId="223" xr:uid="{CA8CCFB0-9790-4D65-B5F8-BD199CC0DF66}"/>
    <cellStyle name="Millares [0] 14" xfId="60" xr:uid="{DD37AB62-8369-4A26-A238-129480FD4970}"/>
    <cellStyle name="Millares [0] 2" xfId="45" xr:uid="{00000000-0005-0000-0000-000028000000}"/>
    <cellStyle name="Millares [0] 2 2" xfId="54" xr:uid="{00000000-0005-0000-0000-000029000000}"/>
    <cellStyle name="Millares [0] 2 2 2" xfId="120" xr:uid="{444087E8-D5B6-444C-88A1-E47440159E93}"/>
    <cellStyle name="Millares [0] 2 2 2 2" xfId="215" xr:uid="{BE4E9EEE-2D70-4CB0-8330-CA43B3E5B5D1}"/>
    <cellStyle name="Millares [0] 2 2 2 3" xfId="168" xr:uid="{941AE9FF-8DB4-421F-9B0A-C7296D229288}"/>
    <cellStyle name="Millares [0] 2 2 3" xfId="203" xr:uid="{036F7E65-CE62-45DB-8CBE-84C530F817D6}"/>
    <cellStyle name="Millares [0] 2 2 4" xfId="157" xr:uid="{C84026AE-336E-4DF9-BBD2-84125DCC8512}"/>
    <cellStyle name="Millares [0] 2 2 5" xfId="109" xr:uid="{C44E58CB-5201-4CA2-B5ED-389890EDAE8D}"/>
    <cellStyle name="Millares [0] 2 2 6" xfId="66" xr:uid="{653E040A-E10B-4932-B8C8-9F154A72535A}"/>
    <cellStyle name="Millares [0] 2 2 7" xfId="224" xr:uid="{2BA2888B-68FF-407A-B2E1-91C9A745561C}"/>
    <cellStyle name="Millares [0] 2 2 8" xfId="61" xr:uid="{61976DBF-B336-4DB1-956B-A9B6E8775F2D}"/>
    <cellStyle name="Millares [0] 2 3" xfId="144" xr:uid="{5BC77479-E42D-4879-A674-49930D314FF7}"/>
    <cellStyle name="Millares [0] 2 4" xfId="177" xr:uid="{4CD78668-7944-41F4-B43A-EA60FCE78FD6}"/>
    <cellStyle name="Millares [0] 2 5" xfId="98" xr:uid="{372B35B9-DA8E-4BDF-935A-FE1293E1E9E0}"/>
    <cellStyle name="Millares [0] 3" xfId="56" xr:uid="{00000000-0005-0000-0000-00002A000000}"/>
    <cellStyle name="Millares [0] 3 10" xfId="63" xr:uid="{27E7C5C7-2109-4BD3-A5FB-269E95DCE746}"/>
    <cellStyle name="Millares [0] 3 2" xfId="119" xr:uid="{2752B5B7-591E-4816-AA25-8924128D35F7}"/>
    <cellStyle name="Millares [0] 3 2 2" xfId="214" xr:uid="{787282D7-4001-496D-81B0-AA6AC59691C5}"/>
    <cellStyle name="Millares [0] 3 2 3" xfId="167" xr:uid="{82C2B9CD-7B54-4E71-965B-CA0FC84B5588}"/>
    <cellStyle name="Millares [0] 3 3" xfId="202" xr:uid="{D2B15B86-F3A6-414F-B9ED-8AB373E9ADEB}"/>
    <cellStyle name="Millares [0] 3 4" xfId="186" xr:uid="{9C29C018-411E-477B-A71F-D920A94E609E}"/>
    <cellStyle name="Millares [0] 3 5" xfId="156" xr:uid="{90C42F3F-F635-4B72-B898-BFFC4EEB9CAC}"/>
    <cellStyle name="Millares [0] 3 6" xfId="107" xr:uid="{FF67C37B-F306-45E2-9936-83FBB7EEB361}"/>
    <cellStyle name="Millares [0] 3 7" xfId="72" xr:uid="{D3AF0AA7-97EE-4E15-93F0-BA1682398B3A}"/>
    <cellStyle name="Millares [0] 3 8" xfId="68" xr:uid="{68AC2F82-82C1-4A8C-B6DD-CD000AE7E0B2}"/>
    <cellStyle name="Millares [0] 3 9" xfId="226" xr:uid="{50CB471E-2D2B-4C30-BB7B-BE2E96C98810}"/>
    <cellStyle name="Millares [0] 4" xfId="116" xr:uid="{EEB70B32-37D0-4A5F-8270-B5779EC67934}"/>
    <cellStyle name="Millares [0] 4 2" xfId="211" xr:uid="{011F4C49-F916-484B-BF49-B5F019D88CA7}"/>
    <cellStyle name="Millares [0] 4 3" xfId="190" xr:uid="{905DD5C1-FC26-4433-A941-3421FEE4C6D6}"/>
    <cellStyle name="Millares [0] 4 4" xfId="164" xr:uid="{42B1FD4F-112F-4319-B161-DDEEF9B090B3}"/>
    <cellStyle name="Millares [0] 5" xfId="126" xr:uid="{00C47553-A5C1-4973-97F8-6490CBF3D58C}"/>
    <cellStyle name="Millares [0] 5 2" xfId="216" xr:uid="{7DE254B1-E8C6-4B3C-8020-5B97A1124BC4}"/>
    <cellStyle name="Millares [0] 5 3" xfId="178" xr:uid="{96B38845-845C-4C2B-8027-1868C769204E}"/>
    <cellStyle name="Millares [0] 5 4" xfId="170" xr:uid="{56D6A743-D87D-4EAF-864B-80EB3EEB3F8C}"/>
    <cellStyle name="Millares [0] 6" xfId="139" xr:uid="{C71346D5-8A9E-4E5A-B318-400A299949EA}"/>
    <cellStyle name="Millares [0] 6 2" xfId="221" xr:uid="{FE99CC80-3DEE-4C42-9179-03177617D921}"/>
    <cellStyle name="Millares [0] 6 3" xfId="191" xr:uid="{1F229CF4-03E5-4898-9869-B985E4137869}"/>
    <cellStyle name="Millares [0] 6 4" xfId="175" xr:uid="{045E468C-100F-4482-B8AF-86317EEFA101}"/>
    <cellStyle name="Millares [0] 7" xfId="125" xr:uid="{863A199F-E28E-49CB-BE99-6AB098309454}"/>
    <cellStyle name="Millares [0] 8" xfId="197" xr:uid="{E073E802-4471-4B7A-9602-ED5949E0391E}"/>
    <cellStyle name="Millares [0] 9" xfId="153" xr:uid="{64FB11A1-55D4-4CE5-9DCB-5551E88679B4}"/>
    <cellStyle name="Millares 10" xfId="122" xr:uid="{B5C8FB15-81D6-4729-853B-BE6A91C3AE3E}"/>
    <cellStyle name="Millares 10 2" xfId="142" xr:uid="{D27EBD3D-E0E8-41F1-B426-26DDDEBB320D}"/>
    <cellStyle name="Millares 11" xfId="148" xr:uid="{480CB95B-AB67-4A56-A5C2-D258294178EA}"/>
    <cellStyle name="Millares 11 2" xfId="222" xr:uid="{7EC95D47-2EAB-4B2F-AFBA-E3ED6D0ED457}"/>
    <cellStyle name="Millares 11 3" xfId="176" xr:uid="{411B36E8-AA45-4475-826A-543C5979F40E}"/>
    <cellStyle name="Millares 12" xfId="123" xr:uid="{2ED0BD92-8325-43DB-BC62-D3C40AEC65D5}"/>
    <cellStyle name="Millares 13" xfId="193" xr:uid="{CB49CCE0-56CF-4270-98C5-090BC947110E}"/>
    <cellStyle name="Millares 14" xfId="192" xr:uid="{99C7F1EE-422C-4300-8A2E-C011B7B70F46}"/>
    <cellStyle name="Millares 15" xfId="179" xr:uid="{4A0F333C-8C76-4E3E-89BE-7E7CB4BC7DFC}"/>
    <cellStyle name="Millares 16" xfId="149" xr:uid="{B6A678D4-7441-41BF-876B-9E7297BF91F6}"/>
    <cellStyle name="Millares 17" xfId="169" xr:uid="{68B5CC5C-799C-4FCF-A22A-F38D46E72045}"/>
    <cellStyle name="Millares 18" xfId="79" xr:uid="{1992A6D3-B3A7-44C2-95B9-BFBA7D22BD1C}"/>
    <cellStyle name="Millares 19 2" xfId="104" xr:uid="{CB8D23BD-582C-4673-83BE-477008C99388}"/>
    <cellStyle name="Millares 19 2 2" xfId="118" xr:uid="{DCF4762F-82D0-4423-99E0-6E2354DCF33E}"/>
    <cellStyle name="Millares 19 2 2 2" xfId="213" xr:uid="{41A3C71D-EC70-473D-BB19-49021DB6CD64}"/>
    <cellStyle name="Millares 19 2 2 3" xfId="166" xr:uid="{BCEC1935-7DEC-4AFC-9349-7FB31C4AA8D6}"/>
    <cellStyle name="Millares 19 2 3" xfId="201" xr:uid="{B8F7DC33-5913-43D5-B9BA-004CF7BA6144}"/>
    <cellStyle name="Millares 19 2 4" xfId="155" xr:uid="{D08CF6AB-F420-4E1C-A156-C43A8FCE0509}"/>
    <cellStyle name="Millares 2" xfId="52" xr:uid="{00000000-0005-0000-0000-00002B000000}"/>
    <cellStyle name="Millares 2 2" xfId="85" xr:uid="{BEC81240-2D07-4183-B41C-6DE29DC2325B}"/>
    <cellStyle name="Millares 2 2 2" xfId="114" xr:uid="{BBA4AA93-8441-4F85-83B3-D425636EC9F8}"/>
    <cellStyle name="Millares 2 2 2 2" xfId="209" xr:uid="{31768793-D93E-444F-9C6F-C93755DA57EE}"/>
    <cellStyle name="Millares 2 2 2 3" xfId="162" xr:uid="{D3E56AA9-D8D4-45D0-9EB3-D8703DB7286A}"/>
    <cellStyle name="Millares 2 2 3" xfId="196" xr:uid="{27E8FC11-377E-414F-AC63-017C1554F12B}"/>
    <cellStyle name="Millares 2 2 4" xfId="184" xr:uid="{40D7C577-B67B-4D74-B4E0-EB29CCC57990}"/>
    <cellStyle name="Millares 2 2 5" xfId="152" xr:uid="{E5141416-4AE1-4EFC-A3DF-6C37A0319666}"/>
    <cellStyle name="Millares 2 3" xfId="103" xr:uid="{E15B6AC8-6F82-43B1-AE60-CE1FBD3477B1}"/>
    <cellStyle name="Millares 2 4" xfId="108" xr:uid="{E0D3185D-B9BE-4E7F-9634-26C155CF10FC}"/>
    <cellStyle name="Millares 2 4 2" xfId="124" xr:uid="{1C74E544-1604-4350-9FEE-C1ED34248E68}"/>
    <cellStyle name="Millares 2 5" xfId="84" xr:uid="{CE6FD2C3-EF02-42C2-A0F9-BE7FC11EDB7F}"/>
    <cellStyle name="Millares 2 6" xfId="70" xr:uid="{F9734C28-094C-4B6A-8437-FFF8BF6C13D4}"/>
    <cellStyle name="Millares 3" xfId="74" xr:uid="{566134E5-AB17-4896-9165-A1B5F61F1CDD}"/>
    <cellStyle name="Millares 3 2" xfId="86" xr:uid="{33850BC5-EDBF-41E1-82B6-EDF12FF6BEC3}"/>
    <cellStyle name="Millares 4" xfId="73" xr:uid="{57B61CD4-D27E-4388-848F-B6CDC2A10C6F}"/>
    <cellStyle name="Millares 4 2" xfId="141" xr:uid="{21976B17-B7DE-40CF-94AE-01C5546EDD73}"/>
    <cellStyle name="Millares 4 3" xfId="129" xr:uid="{064D8132-76CA-4B35-99B4-299FEE38CF22}"/>
    <cellStyle name="Millares 4 3 2" xfId="218" xr:uid="{68F04B1E-8E46-4F9C-8DF2-5A70619965FA}"/>
    <cellStyle name="Millares 4 3 3" xfId="172" xr:uid="{FF2CD513-91D4-436D-B478-ACFA1937E4AB}"/>
    <cellStyle name="Millares 4 4" xfId="200" xr:uid="{3CB8C70A-A3BA-42FD-9889-03BC237E28D9}"/>
    <cellStyle name="Millares 4 5" xfId="180" xr:uid="{63BD81DC-9B93-4855-A44C-40A781059CBF}"/>
    <cellStyle name="Millares 5" xfId="76" xr:uid="{F5D6159B-0F9D-4F02-AE4D-2E83E60A7162}"/>
    <cellStyle name="Millares 5 2" xfId="145" xr:uid="{E364F80C-7B98-4ECC-B005-C9D3FF8E28F0}"/>
    <cellStyle name="Millares 5 3" xfId="137" xr:uid="{D94E3D84-AF03-4594-8A1D-456AA8BF96DF}"/>
    <cellStyle name="Millares 5 3 2" xfId="219" xr:uid="{C47329A5-F203-41F3-BB98-BB43F8B32538}"/>
    <cellStyle name="Millares 5 3 3" xfId="173" xr:uid="{CAEF0B08-D0B5-4B5A-B450-9A8E1D6ED7C0}"/>
    <cellStyle name="Millares 5 4" xfId="199" xr:uid="{0BD0DA7A-9651-4CF9-90F8-7380F104DF4E}"/>
    <cellStyle name="Millares 5 5" xfId="188" xr:uid="{E769589C-3131-4D98-85CA-C344FCAA4851}"/>
    <cellStyle name="Millares 6" xfId="77" xr:uid="{9008DB2E-E5AA-462D-8E7D-AD2C47EC0BAF}"/>
    <cellStyle name="Millares 6 2" xfId="128" xr:uid="{90703010-5992-4752-9297-BFEA0AC9836E}"/>
    <cellStyle name="Millares 6 3" xfId="138" xr:uid="{BC48930B-980A-43C3-A08F-58E9CC65DA88}"/>
    <cellStyle name="Millares 6 3 2" xfId="220" xr:uid="{4785E7D6-504B-4D7C-B807-7D35C13CFF04}"/>
    <cellStyle name="Millares 6 3 3" xfId="174" xr:uid="{829E198E-14C0-4C3C-83F6-6E50618446DE}"/>
    <cellStyle name="Millares 6 4" xfId="204" xr:uid="{5562FF6F-11FC-4F38-B58E-D03D8F557B7D}"/>
    <cellStyle name="Millares 6 5" xfId="189" xr:uid="{37F606AB-1039-48DC-BD7B-A685B3937ACF}"/>
    <cellStyle name="Millares 7" xfId="75" xr:uid="{3D93FB72-EA4A-415E-A9C5-934C3D160EB6}"/>
    <cellStyle name="Millares 7 2" xfId="127" xr:uid="{AB831821-9F66-4229-9E76-7517F50E44FA}"/>
    <cellStyle name="Millares 7 2 2" xfId="217" xr:uid="{DDFEEAA7-C8AE-4BDF-A182-AB581ECF236A}"/>
    <cellStyle name="Millares 7 2 3" xfId="171" xr:uid="{4D9366BB-BD8B-4D35-9504-820987773060}"/>
    <cellStyle name="Millares 7 3" xfId="140" xr:uid="{519450C5-A90B-439B-A7BC-CF53A34CCEE3}"/>
    <cellStyle name="Millares 7 4" xfId="205" xr:uid="{FCB19F66-BF22-43A6-BD5E-1EE43554145D}"/>
    <cellStyle name="Millares 7 5" xfId="158" xr:uid="{82CEEE9C-ABC8-4A63-964D-0375C02FDAED}"/>
    <cellStyle name="Millares 7 6" xfId="110" xr:uid="{8A12438C-5D62-43EA-AB23-24BC0E03F316}"/>
    <cellStyle name="Millares 8" xfId="78" xr:uid="{D25E58D0-5332-4192-9A4E-03DF9FB8ABBA}"/>
    <cellStyle name="Millares 8 2" xfId="146" xr:uid="{AF9A716D-64DE-48C6-8FCA-C1DB9ADEFBC8}"/>
    <cellStyle name="Millares 8 3" xfId="121" xr:uid="{B6FBE7EA-0E64-4647-AA55-64370EFC9F66}"/>
    <cellStyle name="Millares 9" xfId="102" xr:uid="{4039DCA6-070B-4D51-8EC7-62FA6BCBD718}"/>
    <cellStyle name="Millares 9 2" xfId="136" xr:uid="{98499F54-4002-4B05-AC67-8A1AADBD7B42}"/>
    <cellStyle name="Neutral" xfId="8" builtinId="28" customBuiltin="1"/>
    <cellStyle name="Normal" xfId="0" builtinId="0"/>
    <cellStyle name="Normal 10" xfId="101" xr:uid="{23D85130-699B-4192-A07C-B14A03E07AAE}"/>
    <cellStyle name="Normal 12" xfId="46" xr:uid="{00000000-0005-0000-0000-00002E000000}"/>
    <cellStyle name="Normal 15" xfId="47" xr:uid="{00000000-0005-0000-0000-00002F000000}"/>
    <cellStyle name="Normal 2" xfId="49" xr:uid="{00000000-0005-0000-0000-000030000000}"/>
    <cellStyle name="Normal 2 10" xfId="100" xr:uid="{7CB72E72-F552-498B-8380-5EF234840761}"/>
    <cellStyle name="Normal 2 2" xfId="87" xr:uid="{0AD771F4-0F76-4E4D-9DB8-E37BC99A8A25}"/>
    <cellStyle name="Normal 2 2 2" xfId="106" xr:uid="{6E8928A7-66F2-4256-9216-1BD55A87176B}"/>
    <cellStyle name="Normal 2 3" xfId="105" xr:uid="{7E4FE380-4268-4738-A27A-83B8A9183493}"/>
    <cellStyle name="Normal 2 4" xfId="48" xr:uid="{00000000-0005-0000-0000-000031000000}"/>
    <cellStyle name="Normal 3" xfId="53" xr:uid="{00000000-0005-0000-0000-000032000000}"/>
    <cellStyle name="Normal 3 2" xfId="58" xr:uid="{60B2EF75-737B-48FC-9C94-2517B2DB49F8}"/>
    <cellStyle name="Normal 3 3" xfId="43" xr:uid="{00000000-0005-0000-0000-000033000000}"/>
    <cellStyle name="Normal 3 4" xfId="88" xr:uid="{2549F1DB-FA08-4C8C-A883-04C0B19CB402}"/>
    <cellStyle name="Normal 3 5" xfId="65" xr:uid="{E0182B1F-E69E-43BA-8F1B-56D7C09A5289}"/>
    <cellStyle name="Normal 5" xfId="91" xr:uid="{756763B0-3DA1-4013-8147-6318A7FFD014}"/>
    <cellStyle name="Normal_Estados Fiscal 1999" xfId="44" xr:uid="{00000000-0005-0000-0000-000034000000}"/>
    <cellStyle name="Notas" xfId="15" builtinId="10" customBuiltin="1"/>
    <cellStyle name="Porcentaje" xfId="227" builtinId="5"/>
    <cellStyle name="Porcentual 2" xfId="90" xr:uid="{5E58AAA8-EE60-4F7A-BC1F-DAA89C1BC14D}"/>
    <cellStyle name="Salida" xfId="10" builtinId="21" customBuiltin="1"/>
    <cellStyle name="Texto de advertencia" xfId="14" builtinId="11" customBuiltin="1"/>
    <cellStyle name="Texto explicativo" xfId="16" builtinId="53" customBuiltin="1"/>
    <cellStyle name="Título" xfId="59"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66FFFF"/>
      <color rgb="FF336699"/>
      <color rgb="FF003366"/>
      <color rgb="FF006699"/>
      <color rgb="FF0000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152399</xdr:colOff>
      <xdr:row>3</xdr:row>
      <xdr:rowOff>76200</xdr:rowOff>
    </xdr:from>
    <xdr:to>
      <xdr:col>9</xdr:col>
      <xdr:colOff>537857</xdr:colOff>
      <xdr:row>5</xdr:row>
      <xdr:rowOff>79373</xdr:rowOff>
    </xdr:to>
    <xdr:grpSp>
      <xdr:nvGrpSpPr>
        <xdr:cNvPr id="4" name="Group 352">
          <a:extLst>
            <a:ext uri="{FF2B5EF4-FFF2-40B4-BE49-F238E27FC236}">
              <a16:creationId xmlns:a16="http://schemas.microsoft.com/office/drawing/2014/main" id="{3913598E-A919-3654-90BA-CCBD25712A8C}"/>
            </a:ext>
          </a:extLst>
        </xdr:cNvPr>
        <xdr:cNvGrpSpPr/>
      </xdr:nvGrpSpPr>
      <xdr:grpSpPr>
        <a:xfrm>
          <a:off x="5181599" y="733425"/>
          <a:ext cx="2757183" cy="479423"/>
          <a:chOff x="0" y="0"/>
          <a:chExt cx="2757732" cy="479637"/>
        </a:xfrm>
      </xdr:grpSpPr>
      <xdr:sp macro="" textlink="">
        <xdr:nvSpPr>
          <xdr:cNvPr id="5" name="Shape 6">
            <a:extLst>
              <a:ext uri="{FF2B5EF4-FFF2-40B4-BE49-F238E27FC236}">
                <a16:creationId xmlns:a16="http://schemas.microsoft.com/office/drawing/2014/main" id="{9C70D7E4-9066-3524-5BF4-CA800E4713A1}"/>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7">
            <a:extLst>
              <a:ext uri="{FF2B5EF4-FFF2-40B4-BE49-F238E27FC236}">
                <a16:creationId xmlns:a16="http://schemas.microsoft.com/office/drawing/2014/main" id="{8C7DEF89-DE00-7620-E56B-48EEC9E16599}"/>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8">
            <a:extLst>
              <a:ext uri="{FF2B5EF4-FFF2-40B4-BE49-F238E27FC236}">
                <a16:creationId xmlns:a16="http://schemas.microsoft.com/office/drawing/2014/main" id="{1E50E9E2-D944-29A6-030A-BFE382050551}"/>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9">
            <a:extLst>
              <a:ext uri="{FF2B5EF4-FFF2-40B4-BE49-F238E27FC236}">
                <a16:creationId xmlns:a16="http://schemas.microsoft.com/office/drawing/2014/main" id="{AF10B1C2-CCC1-80FF-AA44-F7B530A8C2D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0">
            <a:extLst>
              <a:ext uri="{FF2B5EF4-FFF2-40B4-BE49-F238E27FC236}">
                <a16:creationId xmlns:a16="http://schemas.microsoft.com/office/drawing/2014/main" id="{2CB14EF9-106F-2A7B-037B-0F34D9B10EAA}"/>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1">
            <a:extLst>
              <a:ext uri="{FF2B5EF4-FFF2-40B4-BE49-F238E27FC236}">
                <a16:creationId xmlns:a16="http://schemas.microsoft.com/office/drawing/2014/main" id="{1D38A5EF-73DE-7A58-0C54-7520E5D09F62}"/>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2">
            <a:extLst>
              <a:ext uri="{FF2B5EF4-FFF2-40B4-BE49-F238E27FC236}">
                <a16:creationId xmlns:a16="http://schemas.microsoft.com/office/drawing/2014/main" id="{9F2F2A94-D9B8-565F-1701-7BFFC1FBA954}"/>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2" name="Shape 13">
            <a:extLst>
              <a:ext uri="{FF2B5EF4-FFF2-40B4-BE49-F238E27FC236}">
                <a16:creationId xmlns:a16="http://schemas.microsoft.com/office/drawing/2014/main" id="{70422A0F-B846-75C7-3D1E-A2003AB978E9}"/>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3" name="Shape 14">
            <a:extLst>
              <a:ext uri="{FF2B5EF4-FFF2-40B4-BE49-F238E27FC236}">
                <a16:creationId xmlns:a16="http://schemas.microsoft.com/office/drawing/2014/main" id="{365E4C31-0AC3-00C9-AF74-9812C6D770A8}"/>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5">
            <a:extLst>
              <a:ext uri="{FF2B5EF4-FFF2-40B4-BE49-F238E27FC236}">
                <a16:creationId xmlns:a16="http://schemas.microsoft.com/office/drawing/2014/main" id="{3B07AE40-6774-30E8-5580-A9BD8646060A}"/>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16">
            <a:extLst>
              <a:ext uri="{FF2B5EF4-FFF2-40B4-BE49-F238E27FC236}">
                <a16:creationId xmlns:a16="http://schemas.microsoft.com/office/drawing/2014/main" id="{723B189E-FCB4-DC2F-5DE7-75526BA75658}"/>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6" name="Shape 367">
            <a:extLst>
              <a:ext uri="{FF2B5EF4-FFF2-40B4-BE49-F238E27FC236}">
                <a16:creationId xmlns:a16="http://schemas.microsoft.com/office/drawing/2014/main" id="{3C4B6DEC-4BE8-D6A9-59DD-0EF092FC4474}"/>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8">
            <a:extLst>
              <a:ext uri="{FF2B5EF4-FFF2-40B4-BE49-F238E27FC236}">
                <a16:creationId xmlns:a16="http://schemas.microsoft.com/office/drawing/2014/main" id="{B905D29F-2E74-D2D8-9BFE-9A1E7CDC05E9}"/>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19">
            <a:extLst>
              <a:ext uri="{FF2B5EF4-FFF2-40B4-BE49-F238E27FC236}">
                <a16:creationId xmlns:a16="http://schemas.microsoft.com/office/drawing/2014/main" id="{F69521C6-CF9D-D9EA-ED6E-3C46377F897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0">
            <a:extLst>
              <a:ext uri="{FF2B5EF4-FFF2-40B4-BE49-F238E27FC236}">
                <a16:creationId xmlns:a16="http://schemas.microsoft.com/office/drawing/2014/main" id="{7EAAE450-5B92-CBE6-C3BD-C4CD7CF28CC9}"/>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1">
            <a:extLst>
              <a:ext uri="{FF2B5EF4-FFF2-40B4-BE49-F238E27FC236}">
                <a16:creationId xmlns:a16="http://schemas.microsoft.com/office/drawing/2014/main" id="{3D4CDF19-FBE1-6D9B-919A-3DDAB2B885A9}"/>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2">
            <a:extLst>
              <a:ext uri="{FF2B5EF4-FFF2-40B4-BE49-F238E27FC236}">
                <a16:creationId xmlns:a16="http://schemas.microsoft.com/office/drawing/2014/main" id="{45904B8D-C945-C818-9717-10CD7747505B}"/>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3">
            <a:extLst>
              <a:ext uri="{FF2B5EF4-FFF2-40B4-BE49-F238E27FC236}">
                <a16:creationId xmlns:a16="http://schemas.microsoft.com/office/drawing/2014/main" id="{17E5C583-B470-4A9D-9E6C-72F35EB83667}"/>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368">
            <a:extLst>
              <a:ext uri="{FF2B5EF4-FFF2-40B4-BE49-F238E27FC236}">
                <a16:creationId xmlns:a16="http://schemas.microsoft.com/office/drawing/2014/main" id="{046821FD-4831-5382-8D41-2D77D760F81C}"/>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5">
            <a:extLst>
              <a:ext uri="{FF2B5EF4-FFF2-40B4-BE49-F238E27FC236}">
                <a16:creationId xmlns:a16="http://schemas.microsoft.com/office/drawing/2014/main" id="{B4E67CAA-C4A1-1C73-039A-3104B2FC917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6">
            <a:extLst>
              <a:ext uri="{FF2B5EF4-FFF2-40B4-BE49-F238E27FC236}">
                <a16:creationId xmlns:a16="http://schemas.microsoft.com/office/drawing/2014/main" id="{CABE18EC-F7DD-4D3B-AC28-7CE75B834E58}"/>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7">
            <a:extLst>
              <a:ext uri="{FF2B5EF4-FFF2-40B4-BE49-F238E27FC236}">
                <a16:creationId xmlns:a16="http://schemas.microsoft.com/office/drawing/2014/main" id="{9D8777D3-136C-5240-3980-F8A08B722C6A}"/>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8">
            <a:extLst>
              <a:ext uri="{FF2B5EF4-FFF2-40B4-BE49-F238E27FC236}">
                <a16:creationId xmlns:a16="http://schemas.microsoft.com/office/drawing/2014/main" id="{90084F1F-5352-688B-83F9-382EF3FCC56A}"/>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8" name="Shape 29">
            <a:extLst>
              <a:ext uri="{FF2B5EF4-FFF2-40B4-BE49-F238E27FC236}">
                <a16:creationId xmlns:a16="http://schemas.microsoft.com/office/drawing/2014/main" id="{E52B583D-CEF4-8890-6BE6-274A22FAB2D7}"/>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twoCellAnchor editAs="oneCell">
    <xdr:from>
      <xdr:col>1</xdr:col>
      <xdr:colOff>85726</xdr:colOff>
      <xdr:row>23</xdr:row>
      <xdr:rowOff>133350</xdr:rowOff>
    </xdr:from>
    <xdr:to>
      <xdr:col>14</xdr:col>
      <xdr:colOff>657225</xdr:colOff>
      <xdr:row>30</xdr:row>
      <xdr:rowOff>52853</xdr:rowOff>
    </xdr:to>
    <xdr:pic>
      <xdr:nvPicPr>
        <xdr:cNvPr id="31" name="Imagen 30">
          <a:extLst>
            <a:ext uri="{FF2B5EF4-FFF2-40B4-BE49-F238E27FC236}">
              <a16:creationId xmlns:a16="http://schemas.microsoft.com/office/drawing/2014/main" id="{92043AC1-0EA6-4CE9-BD20-F77CCF2FBE84}"/>
            </a:ext>
          </a:extLst>
        </xdr:cNvPr>
        <xdr:cNvPicPr>
          <a:picLocks noChangeAspect="1"/>
        </xdr:cNvPicPr>
      </xdr:nvPicPr>
      <xdr:blipFill rotWithShape="1">
        <a:blip xmlns:r="http://schemas.openxmlformats.org/officeDocument/2006/relationships" r:embed="rId1"/>
        <a:srcRect l="4868" t="50696" r="5047" b="19217"/>
        <a:stretch/>
      </xdr:blipFill>
      <xdr:spPr>
        <a:xfrm>
          <a:off x="333376" y="5314950"/>
          <a:ext cx="12049124" cy="14054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1</xdr:row>
      <xdr:rowOff>104775</xdr:rowOff>
    </xdr:from>
    <xdr:to>
      <xdr:col>1</xdr:col>
      <xdr:colOff>2396068</xdr:colOff>
      <xdr:row>4</xdr:row>
      <xdr:rowOff>93134</xdr:rowOff>
    </xdr:to>
    <xdr:grpSp>
      <xdr:nvGrpSpPr>
        <xdr:cNvPr id="4" name="Group 352">
          <a:extLst>
            <a:ext uri="{FF2B5EF4-FFF2-40B4-BE49-F238E27FC236}">
              <a16:creationId xmlns:a16="http://schemas.microsoft.com/office/drawing/2014/main" id="{9BA63102-6939-4836-B8C2-DE51F12A785D}"/>
            </a:ext>
          </a:extLst>
        </xdr:cNvPr>
        <xdr:cNvGrpSpPr/>
      </xdr:nvGrpSpPr>
      <xdr:grpSpPr>
        <a:xfrm>
          <a:off x="350309" y="248708"/>
          <a:ext cx="2367492" cy="420159"/>
          <a:chOff x="0" y="0"/>
          <a:chExt cx="2757732" cy="479637"/>
        </a:xfrm>
      </xdr:grpSpPr>
      <xdr:sp macro="" textlink="">
        <xdr:nvSpPr>
          <xdr:cNvPr id="5" name="Shape 6">
            <a:extLst>
              <a:ext uri="{FF2B5EF4-FFF2-40B4-BE49-F238E27FC236}">
                <a16:creationId xmlns:a16="http://schemas.microsoft.com/office/drawing/2014/main" id="{2F099CF4-D9D2-FDB7-0E83-06D90FE8704B}"/>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7">
            <a:extLst>
              <a:ext uri="{FF2B5EF4-FFF2-40B4-BE49-F238E27FC236}">
                <a16:creationId xmlns:a16="http://schemas.microsoft.com/office/drawing/2014/main" id="{88284D38-CA68-F3D2-DCA5-D2CC43F8F0A2}"/>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8">
            <a:extLst>
              <a:ext uri="{FF2B5EF4-FFF2-40B4-BE49-F238E27FC236}">
                <a16:creationId xmlns:a16="http://schemas.microsoft.com/office/drawing/2014/main" id="{68D6586D-6934-7F4B-AE9E-40F485FC006B}"/>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9">
            <a:extLst>
              <a:ext uri="{FF2B5EF4-FFF2-40B4-BE49-F238E27FC236}">
                <a16:creationId xmlns:a16="http://schemas.microsoft.com/office/drawing/2014/main" id="{8DE4EA1C-CFCC-7748-B65C-28D1C6130403}"/>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0">
            <a:extLst>
              <a:ext uri="{FF2B5EF4-FFF2-40B4-BE49-F238E27FC236}">
                <a16:creationId xmlns:a16="http://schemas.microsoft.com/office/drawing/2014/main" id="{BC7AEF56-9718-7600-2288-A98CCC5BF515}"/>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1">
            <a:extLst>
              <a:ext uri="{FF2B5EF4-FFF2-40B4-BE49-F238E27FC236}">
                <a16:creationId xmlns:a16="http://schemas.microsoft.com/office/drawing/2014/main" id="{7256513D-DC80-22AD-231D-41FDB3C80D82}"/>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2">
            <a:extLst>
              <a:ext uri="{FF2B5EF4-FFF2-40B4-BE49-F238E27FC236}">
                <a16:creationId xmlns:a16="http://schemas.microsoft.com/office/drawing/2014/main" id="{290CF6DA-C8E1-2640-4FAD-FAEA829C1006}"/>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2" name="Shape 13">
            <a:extLst>
              <a:ext uri="{FF2B5EF4-FFF2-40B4-BE49-F238E27FC236}">
                <a16:creationId xmlns:a16="http://schemas.microsoft.com/office/drawing/2014/main" id="{D1B7CD5D-22A4-E0B3-270F-3B6FA03056F5}"/>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3" name="Shape 14">
            <a:extLst>
              <a:ext uri="{FF2B5EF4-FFF2-40B4-BE49-F238E27FC236}">
                <a16:creationId xmlns:a16="http://schemas.microsoft.com/office/drawing/2014/main" id="{AB609044-B3F4-B6AC-F0AF-81CF5DC2B5D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5">
            <a:extLst>
              <a:ext uri="{FF2B5EF4-FFF2-40B4-BE49-F238E27FC236}">
                <a16:creationId xmlns:a16="http://schemas.microsoft.com/office/drawing/2014/main" id="{0E6ACB2F-38DF-11F8-1C5B-F4E939DB5B71}"/>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16">
            <a:extLst>
              <a:ext uri="{FF2B5EF4-FFF2-40B4-BE49-F238E27FC236}">
                <a16:creationId xmlns:a16="http://schemas.microsoft.com/office/drawing/2014/main" id="{F0E5E77B-CA57-5A3D-3ED0-6D0C595AD99D}"/>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6" name="Shape 367">
            <a:extLst>
              <a:ext uri="{FF2B5EF4-FFF2-40B4-BE49-F238E27FC236}">
                <a16:creationId xmlns:a16="http://schemas.microsoft.com/office/drawing/2014/main" id="{F9254034-3BEA-9007-119F-1B8CE9AC6943}"/>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8">
            <a:extLst>
              <a:ext uri="{FF2B5EF4-FFF2-40B4-BE49-F238E27FC236}">
                <a16:creationId xmlns:a16="http://schemas.microsoft.com/office/drawing/2014/main" id="{B101FFFF-FEB7-C6F8-6EDB-08D64E420EA3}"/>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19">
            <a:extLst>
              <a:ext uri="{FF2B5EF4-FFF2-40B4-BE49-F238E27FC236}">
                <a16:creationId xmlns:a16="http://schemas.microsoft.com/office/drawing/2014/main" id="{9390AF06-EA2C-72C5-C4E9-67B4A39AD7ED}"/>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0">
            <a:extLst>
              <a:ext uri="{FF2B5EF4-FFF2-40B4-BE49-F238E27FC236}">
                <a16:creationId xmlns:a16="http://schemas.microsoft.com/office/drawing/2014/main" id="{29294C36-9435-DFC6-5DA4-6CA46425EEAA}"/>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1">
            <a:extLst>
              <a:ext uri="{FF2B5EF4-FFF2-40B4-BE49-F238E27FC236}">
                <a16:creationId xmlns:a16="http://schemas.microsoft.com/office/drawing/2014/main" id="{418F7AA2-7C4F-B41A-6937-B7E54561D1BD}"/>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2">
            <a:extLst>
              <a:ext uri="{FF2B5EF4-FFF2-40B4-BE49-F238E27FC236}">
                <a16:creationId xmlns:a16="http://schemas.microsoft.com/office/drawing/2014/main" id="{A051B32A-D490-A03A-279D-57ED96A11D97}"/>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3">
            <a:extLst>
              <a:ext uri="{FF2B5EF4-FFF2-40B4-BE49-F238E27FC236}">
                <a16:creationId xmlns:a16="http://schemas.microsoft.com/office/drawing/2014/main" id="{F3F5F9BF-DB58-DAFA-9998-16AEBA080CAA}"/>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368">
            <a:extLst>
              <a:ext uri="{FF2B5EF4-FFF2-40B4-BE49-F238E27FC236}">
                <a16:creationId xmlns:a16="http://schemas.microsoft.com/office/drawing/2014/main" id="{187D8B51-8AD3-E9DC-2FE7-2A17AB70F064}"/>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5">
            <a:extLst>
              <a:ext uri="{FF2B5EF4-FFF2-40B4-BE49-F238E27FC236}">
                <a16:creationId xmlns:a16="http://schemas.microsoft.com/office/drawing/2014/main" id="{30D59051-933E-0253-0D75-815ED2AD417B}"/>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6">
            <a:extLst>
              <a:ext uri="{FF2B5EF4-FFF2-40B4-BE49-F238E27FC236}">
                <a16:creationId xmlns:a16="http://schemas.microsoft.com/office/drawing/2014/main" id="{43599893-FBB4-05FA-2AC7-0FEBA289BAA9}"/>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7">
            <a:extLst>
              <a:ext uri="{FF2B5EF4-FFF2-40B4-BE49-F238E27FC236}">
                <a16:creationId xmlns:a16="http://schemas.microsoft.com/office/drawing/2014/main" id="{32DF97C3-41BF-EE3E-B171-D045ED38358A}"/>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8">
            <a:extLst>
              <a:ext uri="{FF2B5EF4-FFF2-40B4-BE49-F238E27FC236}">
                <a16:creationId xmlns:a16="http://schemas.microsoft.com/office/drawing/2014/main" id="{A3B9A02A-2F6F-D982-3A50-05A293B6FA2F}"/>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8" name="Shape 29">
            <a:extLst>
              <a:ext uri="{FF2B5EF4-FFF2-40B4-BE49-F238E27FC236}">
                <a16:creationId xmlns:a16="http://schemas.microsoft.com/office/drawing/2014/main" id="{C9CDBD59-2851-FFE6-0595-3F8B32987F18}"/>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1</xdr:row>
      <xdr:rowOff>135468</xdr:rowOff>
    </xdr:from>
    <xdr:to>
      <xdr:col>1</xdr:col>
      <xdr:colOff>2480734</xdr:colOff>
      <xdr:row>4</xdr:row>
      <xdr:rowOff>32386</xdr:rowOff>
    </xdr:to>
    <xdr:grpSp>
      <xdr:nvGrpSpPr>
        <xdr:cNvPr id="3" name="Group 352">
          <a:extLst>
            <a:ext uri="{FF2B5EF4-FFF2-40B4-BE49-F238E27FC236}">
              <a16:creationId xmlns:a16="http://schemas.microsoft.com/office/drawing/2014/main" id="{31E60582-4E7A-4363-BB4D-539236366649}"/>
            </a:ext>
          </a:extLst>
        </xdr:cNvPr>
        <xdr:cNvGrpSpPr/>
      </xdr:nvGrpSpPr>
      <xdr:grpSpPr>
        <a:xfrm>
          <a:off x="248073" y="304801"/>
          <a:ext cx="2427394" cy="404918"/>
          <a:chOff x="0" y="0"/>
          <a:chExt cx="2757732" cy="479637"/>
        </a:xfrm>
      </xdr:grpSpPr>
      <xdr:sp macro="" textlink="">
        <xdr:nvSpPr>
          <xdr:cNvPr id="4" name="Shape 6">
            <a:extLst>
              <a:ext uri="{FF2B5EF4-FFF2-40B4-BE49-F238E27FC236}">
                <a16:creationId xmlns:a16="http://schemas.microsoft.com/office/drawing/2014/main" id="{E10961E2-59FE-C5F3-5E5D-C67D4F6188BE}"/>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6A23CF9F-CBF9-DDFC-0378-8CEE26B0D3C5}"/>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35738FD8-C4B0-D16F-2A74-4FF61532D9CE}"/>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CB16AE71-F568-7FB8-742B-0D580D7C2CA2}"/>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493473D0-63B0-F8E0-2B78-893A08F54C45}"/>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DD3A56A3-589D-8B29-8F62-D61D24A93B28}"/>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7CD5469E-0FD6-A2A5-9D64-7155493F779D}"/>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4EF63DD8-B97B-4F0E-D951-EA2D9DD0B43A}"/>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7D1B125F-8770-1DE9-2CAB-0CFF1DB8576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AD134B15-82F8-4DEA-4466-CB375F54F681}"/>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FBBE3C0E-5EE7-DC42-F7EA-C200DA013592}"/>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266D1F3-0E6C-152F-A055-DEAFFD7C7FFA}"/>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20BADB5F-0E58-7503-F4D9-72A94A5B003D}"/>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E28EA10F-AF70-5C68-7213-B2DBBE3E460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B9D1FE89-DAE3-2999-ABC5-E2550FF56D8F}"/>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BF931C1F-F364-31C3-A384-8B29DB7EB674}"/>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6F1C4BD7-0409-16C0-E7A4-3CE47B65F94E}"/>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2E3F7DC6-7CD6-74E5-0E4B-24B9BD600DB9}"/>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43493E9A-F215-F269-71ED-E5E57870E44F}"/>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6ED5A01C-34FA-E765-CF07-9A995C700E19}"/>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33539259-3417-FE82-9195-77F46710BCA4}"/>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82902E3E-DD5A-5DE8-3EEA-D9F95B56BDA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1BC9E80-1CE1-437E-6988-947F74BAEDD9}"/>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69A8A280-E6EF-FC38-2F37-3CAD58E3E782}"/>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267544</xdr:colOff>
      <xdr:row>1</xdr:row>
      <xdr:rowOff>83821</xdr:rowOff>
    </xdr:from>
    <xdr:to>
      <xdr:col>2</xdr:col>
      <xdr:colOff>93133</xdr:colOff>
      <xdr:row>3</xdr:row>
      <xdr:rowOff>169334</xdr:rowOff>
    </xdr:to>
    <xdr:grpSp>
      <xdr:nvGrpSpPr>
        <xdr:cNvPr id="28" name="Group 352">
          <a:extLst>
            <a:ext uri="{FF2B5EF4-FFF2-40B4-BE49-F238E27FC236}">
              <a16:creationId xmlns:a16="http://schemas.microsoft.com/office/drawing/2014/main" id="{781C5645-2A64-4CC5-9BB1-D7A6A475BCB6}"/>
            </a:ext>
          </a:extLst>
        </xdr:cNvPr>
        <xdr:cNvGrpSpPr/>
      </xdr:nvGrpSpPr>
      <xdr:grpSpPr>
        <a:xfrm>
          <a:off x="267544" y="251461"/>
          <a:ext cx="2553549" cy="420793"/>
          <a:chOff x="0" y="0"/>
          <a:chExt cx="2757732" cy="479637"/>
        </a:xfrm>
      </xdr:grpSpPr>
      <xdr:sp macro="" textlink="">
        <xdr:nvSpPr>
          <xdr:cNvPr id="29" name="Shape 6">
            <a:extLst>
              <a:ext uri="{FF2B5EF4-FFF2-40B4-BE49-F238E27FC236}">
                <a16:creationId xmlns:a16="http://schemas.microsoft.com/office/drawing/2014/main" id="{E84CBFDB-99B7-77AA-DE8B-23117594D9F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0" name="Shape 7">
            <a:extLst>
              <a:ext uri="{FF2B5EF4-FFF2-40B4-BE49-F238E27FC236}">
                <a16:creationId xmlns:a16="http://schemas.microsoft.com/office/drawing/2014/main" id="{A40090A9-C5C7-75E8-E073-AAAA652AE5A9}"/>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1" name="Shape 8">
            <a:extLst>
              <a:ext uri="{FF2B5EF4-FFF2-40B4-BE49-F238E27FC236}">
                <a16:creationId xmlns:a16="http://schemas.microsoft.com/office/drawing/2014/main" id="{42E5BB9A-32DB-916F-D86F-41AB65306F11}"/>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2" name="Shape 9">
            <a:extLst>
              <a:ext uri="{FF2B5EF4-FFF2-40B4-BE49-F238E27FC236}">
                <a16:creationId xmlns:a16="http://schemas.microsoft.com/office/drawing/2014/main" id="{94E304FE-7FF7-2ED4-ABD2-47A6A04FB04B}"/>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3" name="Shape 10">
            <a:extLst>
              <a:ext uri="{FF2B5EF4-FFF2-40B4-BE49-F238E27FC236}">
                <a16:creationId xmlns:a16="http://schemas.microsoft.com/office/drawing/2014/main" id="{BB736E76-E432-9279-2A11-579ACF54875A}"/>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4" name="Shape 11">
            <a:extLst>
              <a:ext uri="{FF2B5EF4-FFF2-40B4-BE49-F238E27FC236}">
                <a16:creationId xmlns:a16="http://schemas.microsoft.com/office/drawing/2014/main" id="{A63BBAED-179E-6563-69FD-7BEFEDC82E24}"/>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5" name="Shape 12">
            <a:extLst>
              <a:ext uri="{FF2B5EF4-FFF2-40B4-BE49-F238E27FC236}">
                <a16:creationId xmlns:a16="http://schemas.microsoft.com/office/drawing/2014/main" id="{CDC2FEB1-B463-CB35-46B1-30F959F97D2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6" name="Shape 13">
            <a:extLst>
              <a:ext uri="{FF2B5EF4-FFF2-40B4-BE49-F238E27FC236}">
                <a16:creationId xmlns:a16="http://schemas.microsoft.com/office/drawing/2014/main" id="{CB4C5336-9985-1670-39C4-06C90F86B4C8}"/>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37" name="Shape 14">
            <a:extLst>
              <a:ext uri="{FF2B5EF4-FFF2-40B4-BE49-F238E27FC236}">
                <a16:creationId xmlns:a16="http://schemas.microsoft.com/office/drawing/2014/main" id="{A8B4159C-1E55-65E4-5179-8554C1E8C05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38" name="Shape 15">
            <a:extLst>
              <a:ext uri="{FF2B5EF4-FFF2-40B4-BE49-F238E27FC236}">
                <a16:creationId xmlns:a16="http://schemas.microsoft.com/office/drawing/2014/main" id="{3681C88C-8D10-3310-F43F-49DA0D823F02}"/>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39" name="Shape 16">
            <a:extLst>
              <a:ext uri="{FF2B5EF4-FFF2-40B4-BE49-F238E27FC236}">
                <a16:creationId xmlns:a16="http://schemas.microsoft.com/office/drawing/2014/main" id="{C5E9BDBA-DEED-3B69-6840-82888606EBC8}"/>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0" name="Shape 367">
            <a:extLst>
              <a:ext uri="{FF2B5EF4-FFF2-40B4-BE49-F238E27FC236}">
                <a16:creationId xmlns:a16="http://schemas.microsoft.com/office/drawing/2014/main" id="{CF1BEA51-4D37-E02A-79FA-F8E18613E64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1" name="Shape 18">
            <a:extLst>
              <a:ext uri="{FF2B5EF4-FFF2-40B4-BE49-F238E27FC236}">
                <a16:creationId xmlns:a16="http://schemas.microsoft.com/office/drawing/2014/main" id="{FDBB9550-C205-2DFB-01F4-5A67447B60E2}"/>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2" name="Shape 19">
            <a:extLst>
              <a:ext uri="{FF2B5EF4-FFF2-40B4-BE49-F238E27FC236}">
                <a16:creationId xmlns:a16="http://schemas.microsoft.com/office/drawing/2014/main" id="{63273FC3-6FE0-AEEB-747E-26B4C7CC9964}"/>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3" name="Shape 20">
            <a:extLst>
              <a:ext uri="{FF2B5EF4-FFF2-40B4-BE49-F238E27FC236}">
                <a16:creationId xmlns:a16="http://schemas.microsoft.com/office/drawing/2014/main" id="{83CB6436-CCB5-59E7-4C08-F623AF1A217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4" name="Shape 21">
            <a:extLst>
              <a:ext uri="{FF2B5EF4-FFF2-40B4-BE49-F238E27FC236}">
                <a16:creationId xmlns:a16="http://schemas.microsoft.com/office/drawing/2014/main" id="{99571AB7-2D23-7C92-76EB-66B4874700B6}"/>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5" name="Shape 22">
            <a:extLst>
              <a:ext uri="{FF2B5EF4-FFF2-40B4-BE49-F238E27FC236}">
                <a16:creationId xmlns:a16="http://schemas.microsoft.com/office/drawing/2014/main" id="{8631AA9A-A6AD-CE51-3BED-928CC43EBB37}"/>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6" name="Shape 23">
            <a:extLst>
              <a:ext uri="{FF2B5EF4-FFF2-40B4-BE49-F238E27FC236}">
                <a16:creationId xmlns:a16="http://schemas.microsoft.com/office/drawing/2014/main" id="{36D1EDC3-C36C-0409-27DD-914267D2B03C}"/>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7" name="Shape 368">
            <a:extLst>
              <a:ext uri="{FF2B5EF4-FFF2-40B4-BE49-F238E27FC236}">
                <a16:creationId xmlns:a16="http://schemas.microsoft.com/office/drawing/2014/main" id="{2BFD1A07-F5A6-07A9-426C-413780366B52}"/>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8" name="Shape 25">
            <a:extLst>
              <a:ext uri="{FF2B5EF4-FFF2-40B4-BE49-F238E27FC236}">
                <a16:creationId xmlns:a16="http://schemas.microsoft.com/office/drawing/2014/main" id="{44FBBBC4-9141-4395-527D-F3D5D6BCF2F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9" name="Shape 26">
            <a:extLst>
              <a:ext uri="{FF2B5EF4-FFF2-40B4-BE49-F238E27FC236}">
                <a16:creationId xmlns:a16="http://schemas.microsoft.com/office/drawing/2014/main" id="{D2A6ECEB-3BC1-D0CF-6971-46F25E727A19}"/>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0" name="Shape 27">
            <a:extLst>
              <a:ext uri="{FF2B5EF4-FFF2-40B4-BE49-F238E27FC236}">
                <a16:creationId xmlns:a16="http://schemas.microsoft.com/office/drawing/2014/main" id="{9C71DED4-AEA1-AFCF-0398-83420263D835}"/>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1" name="Shape 28">
            <a:extLst>
              <a:ext uri="{FF2B5EF4-FFF2-40B4-BE49-F238E27FC236}">
                <a16:creationId xmlns:a16="http://schemas.microsoft.com/office/drawing/2014/main" id="{E0DD40F2-8695-784A-3041-146DCBFC3E84}"/>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2" name="Shape 29">
            <a:extLst>
              <a:ext uri="{FF2B5EF4-FFF2-40B4-BE49-F238E27FC236}">
                <a16:creationId xmlns:a16="http://schemas.microsoft.com/office/drawing/2014/main" id="{6BC3A25A-0DEB-7536-D9A5-39824DB72657}"/>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16933</xdr:colOff>
      <xdr:row>1</xdr:row>
      <xdr:rowOff>76199</xdr:rowOff>
    </xdr:from>
    <xdr:to>
      <xdr:col>1</xdr:col>
      <xdr:colOff>2568789</xdr:colOff>
      <xdr:row>3</xdr:row>
      <xdr:rowOff>161712</xdr:rowOff>
    </xdr:to>
    <xdr:grpSp>
      <xdr:nvGrpSpPr>
        <xdr:cNvPr id="2" name="Group 352">
          <a:extLst>
            <a:ext uri="{FF2B5EF4-FFF2-40B4-BE49-F238E27FC236}">
              <a16:creationId xmlns:a16="http://schemas.microsoft.com/office/drawing/2014/main" id="{6F135BFA-2D5E-43C2-9C13-CFB04C4B92FC}"/>
            </a:ext>
          </a:extLst>
        </xdr:cNvPr>
        <xdr:cNvGrpSpPr/>
      </xdr:nvGrpSpPr>
      <xdr:grpSpPr>
        <a:xfrm>
          <a:off x="220133" y="245532"/>
          <a:ext cx="2551856" cy="424180"/>
          <a:chOff x="0" y="0"/>
          <a:chExt cx="2757732" cy="479637"/>
        </a:xfrm>
      </xdr:grpSpPr>
      <xdr:sp macro="" textlink="">
        <xdr:nvSpPr>
          <xdr:cNvPr id="3" name="Shape 6">
            <a:extLst>
              <a:ext uri="{FF2B5EF4-FFF2-40B4-BE49-F238E27FC236}">
                <a16:creationId xmlns:a16="http://schemas.microsoft.com/office/drawing/2014/main" id="{1755EC2F-676E-0BE6-953B-BCE7FDA1EF69}"/>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407D713C-97DB-90E6-3CB9-427793B50CBB}"/>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1485227B-90CF-495B-7686-CF29CFA6908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9035B0B0-9A10-7D96-F8F8-6F4418A869FA}"/>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056D8758-2071-7378-BDB8-5C7533716BD8}"/>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0D291F27-B711-332B-66BF-694236DDE631}"/>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B56192C2-546C-A476-297B-DBCCE4154A32}"/>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AC2DE43E-B23D-266F-B718-AC247D3B9DCB}"/>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6F0FC824-FE56-BD95-65C6-FC599110B8FE}"/>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C535D7EA-A4AA-4EC3-1A7F-F1BCEADDDB2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1E224F72-2D65-4415-9EF9-1A8AE7BA9BC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93167234-D232-BDA0-1A56-F2DA751DC7B4}"/>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86EBBF28-0900-C7CC-7A0A-F643FCA48E1F}"/>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251259E9-ECB4-9E8F-F6FD-6B3F40AECAAB}"/>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59A09450-B8E2-FCAA-5D6B-496860C77FAE}"/>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F00A9148-AABC-7378-D1D4-EA3BA9434BCF}"/>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2C703B4F-308C-CA20-168E-B1A55FE62469}"/>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633EAE0F-D8C5-DE86-7017-1F37FD11DDB3}"/>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722715CB-F373-7D1E-2927-AD26CB4B912E}"/>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A12E830A-89EB-A21D-846A-74322431B90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560FCC6C-A184-CF0B-3FDE-46C99577E8E7}"/>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4052C628-04E5-71AD-A76B-855EC3CD6AA7}"/>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995964B7-900C-75B2-2A79-94E2F4275061}"/>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9FEB0A8C-1A3C-2553-126F-6640495E3576}"/>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254000</xdr:colOff>
      <xdr:row>1</xdr:row>
      <xdr:rowOff>101601</xdr:rowOff>
    </xdr:from>
    <xdr:to>
      <xdr:col>4</xdr:col>
      <xdr:colOff>160866</xdr:colOff>
      <xdr:row>4</xdr:row>
      <xdr:rowOff>59267</xdr:rowOff>
    </xdr:to>
    <xdr:grpSp>
      <xdr:nvGrpSpPr>
        <xdr:cNvPr id="3" name="Group 352">
          <a:extLst>
            <a:ext uri="{FF2B5EF4-FFF2-40B4-BE49-F238E27FC236}">
              <a16:creationId xmlns:a16="http://schemas.microsoft.com/office/drawing/2014/main" id="{93E65066-D3CB-4138-967A-C08CC3024AC6}"/>
            </a:ext>
          </a:extLst>
        </xdr:cNvPr>
        <xdr:cNvGrpSpPr/>
      </xdr:nvGrpSpPr>
      <xdr:grpSpPr>
        <a:xfrm>
          <a:off x="254000" y="270934"/>
          <a:ext cx="2709333" cy="465666"/>
          <a:chOff x="0" y="0"/>
          <a:chExt cx="2757732" cy="479637"/>
        </a:xfrm>
      </xdr:grpSpPr>
      <xdr:sp macro="" textlink="">
        <xdr:nvSpPr>
          <xdr:cNvPr id="4" name="Shape 6">
            <a:extLst>
              <a:ext uri="{FF2B5EF4-FFF2-40B4-BE49-F238E27FC236}">
                <a16:creationId xmlns:a16="http://schemas.microsoft.com/office/drawing/2014/main" id="{355CCD5B-8249-8F7B-0C75-B86BCE2530B7}"/>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87184282-6370-21FC-0F20-73F178D3F3B2}"/>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E57C6D64-72E2-A882-A4A5-3C8225B3862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C89397E-6E50-1B10-764F-B355160DB935}"/>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629D4E22-4D36-6FFA-C35D-054B0F79A2BF}"/>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207B4552-ABF6-F1E6-41A5-62C562FF4739}"/>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4DB1C1C6-3D1F-351F-54CE-ABE5AC9219CB}"/>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7C604590-45B9-5B8B-1A53-2C1BB159D24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6821832E-234D-50AA-B777-30EA60B28522}"/>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5DA911E3-56B8-9EE3-FC05-B253C910FB32}"/>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1FAAE54D-D0A9-B878-C7FC-22AC1321DA44}"/>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C131885-CDBF-77C3-C437-ADBB26619429}"/>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18886876-65B1-C8B8-B778-6B12494D23F8}"/>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D34E51C8-2CF2-6B3B-4414-52C4B17D8DC4}"/>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6634A670-1165-459D-1175-5C9663C6BE09}"/>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301067E3-8D29-5E56-6099-5E9839AC080F}"/>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78D73C29-ADBB-AD83-9661-5F8C456F5066}"/>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E7DE70D1-5D37-BDC9-2602-228D752D1238}"/>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706ADEC6-5328-B039-1940-4CCD0134B4E6}"/>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3CF7710F-DECA-8468-B48E-9F514E9FC1D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968AD2D1-08BD-C913-6F11-E0F80A9F3464}"/>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5EE4699A-8D2F-4ED1-2F1C-3587E2607243}"/>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7EF321E0-7C0D-D096-DF41-12980A919039}"/>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63C92B6B-2998-6C92-8753-0F8763E442E7}"/>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118532</xdr:colOff>
      <xdr:row>1</xdr:row>
      <xdr:rowOff>84668</xdr:rowOff>
    </xdr:from>
    <xdr:to>
      <xdr:col>2</xdr:col>
      <xdr:colOff>1930399</xdr:colOff>
      <xdr:row>4</xdr:row>
      <xdr:rowOff>18839</xdr:rowOff>
    </xdr:to>
    <xdr:grpSp>
      <xdr:nvGrpSpPr>
        <xdr:cNvPr id="3" name="Group 352">
          <a:extLst>
            <a:ext uri="{FF2B5EF4-FFF2-40B4-BE49-F238E27FC236}">
              <a16:creationId xmlns:a16="http://schemas.microsoft.com/office/drawing/2014/main" id="{F487E1E8-D2E9-495A-A4B8-9B98069BFF96}"/>
            </a:ext>
          </a:extLst>
        </xdr:cNvPr>
        <xdr:cNvGrpSpPr/>
      </xdr:nvGrpSpPr>
      <xdr:grpSpPr>
        <a:xfrm>
          <a:off x="118532" y="254001"/>
          <a:ext cx="2590800" cy="442171"/>
          <a:chOff x="0" y="0"/>
          <a:chExt cx="2757732" cy="479637"/>
        </a:xfrm>
      </xdr:grpSpPr>
      <xdr:sp macro="" textlink="">
        <xdr:nvSpPr>
          <xdr:cNvPr id="4" name="Shape 6">
            <a:extLst>
              <a:ext uri="{FF2B5EF4-FFF2-40B4-BE49-F238E27FC236}">
                <a16:creationId xmlns:a16="http://schemas.microsoft.com/office/drawing/2014/main" id="{756DFFC1-3D78-4470-4C50-0AF3621E4548}"/>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2E18D2A9-15FA-DC97-8456-7BF134C5ECCE}"/>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FE50B2CC-B131-7C5A-5359-687B08D8F74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95F14C4D-FA7D-1A95-1E0E-A1553D3501ED}"/>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24BD4C8A-C1B2-5AA5-5C3D-1AAB166A812F}"/>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E59DB11F-B144-EBBF-2339-53A5F90D724A}"/>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66089AB8-5C6D-97EC-A373-E2E2D8A2C8C8}"/>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788C7F3-B159-D253-C7DB-C781F65880B5}"/>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4E23CAEE-CF15-F183-059F-6CB126C4C764}"/>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B71EABD3-14D7-B7F4-7AF4-6C59A716E96B}"/>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B10BB705-4B84-99FB-4140-A97FC68E9ECE}"/>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8A4AB150-B461-15F1-B038-BC1C6BC41D83}"/>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8A950FFA-E9B5-D12C-448D-ECD5C3AAC8DA}"/>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766D01E3-0F89-5F6B-D538-42D209967A3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5E4E2DFC-D69A-4E53-A6F0-D0068B81B5CA}"/>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749EE3F-0195-DFE3-4B38-6FE39ECDB439}"/>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3E11FE72-0DA2-301C-AAB7-EE550CF0ECAE}"/>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3B546CBA-03FE-DC8D-6F95-3BF39298A2A3}"/>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2AEBFC34-3773-E39B-2961-B9801C602C39}"/>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AF975787-5C59-BE39-2D9F-F4F05D63CE2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437092AF-363A-90D8-0E0B-DA172FE6566B}"/>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C1BC9224-1EC9-DD0F-8612-7B61915EB8FC}"/>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57C92920-9971-C05D-785A-324C850141FC}"/>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9C04D646-55E4-092C-CC64-644420AEF04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1.10.10.56\Atlas%20Inversiones\Contabilidad\02.%20CNV%20-%20SIV\00.%20Informes%202023\12%20-%20DICIEMBRE\01.%20EEFF%20Borradores\V2%20-%20Excel%20-%20PDF\EEFF%20Excel%20Formulados\FM%20DIA%20DOLARES%20AMERICANOS%20-%20DICIEMBRE%202023.xlsx" TargetMode="External"/><Relationship Id="rId1" Type="http://schemas.openxmlformats.org/officeDocument/2006/relationships/externalLinkPath" Target="/Contabilidad/02.%20CNV%20-%20SIV/00.%20Informes%202023/12%20-%20DICIEMBRE/01.%20EEFF%20Borradores/V2%20-%20Excel%20-%20PDF/EEFF%20Excel%20Formulados/FM%20DIA%20DOLARES%20AMERICANOS%20-%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Activo Neto"/>
      <sheetName val="BG 122023"/>
      <sheetName val="Estado de Ingresos y Egresos"/>
      <sheetName val="Variación del Activo Neto"/>
      <sheetName val="Flujos de Efectivo"/>
      <sheetName val="CA"/>
      <sheetName val="Nota 1 a Nota 3.5"/>
      <sheetName val="Nota 3.6 a Nota 8"/>
    </sheetNames>
    <sheetDataSet>
      <sheetData sheetId="0"/>
      <sheetData sheetId="1"/>
      <sheetData sheetId="2">
        <row r="1">
          <cell r="A1" t="str">
            <v>Balance desde 1/1/2023 al 31/12/2023</v>
          </cell>
        </row>
        <row r="2">
          <cell r="A2" t="str">
            <v xml:space="preserve">Fondo </v>
          </cell>
          <cell r="B2" t="str">
            <v xml:space="preserve">No / FMD / 2 </v>
          </cell>
        </row>
        <row r="3">
          <cell r="A3" t="str">
            <v xml:space="preserve">Moneda de Exposición </v>
          </cell>
          <cell r="B3" t="str">
            <v xml:space="preserve">Dólares / USD </v>
          </cell>
        </row>
        <row r="4">
          <cell r="A4" t="str">
            <v>Cuenta Contable</v>
          </cell>
          <cell r="B4" t="str">
            <v>Cuenta Contable</v>
          </cell>
          <cell r="C4" t="str">
            <v>Saldo s/ sistema</v>
          </cell>
        </row>
        <row r="5">
          <cell r="A5" t="str">
            <v>Descripción</v>
          </cell>
          <cell r="B5" t="str">
            <v>Código</v>
          </cell>
        </row>
        <row r="7">
          <cell r="A7" t="str">
            <v>. ACTIVO</v>
          </cell>
          <cell r="B7" t="str">
            <v>1000000000000000000</v>
          </cell>
          <cell r="C7">
            <v>8300086.7599999998</v>
          </cell>
        </row>
        <row r="8">
          <cell r="A8" t="str">
            <v>.   DISPONIBILIDADES</v>
          </cell>
          <cell r="B8" t="str">
            <v>1001000000000000000</v>
          </cell>
          <cell r="C8">
            <v>23076.37</v>
          </cell>
        </row>
        <row r="9">
          <cell r="A9" t="str">
            <v>.     Disponibilidades en Dólares</v>
          </cell>
          <cell r="B9" t="str">
            <v>1001001000000000000</v>
          </cell>
          <cell r="C9">
            <v>23076.37</v>
          </cell>
        </row>
        <row r="10">
          <cell r="A10" t="str">
            <v>.       Bancos</v>
          </cell>
          <cell r="B10" t="str">
            <v>1001001001000000000</v>
          </cell>
          <cell r="C10">
            <v>23076.37</v>
          </cell>
        </row>
        <row r="11">
          <cell r="A11" t="str">
            <v>.         Banco Atlas Cta. Cte. N° 1437854</v>
          </cell>
          <cell r="B11" t="str">
            <v>1001001001001000000</v>
          </cell>
          <cell r="C11">
            <v>22076.37</v>
          </cell>
        </row>
        <row r="12">
          <cell r="A12" t="str">
            <v>.         Banco Continental C.A. N° 01-27-00661283-05</v>
          </cell>
          <cell r="B12" t="str">
            <v>1001001001002000000</v>
          </cell>
          <cell r="C12">
            <v>1000</v>
          </cell>
        </row>
        <row r="13">
          <cell r="A13" t="str">
            <v>.         Banco GNB Paraguay C.A. N° 13225769</v>
          </cell>
          <cell r="B13">
            <v>1.0010010010030001E+18</v>
          </cell>
        </row>
        <row r="14">
          <cell r="A14" t="str">
            <v>.         Banco Atlas Cta. Cte. N° 1437854 Reclasificado</v>
          </cell>
        </row>
        <row r="15">
          <cell r="A15" t="str">
            <v>.   INVERSIONES</v>
          </cell>
          <cell r="B15" t="str">
            <v>1002000000000000000</v>
          </cell>
          <cell r="C15">
            <v>8267931.6399999997</v>
          </cell>
        </row>
        <row r="16">
          <cell r="A16" t="str">
            <v>.     Inversiones en Dólares</v>
          </cell>
          <cell r="B16" t="str">
            <v>1002001000000000000</v>
          </cell>
          <cell r="C16">
            <v>7183680.7699999996</v>
          </cell>
        </row>
        <row r="17">
          <cell r="A17" t="str">
            <v>.       Repo Colocador</v>
          </cell>
          <cell r="B17" t="str">
            <v>1002001014000000000</v>
          </cell>
          <cell r="C17">
            <v>7183680.7699999996</v>
          </cell>
        </row>
        <row r="18">
          <cell r="A18" t="str">
            <v>.         Liquidez (USD)</v>
          </cell>
          <cell r="B18" t="str">
            <v>1002001014001000000</v>
          </cell>
          <cell r="C18">
            <v>7183680.7699999996</v>
          </cell>
        </row>
        <row r="19">
          <cell r="A19" t="str">
            <v>.     Bonos Financieros</v>
          </cell>
          <cell r="B19" t="str">
            <v>1002001005000000000</v>
          </cell>
          <cell r="C19">
            <v>376287.32</v>
          </cell>
        </row>
        <row r="20">
          <cell r="A20" t="str">
            <v>.       Banco Regional S.A.E.C.A. - PYREG02F9305 - 6,25% - 10/05/2024</v>
          </cell>
          <cell r="B20" t="str">
            <v>1002001005001000000</v>
          </cell>
          <cell r="C20">
            <v>55565.5</v>
          </cell>
        </row>
        <row r="21">
          <cell r="A21" t="str">
            <v>.       Banco Regional S.A.E.C.A. - PYREG01F9215 - 6,25% - 04/04/2024</v>
          </cell>
          <cell r="B21" t="str">
            <v>1002001005002000000</v>
          </cell>
          <cell r="C21">
            <v>170104.48</v>
          </cell>
        </row>
        <row r="22">
          <cell r="A22" t="str">
            <v>.       Banco Regional S.A.E.C.A. - PYREG04F9493 - 6,25% - 27/06/2024</v>
          </cell>
          <cell r="B22" t="str">
            <v>1002001005003000000</v>
          </cell>
          <cell r="C22">
            <v>90194.22</v>
          </cell>
        </row>
        <row r="23">
          <cell r="A23" t="str">
            <v>.       Banco Regional S.A.E.C.A. - PYREG03F9312 - 6,25% - 30/05/2024</v>
          </cell>
          <cell r="B23" t="str">
            <v>1002001005004000000</v>
          </cell>
          <cell r="C23">
            <v>60423.12</v>
          </cell>
        </row>
        <row r="24">
          <cell r="A24" t="str">
            <v>.     Certificados Depósito de Ahorro</v>
          </cell>
          <cell r="B24" t="str">
            <v>1002001007000000000</v>
          </cell>
          <cell r="C24">
            <v>707963.55</v>
          </cell>
        </row>
        <row r="25">
          <cell r="A25" t="str">
            <v>.       Banco Familiar S.A.E.C.A. - EA 5150 - 6,00% - 20/01/2025</v>
          </cell>
          <cell r="B25" t="str">
            <v>1002001007001000000</v>
          </cell>
          <cell r="C25">
            <v>202469.39</v>
          </cell>
        </row>
        <row r="26">
          <cell r="A26" t="str">
            <v>.       Banco Sudameris S.A.E.C.A. - EC 0488 - 6,25% - 21/11/2024</v>
          </cell>
          <cell r="B26" t="str">
            <v>1002001007002000000</v>
          </cell>
          <cell r="C26">
            <v>101004.57</v>
          </cell>
        </row>
        <row r="27">
          <cell r="A27" t="str">
            <v>.       Banco GNB S.A. - FA 4102 - 6,00% - 17/02/2025</v>
          </cell>
          <cell r="B27" t="str">
            <v>1002001007004000000</v>
          </cell>
          <cell r="C27">
            <v>50416.639999999999</v>
          </cell>
        </row>
        <row r="28">
          <cell r="A28" t="str">
            <v>.       Banco Nacional de Fomento - BB 0866 - 6,43% - 01/09/2026</v>
          </cell>
          <cell r="B28" t="str">
            <v>1002001007005000000</v>
          </cell>
          <cell r="C28">
            <v>50581.85</v>
          </cell>
        </row>
        <row r="29">
          <cell r="A29" t="str">
            <v>.       Banco Nacional de Fomento - BB 0867 - 6,43% - 01/09/2026</v>
          </cell>
          <cell r="B29" t="str">
            <v>1002001007006000000</v>
          </cell>
          <cell r="C29">
            <v>50581.85</v>
          </cell>
        </row>
        <row r="30">
          <cell r="A30" t="str">
            <v>.       Banco Nacional de Fomento - BB 0868 - 6,43% - 01/09/2026</v>
          </cell>
          <cell r="B30" t="str">
            <v>1002001007007000000</v>
          </cell>
          <cell r="C30">
            <v>50581.85</v>
          </cell>
        </row>
        <row r="31">
          <cell r="A31" t="str">
            <v>.       Banco Nacional de Fomento - BB 0869 - 6,43% - 01/09/2026</v>
          </cell>
          <cell r="B31" t="str">
            <v>1002001007008000000</v>
          </cell>
          <cell r="C31">
            <v>50581.85</v>
          </cell>
        </row>
        <row r="32">
          <cell r="A32" t="str">
            <v>.       Banco Nacional de Fomento - BB 0870 - 6,43% - 01/09/2026</v>
          </cell>
          <cell r="B32" t="str">
            <v>1002001007009000000</v>
          </cell>
          <cell r="C32">
            <v>50581.85</v>
          </cell>
        </row>
        <row r="33">
          <cell r="A33" t="str">
            <v>.       Banco Nacional de Fomento - BB 0871 - 6,43% - 01/09/2026</v>
          </cell>
          <cell r="B33" t="str">
            <v>1002001007010000000</v>
          </cell>
          <cell r="C33">
            <v>50581.85</v>
          </cell>
        </row>
        <row r="34">
          <cell r="A34" t="str">
            <v>.       Banco Nacional de Fomento - BB 0872 - 6,43% - 01/09/2026</v>
          </cell>
          <cell r="B34" t="str">
            <v>1002001007011000000</v>
          </cell>
          <cell r="C34">
            <v>50581.85</v>
          </cell>
        </row>
        <row r="35">
          <cell r="A35" t="str">
            <v>.   CRÉDITOS</v>
          </cell>
          <cell r="B35" t="str">
            <v>1003000000000000000</v>
          </cell>
          <cell r="C35">
            <v>9078.75</v>
          </cell>
        </row>
        <row r="36">
          <cell r="A36" t="str">
            <v>.     Intereses a Cobrar</v>
          </cell>
          <cell r="B36" t="str">
            <v>1003002000000000000</v>
          </cell>
          <cell r="C36">
            <v>9078.75</v>
          </cell>
        </row>
        <row r="37">
          <cell r="A37" t="str">
            <v>.       Intereses a cobrar - Pase</v>
          </cell>
          <cell r="B37" t="str">
            <v>1003002000000000002</v>
          </cell>
          <cell r="C37">
            <v>48996.61</v>
          </cell>
        </row>
        <row r="38">
          <cell r="A38" t="str">
            <v>.       Intereses no Devengados - Pase</v>
          </cell>
          <cell r="B38" t="str">
            <v>1003002000000000005</v>
          </cell>
          <cell r="C38">
            <v>-39917.86</v>
          </cell>
        </row>
        <row r="39">
          <cell r="A39" t="str">
            <v>. PASIVO</v>
          </cell>
          <cell r="B39" t="str">
            <v>2000000000000000000</v>
          </cell>
          <cell r="C39">
            <v>-6151.3</v>
          </cell>
        </row>
        <row r="40">
          <cell r="A40" t="str">
            <v>.   DEUDAS</v>
          </cell>
          <cell r="B40" t="str">
            <v>2001000000000000000</v>
          </cell>
          <cell r="C40">
            <v>-6151.3</v>
          </cell>
        </row>
        <row r="41">
          <cell r="A41" t="str">
            <v>.     Deudas por Operaciones</v>
          </cell>
          <cell r="B41">
            <v>2.001001E+18</v>
          </cell>
        </row>
        <row r="42">
          <cell r="A42" t="str">
            <v>.       Acreedores por Operaciones a Liquidar</v>
          </cell>
          <cell r="B42">
            <v>2.001001001E+18</v>
          </cell>
        </row>
        <row r="43">
          <cell r="A43" t="str">
            <v>.     Provisiones</v>
          </cell>
          <cell r="B43" t="str">
            <v>2001007000000000000</v>
          </cell>
          <cell r="C43">
            <v>-6151.3</v>
          </cell>
        </row>
        <row r="44">
          <cell r="A44" t="str">
            <v>.       Provisión Honorarios de Administración Sociedad Gerente (Clase A)</v>
          </cell>
          <cell r="B44" t="str">
            <v>2001007000000000003</v>
          </cell>
          <cell r="C44">
            <v>-6151.3</v>
          </cell>
        </row>
        <row r="45">
          <cell r="A45" t="str">
            <v>. PATRIMONIO NETO</v>
          </cell>
          <cell r="B45" t="str">
            <v>3000000000000000000</v>
          </cell>
          <cell r="C45">
            <v>-8256215.8600000003</v>
          </cell>
        </row>
        <row r="46">
          <cell r="A46" t="str">
            <v>.   Capital</v>
          </cell>
          <cell r="B46" t="str">
            <v>3001000000000000000</v>
          </cell>
          <cell r="C46">
            <v>-8256215.8600000003</v>
          </cell>
        </row>
        <row r="47">
          <cell r="A47" t="str">
            <v>.     Suscripciones</v>
          </cell>
          <cell r="B47" t="str">
            <v>3001000000000000001</v>
          </cell>
          <cell r="C47">
            <v>-17079546.170000002</v>
          </cell>
        </row>
        <row r="48">
          <cell r="A48" t="str">
            <v>.     Rescates</v>
          </cell>
          <cell r="B48" t="str">
            <v>3001000000000000002</v>
          </cell>
          <cell r="C48">
            <v>8823330.3100000005</v>
          </cell>
        </row>
        <row r="49">
          <cell r="A49" t="str">
            <v>. INGRESOS</v>
          </cell>
          <cell r="B49" t="str">
            <v>4001000000000000000</v>
          </cell>
          <cell r="C49">
            <v>-335728.68</v>
          </cell>
        </row>
        <row r="50">
          <cell r="A50" t="str">
            <v>.   Ingresos en Dólares</v>
          </cell>
          <cell r="B50" t="str">
            <v>4001001000000000000</v>
          </cell>
          <cell r="C50">
            <v>-335728.68</v>
          </cell>
        </row>
        <row r="51">
          <cell r="A51" t="str">
            <v>.     Venta de Instrumentos Financieros</v>
          </cell>
          <cell r="B51" t="str">
            <v>4001001001000000000</v>
          </cell>
          <cell r="C51">
            <v>-300731.43</v>
          </cell>
        </row>
        <row r="52">
          <cell r="A52" t="str">
            <v>.       Ventas Bonos Financieros</v>
          </cell>
          <cell r="B52" t="str">
            <v>4001001001000000005</v>
          </cell>
          <cell r="C52">
            <v>-50284.15</v>
          </cell>
        </row>
        <row r="53">
          <cell r="A53" t="str">
            <v>.       Ventas Certificado Depósito de Ahorro</v>
          </cell>
          <cell r="B53" t="str">
            <v>4001001001000000007</v>
          </cell>
          <cell r="C53">
            <v>-50239.58</v>
          </cell>
        </row>
        <row r="54">
          <cell r="A54" t="str">
            <v>.       Ventas Bonos Financieros (2)</v>
          </cell>
          <cell r="B54" t="str">
            <v>4001001001000000008</v>
          </cell>
          <cell r="C54">
            <v>-200207.7</v>
          </cell>
        </row>
        <row r="55">
          <cell r="A55" t="str">
            <v>.     Rentas</v>
          </cell>
          <cell r="B55" t="str">
            <v>4001001002000000000</v>
          </cell>
          <cell r="C55">
            <v>-18624.560000000001</v>
          </cell>
        </row>
        <row r="56">
          <cell r="A56" t="str">
            <v>.       Renta Bonos Financieros</v>
          </cell>
          <cell r="B56" t="str">
            <v>4001001002000000005</v>
          </cell>
          <cell r="C56">
            <v>-4517.12</v>
          </cell>
        </row>
        <row r="57">
          <cell r="A57" t="str">
            <v>.       Renta Certificado Depósito de Ahorro</v>
          </cell>
          <cell r="B57" t="str">
            <v>4001001002000000007</v>
          </cell>
          <cell r="C57">
            <v>-9432.7800000000007</v>
          </cell>
        </row>
        <row r="58">
          <cell r="A58" t="str">
            <v>.       Renta Bonos Financieros (2)</v>
          </cell>
          <cell r="B58" t="str">
            <v>4001001002000000008</v>
          </cell>
          <cell r="C58">
            <v>-4674.66</v>
          </cell>
        </row>
        <row r="59">
          <cell r="A59" t="str">
            <v>.     Intereses</v>
          </cell>
          <cell r="B59" t="str">
            <v>4001001003000000000</v>
          </cell>
          <cell r="C59">
            <v>-26254.3</v>
          </cell>
        </row>
        <row r="60">
          <cell r="A60" t="str">
            <v>.       Intereses Cobrados - Pase</v>
          </cell>
          <cell r="B60" t="str">
            <v>4001001003000000002</v>
          </cell>
          <cell r="C60">
            <v>-26254.3</v>
          </cell>
        </row>
        <row r="61">
          <cell r="A61" t="str">
            <v>.     Resultado por Tenencia de Inversiones</v>
          </cell>
          <cell r="B61" t="str">
            <v>4001001005000000000</v>
          </cell>
          <cell r="C61">
            <v>9881.61</v>
          </cell>
        </row>
        <row r="62">
          <cell r="A62" t="str">
            <v>.       Resultado por Tenencia Bonos Financieros</v>
          </cell>
          <cell r="B62" t="str">
            <v>4001001005000000006</v>
          </cell>
          <cell r="C62">
            <v>4052.58</v>
          </cell>
        </row>
        <row r="63">
          <cell r="A63" t="str">
            <v>.       Resultado por Tenencia Bonos Financieros (2)</v>
          </cell>
          <cell r="B63" t="str">
            <v>4001001005000000007</v>
          </cell>
          <cell r="C63">
            <v>15013.19</v>
          </cell>
        </row>
        <row r="64">
          <cell r="A64" t="str">
            <v>.       Resultado por Tenencia Certificado Depósito de Ahorro</v>
          </cell>
          <cell r="B64" t="str">
            <v>4001001005000000008</v>
          </cell>
          <cell r="C64">
            <v>-9184.16</v>
          </cell>
        </row>
        <row r="65">
          <cell r="A65" t="str">
            <v>. EGRESOS</v>
          </cell>
          <cell r="B65" t="str">
            <v>4002000000000000000</v>
          </cell>
          <cell r="C65">
            <v>298009.08</v>
          </cell>
        </row>
        <row r="66">
          <cell r="A66" t="str">
            <v>.   Egresos en Dólares</v>
          </cell>
          <cell r="B66" t="str">
            <v>4002001000000000000</v>
          </cell>
          <cell r="C66">
            <v>298009.08</v>
          </cell>
        </row>
        <row r="67">
          <cell r="A67" t="str">
            <v>.     Costo de Instrumentos Financieros</v>
          </cell>
          <cell r="B67" t="str">
            <v>4002001001000000000</v>
          </cell>
          <cell r="C67">
            <v>284117.81</v>
          </cell>
        </row>
        <row r="68">
          <cell r="A68" t="str">
            <v>.       Costo Bonos Financieros</v>
          </cell>
          <cell r="B68" t="str">
            <v>4002001001000000005</v>
          </cell>
          <cell r="C68">
            <v>45502.38</v>
          </cell>
        </row>
        <row r="69">
          <cell r="A69" t="str">
            <v>.       Costo Certificado Depósito de Ahorro</v>
          </cell>
          <cell r="B69" t="str">
            <v>4002001001000000007</v>
          </cell>
          <cell r="C69">
            <v>50169.71</v>
          </cell>
        </row>
        <row r="70">
          <cell r="A70" t="str">
            <v>.       Costo Bonos Financieros (2)</v>
          </cell>
          <cell r="B70" t="str">
            <v>4002001001000000008</v>
          </cell>
          <cell r="C70">
            <v>188445.72</v>
          </cell>
        </row>
        <row r="71">
          <cell r="A71" t="str">
            <v>.     Honorarios de Administración</v>
          </cell>
          <cell r="B71" t="str">
            <v>4002001002000000000</v>
          </cell>
          <cell r="C71">
            <v>13891.27</v>
          </cell>
        </row>
        <row r="72">
          <cell r="A72" t="str">
            <v>.       Honorarios Administración Sociedad Gerente Clase A</v>
          </cell>
          <cell r="B72" t="str">
            <v>4002001002000000001</v>
          </cell>
          <cell r="C72">
            <v>13783.52</v>
          </cell>
        </row>
        <row r="73">
          <cell r="A73" t="str">
            <v>.       Honorarios Administración Sociedad Gerente IVA Clase A</v>
          </cell>
          <cell r="B73" t="str">
            <v>4002001002000000002</v>
          </cell>
          <cell r="C73">
            <v>107.75</v>
          </cell>
        </row>
        <row r="74">
          <cell r="A74" t="str">
            <v>.     Otros Egresos</v>
          </cell>
          <cell r="B74">
            <v>4.002001004E+18</v>
          </cell>
        </row>
        <row r="75">
          <cell r="A75" t="str">
            <v>.       Ajuste por Redondeo</v>
          </cell>
          <cell r="B75">
            <v>4.0020010040009999E+18</v>
          </cell>
        </row>
        <row r="76">
          <cell r="A76" t="str">
            <v xml:space="preserve">Total Deudor </v>
          </cell>
          <cell r="C76">
            <v>17480409.780000001</v>
          </cell>
        </row>
        <row r="77">
          <cell r="A77" t="str">
            <v xml:space="preserve">Total Acreedor </v>
          </cell>
          <cell r="C77">
            <v>17480409.780000001</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4.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drawing" Target="../drawings/drawing5.x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7.xml"/><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R458"/>
  <sheetViews>
    <sheetView showGridLines="0" tabSelected="1" zoomScale="80" zoomScaleNormal="80" workbookViewId="0">
      <selection activeCell="P7" sqref="P7"/>
    </sheetView>
  </sheetViews>
  <sheetFormatPr baseColWidth="10" defaultColWidth="11.5546875" defaultRowHeight="14.4"/>
  <cols>
    <col min="1" max="1" width="3.5546875" style="14" customWidth="1"/>
    <col min="2" max="4" width="11.5546875" style="14"/>
    <col min="5" max="5" width="18" style="14" customWidth="1"/>
    <col min="6" max="6" width="17.109375" style="14" customWidth="1"/>
    <col min="7" max="11" width="11.5546875" style="14"/>
    <col min="12" max="12" width="22.33203125" style="14" customWidth="1"/>
    <col min="13" max="13" width="6.109375" style="14" customWidth="1"/>
    <col min="14" max="15" width="11.5546875" style="14"/>
    <col min="16" max="16" width="11.5546875" style="14" customWidth="1"/>
    <col min="17" max="17" width="11.5546875" style="14"/>
    <col min="18" max="18" width="10.88671875" style="14" customWidth="1"/>
    <col min="19" max="16384" width="11.5546875" style="14"/>
  </cols>
  <sheetData>
    <row r="1" spans="1:18" s="12" customFormat="1"/>
    <row r="2" spans="1:18" s="12" customFormat="1" ht="18.75" customHeight="1">
      <c r="A2" s="11"/>
      <c r="B2" s="11"/>
      <c r="C2" s="11"/>
      <c r="D2" s="11"/>
      <c r="E2" s="11"/>
      <c r="F2" s="11"/>
      <c r="G2" s="11"/>
      <c r="H2" s="11"/>
      <c r="I2" s="11"/>
      <c r="J2" s="11"/>
      <c r="K2" s="11"/>
      <c r="L2" s="11"/>
    </row>
    <row r="3" spans="1:18" s="12" customFormat="1" ht="18.75" customHeight="1">
      <c r="A3" s="11"/>
      <c r="B3" s="11"/>
      <c r="C3" s="11"/>
      <c r="D3" s="11"/>
      <c r="E3" s="11"/>
      <c r="F3" s="11"/>
      <c r="G3" s="11"/>
      <c r="H3" s="11"/>
      <c r="I3" s="11"/>
      <c r="J3" s="11"/>
      <c r="K3" s="11"/>
      <c r="L3" s="11"/>
    </row>
    <row r="4" spans="1:18" s="12" customFormat="1" ht="18.75" customHeight="1">
      <c r="A4" s="11"/>
      <c r="B4" s="11"/>
      <c r="C4" s="11"/>
      <c r="D4" s="11"/>
      <c r="E4" s="11"/>
      <c r="F4" s="11"/>
      <c r="G4" s="11"/>
      <c r="H4" s="11"/>
      <c r="I4" s="11"/>
      <c r="J4" s="11"/>
      <c r="K4" s="11"/>
      <c r="L4" s="11"/>
    </row>
    <row r="5" spans="1:18" s="12" customFormat="1" ht="18.75" customHeight="1">
      <c r="A5" s="11"/>
      <c r="B5" s="11"/>
      <c r="C5" s="11"/>
      <c r="D5" s="11"/>
      <c r="E5" s="11"/>
      <c r="F5" s="11"/>
      <c r="G5" s="11"/>
      <c r="H5" s="11"/>
      <c r="I5" s="11"/>
      <c r="J5" s="11"/>
      <c r="K5" s="11"/>
      <c r="L5" s="11"/>
    </row>
    <row r="6" spans="1:18" s="12" customFormat="1" ht="18.75" customHeight="1">
      <c r="A6" s="11"/>
      <c r="B6" s="11"/>
      <c r="C6" s="11"/>
      <c r="D6" s="11"/>
      <c r="E6" s="11"/>
      <c r="F6" s="11"/>
      <c r="G6" s="11"/>
      <c r="H6" s="11"/>
      <c r="I6" s="11"/>
      <c r="J6" s="11"/>
      <c r="K6" s="11"/>
      <c r="L6" s="11"/>
    </row>
    <row r="7" spans="1:18" s="12" customFormat="1" ht="18.75" customHeight="1">
      <c r="A7" s="11"/>
      <c r="B7" s="11"/>
      <c r="C7" s="11"/>
      <c r="D7" s="11"/>
      <c r="E7" s="11"/>
      <c r="F7" s="11"/>
      <c r="G7" s="11"/>
      <c r="H7" s="11"/>
      <c r="I7" s="11"/>
      <c r="J7" s="11"/>
      <c r="K7" s="11"/>
      <c r="L7" s="11"/>
    </row>
    <row r="8" spans="1:18" s="12" customFormat="1" ht="18.75" customHeight="1">
      <c r="A8" s="11"/>
      <c r="B8" s="11"/>
      <c r="C8" s="11"/>
      <c r="D8" s="11"/>
      <c r="E8" s="11"/>
      <c r="F8" s="11"/>
      <c r="G8" s="11"/>
      <c r="H8" s="11"/>
      <c r="I8" s="11"/>
      <c r="J8" s="11"/>
      <c r="K8" s="11"/>
      <c r="L8" s="11"/>
    </row>
    <row r="9" spans="1:18" s="12" customFormat="1" ht="25.8">
      <c r="B9" s="334" t="s">
        <v>82</v>
      </c>
      <c r="C9" s="334"/>
      <c r="D9" s="334"/>
      <c r="E9" s="334"/>
      <c r="F9" s="334"/>
      <c r="G9" s="334"/>
      <c r="H9" s="334"/>
      <c r="I9" s="334"/>
      <c r="J9" s="334"/>
      <c r="K9" s="334"/>
      <c r="L9" s="334"/>
      <c r="M9" s="334"/>
      <c r="N9" s="334"/>
      <c r="O9" s="334"/>
      <c r="P9" s="11"/>
    </row>
    <row r="10" spans="1:18" s="12" customFormat="1"/>
    <row r="11" spans="1:18" s="16" customFormat="1" ht="17.399999999999999">
      <c r="B11" s="335" t="s">
        <v>70</v>
      </c>
      <c r="C11" s="335"/>
      <c r="D11" s="335"/>
      <c r="E11" s="335"/>
      <c r="F11" s="335"/>
      <c r="G11" s="335"/>
      <c r="H11" s="335"/>
      <c r="I11" s="335"/>
      <c r="J11" s="335"/>
      <c r="K11" s="335"/>
      <c r="L11" s="335"/>
      <c r="M11" s="335"/>
      <c r="N11" s="335"/>
      <c r="O11" s="335"/>
      <c r="P11" s="17"/>
    </row>
    <row r="12" spans="1:18" s="16" customFormat="1" ht="13.8"/>
    <row r="13" spans="1:18" s="16" customFormat="1" ht="13.95" customHeight="1"/>
    <row r="14" spans="1:18" s="21" customFormat="1" ht="16.2" thickBot="1">
      <c r="A14" s="18"/>
      <c r="B14" s="18"/>
      <c r="C14" s="18"/>
      <c r="D14" s="18"/>
      <c r="E14" s="19"/>
      <c r="F14" s="18"/>
      <c r="G14" s="18"/>
      <c r="H14" s="19"/>
      <c r="I14" s="19"/>
      <c r="J14" s="20"/>
      <c r="K14" s="18"/>
      <c r="L14" s="18"/>
      <c r="M14" s="18"/>
      <c r="N14" s="18"/>
      <c r="O14" s="18"/>
      <c r="P14" s="18"/>
      <c r="Q14" s="18"/>
      <c r="R14" s="18"/>
    </row>
    <row r="15" spans="1:18" s="21" customFormat="1" ht="16.2" thickTop="1">
      <c r="A15" s="18"/>
      <c r="B15" s="22"/>
      <c r="C15" s="22"/>
      <c r="D15" s="22"/>
      <c r="E15" s="23"/>
      <c r="F15" s="22"/>
      <c r="G15" s="22"/>
      <c r="H15" s="23"/>
      <c r="I15" s="23"/>
      <c r="J15" s="24"/>
      <c r="K15" s="22"/>
      <c r="L15" s="22"/>
      <c r="M15" s="22"/>
      <c r="N15" s="22"/>
      <c r="O15" s="22"/>
      <c r="P15" s="18"/>
      <c r="Q15" s="18"/>
      <c r="R15" s="18"/>
    </row>
    <row r="16" spans="1:18" s="21" customFormat="1" ht="15.6">
      <c r="A16" s="18"/>
      <c r="B16" s="18"/>
      <c r="C16" s="18"/>
      <c r="D16" s="18"/>
      <c r="E16" s="19"/>
      <c r="F16" s="18"/>
      <c r="G16" s="18"/>
      <c r="H16" s="19"/>
      <c r="I16" s="19"/>
      <c r="J16" s="20"/>
      <c r="K16" s="18"/>
      <c r="L16" s="18"/>
      <c r="M16" s="18"/>
      <c r="N16" s="18"/>
      <c r="O16" s="18"/>
      <c r="P16" s="18"/>
      <c r="Q16" s="18"/>
      <c r="R16" s="18"/>
    </row>
    <row r="17" spans="1:18" s="21" customFormat="1" ht="15.6">
      <c r="A17" s="18"/>
      <c r="B17" s="18"/>
      <c r="C17" s="18"/>
      <c r="D17" s="18"/>
      <c r="E17" s="19"/>
      <c r="F17" s="18"/>
      <c r="G17" s="18"/>
      <c r="H17" s="19"/>
      <c r="I17" s="19"/>
      <c r="J17" s="20"/>
      <c r="K17" s="18"/>
      <c r="L17" s="18"/>
      <c r="M17" s="18"/>
      <c r="N17" s="18"/>
      <c r="O17" s="18"/>
      <c r="P17" s="18"/>
      <c r="Q17" s="18"/>
      <c r="R17" s="18"/>
    </row>
    <row r="18" spans="1:18" s="21" customFormat="1" ht="13.8">
      <c r="A18" s="18"/>
      <c r="B18" s="18"/>
      <c r="C18" s="18"/>
      <c r="D18" s="18"/>
      <c r="E18" s="19"/>
      <c r="F18" s="18"/>
      <c r="G18" s="18"/>
      <c r="H18" s="19"/>
      <c r="I18" s="19"/>
      <c r="J18" s="18"/>
      <c r="K18" s="18"/>
      <c r="L18" s="18"/>
      <c r="M18" s="18"/>
      <c r="N18" s="18"/>
      <c r="O18" s="18"/>
      <c r="P18" s="18"/>
      <c r="Q18" s="18"/>
      <c r="R18" s="18"/>
    </row>
    <row r="19" spans="1:18" s="21" customFormat="1" ht="19.2" customHeight="1">
      <c r="A19" s="333" t="s">
        <v>379</v>
      </c>
      <c r="B19" s="333"/>
      <c r="C19" s="333"/>
      <c r="D19" s="333"/>
      <c r="E19" s="333"/>
      <c r="F19" s="333"/>
      <c r="G19" s="333"/>
      <c r="H19" s="333"/>
      <c r="I19" s="333"/>
      <c r="J19" s="333"/>
      <c r="K19" s="333"/>
      <c r="L19" s="333"/>
      <c r="M19" s="333"/>
      <c r="N19" s="333"/>
      <c r="O19" s="333"/>
      <c r="P19" s="333"/>
      <c r="Q19" s="18"/>
      <c r="R19" s="18"/>
    </row>
    <row r="20" spans="1:18" s="21" customFormat="1" ht="19.2" customHeight="1">
      <c r="A20" s="333"/>
      <c r="B20" s="333"/>
      <c r="C20" s="333"/>
      <c r="D20" s="333"/>
      <c r="E20" s="333"/>
      <c r="F20" s="333"/>
      <c r="G20" s="333"/>
      <c r="H20" s="333"/>
      <c r="I20" s="333"/>
      <c r="J20" s="333"/>
      <c r="K20" s="333"/>
      <c r="L20" s="333"/>
      <c r="M20" s="333"/>
      <c r="N20" s="333"/>
      <c r="O20" s="333"/>
      <c r="P20" s="333"/>
      <c r="Q20" s="18"/>
      <c r="R20" s="18"/>
    </row>
    <row r="21" spans="1:18" s="21" customFormat="1" ht="15.6">
      <c r="A21" s="18"/>
      <c r="B21" s="25"/>
      <c r="C21" s="26"/>
      <c r="D21" s="26"/>
      <c r="E21" s="27"/>
      <c r="F21" s="18"/>
      <c r="G21" s="18"/>
      <c r="H21" s="18"/>
      <c r="I21" s="27"/>
      <c r="J21" s="28"/>
      <c r="K21" s="18"/>
      <c r="L21" s="18"/>
      <c r="M21" s="18"/>
      <c r="N21" s="18"/>
      <c r="O21" s="18"/>
      <c r="P21" s="18"/>
      <c r="Q21" s="18"/>
      <c r="R21" s="18"/>
    </row>
    <row r="22" spans="1:18" s="21" customFormat="1" ht="16.8">
      <c r="A22" s="29"/>
      <c r="B22" s="25"/>
      <c r="C22" s="26"/>
      <c r="D22" s="26"/>
      <c r="E22" s="30"/>
      <c r="F22" s="18"/>
      <c r="G22" s="18"/>
      <c r="H22" s="18"/>
      <c r="I22" s="30"/>
      <c r="J22" s="18"/>
      <c r="K22" s="18"/>
      <c r="L22" s="18"/>
      <c r="M22" s="18"/>
      <c r="N22" s="18"/>
      <c r="O22" s="18"/>
      <c r="P22" s="18"/>
      <c r="Q22" s="18"/>
      <c r="R22" s="18"/>
    </row>
    <row r="23" spans="1:18" s="21" customFormat="1" ht="16.8">
      <c r="A23" s="29"/>
      <c r="B23" s="25"/>
      <c r="C23" s="26"/>
      <c r="D23" s="26"/>
      <c r="E23" s="30"/>
      <c r="F23" s="18"/>
      <c r="G23" s="18"/>
      <c r="H23" s="18"/>
      <c r="I23" s="30"/>
      <c r="J23" s="18"/>
      <c r="K23" s="18"/>
      <c r="L23" s="18"/>
      <c r="M23" s="18"/>
      <c r="N23" s="18"/>
      <c r="O23" s="18"/>
      <c r="P23" s="18"/>
      <c r="Q23" s="18"/>
      <c r="R23" s="18"/>
    </row>
    <row r="24" spans="1:18" s="21" customFormat="1" ht="16.8">
      <c r="A24" s="29"/>
      <c r="B24" s="25"/>
      <c r="C24" s="26"/>
      <c r="D24" s="26"/>
      <c r="E24" s="30"/>
      <c r="F24" s="18"/>
      <c r="G24" s="18"/>
      <c r="H24" s="18"/>
      <c r="I24" s="30"/>
      <c r="J24" s="18"/>
      <c r="K24" s="18"/>
      <c r="L24" s="18"/>
      <c r="M24" s="18"/>
      <c r="N24" s="18"/>
      <c r="O24" s="18"/>
      <c r="P24" s="18"/>
      <c r="Q24" s="18"/>
      <c r="R24" s="18"/>
    </row>
    <row r="25" spans="1:18" s="21" customFormat="1" ht="16.8">
      <c r="A25" s="29"/>
      <c r="B25" s="25"/>
      <c r="C25" s="26"/>
      <c r="D25" s="26"/>
      <c r="E25" s="27"/>
      <c r="F25" s="18"/>
      <c r="G25" s="18"/>
      <c r="H25" s="18"/>
      <c r="I25" s="27"/>
      <c r="J25" s="28"/>
      <c r="K25" s="18"/>
      <c r="L25" s="18"/>
      <c r="M25" s="18"/>
      <c r="N25" s="18"/>
      <c r="O25" s="18"/>
      <c r="P25" s="18"/>
      <c r="Q25" s="18"/>
      <c r="R25" s="18"/>
    </row>
    <row r="26" spans="1:18" s="21" customFormat="1" ht="16.8">
      <c r="A26" s="29"/>
      <c r="B26" s="25"/>
      <c r="C26" s="26"/>
      <c r="D26" s="26"/>
      <c r="E26" s="30"/>
      <c r="F26" s="18"/>
      <c r="G26" s="18"/>
      <c r="H26" s="18"/>
      <c r="I26" s="30"/>
      <c r="J26" s="18"/>
      <c r="K26" s="18"/>
      <c r="L26" s="18"/>
      <c r="M26" s="18"/>
      <c r="N26" s="18"/>
      <c r="O26" s="18"/>
      <c r="P26" s="18"/>
      <c r="Q26" s="18"/>
      <c r="R26" s="18"/>
    </row>
    <row r="27" spans="1:18" s="21" customFormat="1" ht="16.8">
      <c r="A27" s="31"/>
      <c r="B27" s="32"/>
      <c r="C27" s="33"/>
      <c r="D27" s="33"/>
      <c r="E27" s="34"/>
      <c r="I27" s="34"/>
      <c r="J27" s="35"/>
    </row>
    <row r="28" spans="1:18" s="21" customFormat="1" ht="16.8">
      <c r="A28" s="31"/>
      <c r="B28" s="32"/>
      <c r="C28" s="33"/>
      <c r="D28" s="33"/>
      <c r="E28" s="36"/>
      <c r="I28" s="36"/>
    </row>
    <row r="29" spans="1:18" s="3" customFormat="1" ht="17.399999999999999">
      <c r="A29" s="4"/>
      <c r="B29" s="5"/>
      <c r="C29" s="6"/>
      <c r="D29" s="6"/>
      <c r="E29" s="1"/>
      <c r="I29" s="2"/>
      <c r="J29" s="7"/>
    </row>
    <row r="30" spans="1:18" s="3" customFormat="1" ht="17.399999999999999">
      <c r="A30" s="4"/>
      <c r="B30" s="5"/>
      <c r="C30" s="6"/>
      <c r="D30" s="6"/>
      <c r="E30" s="8"/>
      <c r="I30" s="8"/>
    </row>
    <row r="31" spans="1:18" s="3" customFormat="1" ht="17.399999999999999">
      <c r="A31" s="4"/>
      <c r="B31" s="5"/>
      <c r="C31" s="6"/>
      <c r="D31" s="6"/>
      <c r="E31" s="1"/>
      <c r="I31" s="2"/>
      <c r="J31" s="7"/>
    </row>
    <row r="32" spans="1:18" s="3" customFormat="1" ht="17.399999999999999">
      <c r="A32" s="9"/>
      <c r="B32" s="5"/>
      <c r="C32" s="6"/>
      <c r="D32" s="6"/>
      <c r="E32" s="1"/>
      <c r="I32" s="10"/>
    </row>
    <row r="33" spans="1:15" s="3" customFormat="1" ht="17.399999999999999">
      <c r="A33" s="9"/>
      <c r="B33" s="5"/>
      <c r="C33" s="6"/>
      <c r="D33" s="6"/>
      <c r="E33" s="1"/>
      <c r="I33" s="10"/>
    </row>
    <row r="34" spans="1:15" s="3" customFormat="1"/>
    <row r="35" spans="1:15" s="3" customFormat="1"/>
    <row r="36" spans="1:15" s="3" customFormat="1">
      <c r="C36" s="261"/>
      <c r="D36" s="261"/>
      <c r="E36" s="261"/>
      <c r="F36" s="261"/>
      <c r="G36" s="261"/>
      <c r="H36" s="261"/>
      <c r="I36" s="261"/>
      <c r="J36" s="261"/>
      <c r="K36" s="261"/>
      <c r="L36" s="261"/>
      <c r="M36" s="261"/>
      <c r="N36" s="261"/>
      <c r="O36" s="261"/>
    </row>
    <row r="37" spans="1:15" s="3" customFormat="1">
      <c r="C37" s="261"/>
      <c r="D37" s="261"/>
      <c r="E37" s="261"/>
      <c r="F37" s="261"/>
      <c r="G37" s="261"/>
      <c r="H37" s="261"/>
      <c r="I37" s="261"/>
      <c r="J37" s="261"/>
      <c r="K37" s="261"/>
      <c r="L37" s="261"/>
      <c r="M37" s="261"/>
      <c r="N37" s="261"/>
      <c r="O37" s="261"/>
    </row>
    <row r="38" spans="1:15" s="3" customFormat="1">
      <c r="C38" s="261"/>
      <c r="D38" s="262" t="s">
        <v>202</v>
      </c>
      <c r="E38" s="261"/>
      <c r="G38" s="261"/>
      <c r="H38" s="261"/>
      <c r="I38" s="262" t="s">
        <v>203</v>
      </c>
      <c r="J38" s="262"/>
      <c r="K38" s="261"/>
      <c r="L38" s="261"/>
      <c r="M38" s="262" t="s">
        <v>204</v>
      </c>
      <c r="N38" s="261"/>
      <c r="O38" s="261"/>
    </row>
    <row r="39" spans="1:15" s="3" customFormat="1">
      <c r="C39" s="261"/>
      <c r="D39" s="262" t="s">
        <v>205</v>
      </c>
      <c r="E39" s="261"/>
      <c r="G39" s="261"/>
      <c r="H39" s="261"/>
      <c r="I39" s="262" t="s">
        <v>206</v>
      </c>
      <c r="J39" s="262"/>
      <c r="K39" s="261"/>
      <c r="L39" s="261"/>
      <c r="M39" s="264" t="s">
        <v>207</v>
      </c>
      <c r="N39" s="261"/>
      <c r="O39" s="261"/>
    </row>
    <row r="40" spans="1:15" s="3" customFormat="1">
      <c r="C40" s="261"/>
      <c r="D40" s="261"/>
      <c r="E40" s="261"/>
      <c r="F40" s="261"/>
      <c r="G40" s="261"/>
      <c r="H40" s="261"/>
      <c r="I40" s="261"/>
      <c r="J40" s="261"/>
      <c r="K40" s="261"/>
      <c r="L40" s="261"/>
      <c r="M40" s="261"/>
      <c r="N40" s="261"/>
      <c r="O40" s="261"/>
    </row>
    <row r="41" spans="1:15">
      <c r="C41" s="261"/>
      <c r="D41" s="261"/>
      <c r="E41" s="261"/>
      <c r="F41" s="261"/>
      <c r="G41" s="261"/>
      <c r="H41" s="261"/>
      <c r="I41" s="261"/>
      <c r="J41" s="261"/>
      <c r="K41" s="261"/>
      <c r="L41" s="261"/>
      <c r="M41" s="261"/>
      <c r="N41" s="261"/>
      <c r="O41" s="261"/>
    </row>
    <row r="42" spans="1:15">
      <c r="C42" s="261"/>
      <c r="D42" s="261"/>
      <c r="E42" s="261"/>
      <c r="F42" s="261"/>
      <c r="G42" s="261"/>
      <c r="H42" s="261"/>
      <c r="I42" s="261"/>
      <c r="J42" s="261"/>
      <c r="K42" s="261"/>
      <c r="L42" s="261"/>
      <c r="M42" s="261"/>
      <c r="N42" s="261"/>
      <c r="O42" s="261"/>
    </row>
    <row r="43" spans="1:15">
      <c r="C43" s="261"/>
      <c r="D43" s="261"/>
      <c r="E43" s="261"/>
      <c r="F43" s="261"/>
      <c r="G43" s="261"/>
      <c r="H43" s="261"/>
      <c r="I43" s="261"/>
      <c r="J43" s="261"/>
      <c r="K43" s="261"/>
      <c r="L43" s="261"/>
      <c r="M43" s="261"/>
      <c r="N43" s="261"/>
      <c r="O43" s="261"/>
    </row>
    <row r="44" spans="1:15">
      <c r="C44" s="261"/>
      <c r="D44" s="261"/>
      <c r="E44" s="261"/>
      <c r="F44" s="261"/>
      <c r="G44" s="261"/>
      <c r="H44" s="261"/>
      <c r="I44" s="261"/>
      <c r="J44" s="261"/>
      <c r="K44" s="261"/>
      <c r="L44" s="261"/>
      <c r="M44" s="261"/>
      <c r="N44" s="261"/>
      <c r="O44" s="261"/>
    </row>
    <row r="45" spans="1:15">
      <c r="C45" s="261"/>
      <c r="D45" s="265"/>
      <c r="E45" s="265"/>
      <c r="F45" s="261"/>
      <c r="G45" s="261"/>
      <c r="H45" s="261"/>
      <c r="I45" s="261"/>
      <c r="J45" s="261"/>
      <c r="K45" s="261"/>
      <c r="L45" s="261"/>
      <c r="M45" s="261"/>
      <c r="N45" s="261"/>
      <c r="O45" s="261"/>
    </row>
    <row r="46" spans="1:15">
      <c r="C46" s="261"/>
      <c r="D46" s="265"/>
      <c r="E46" s="265"/>
      <c r="F46" s="261"/>
      <c r="G46" s="261"/>
      <c r="H46" s="261"/>
      <c r="I46" s="261"/>
      <c r="J46" s="261"/>
      <c r="K46" s="261"/>
      <c r="L46" s="261"/>
      <c r="M46" s="261"/>
      <c r="N46" s="261"/>
      <c r="O46" s="261"/>
    </row>
    <row r="47" spans="1:15">
      <c r="C47" s="261"/>
      <c r="D47" s="261"/>
      <c r="E47" s="261"/>
      <c r="F47" s="261"/>
      <c r="G47" s="261"/>
      <c r="H47" s="261"/>
      <c r="I47" s="261"/>
      <c r="J47" s="261"/>
      <c r="K47" s="261"/>
      <c r="L47" s="261"/>
      <c r="M47" s="261"/>
      <c r="N47" s="261"/>
      <c r="O47" s="261"/>
    </row>
    <row r="48" spans="1:15">
      <c r="C48" s="261"/>
      <c r="D48" s="261"/>
      <c r="E48" s="261"/>
      <c r="F48" s="261"/>
      <c r="G48" s="261"/>
      <c r="H48" s="261"/>
      <c r="I48" s="261"/>
      <c r="J48" s="261"/>
      <c r="K48" s="261"/>
      <c r="L48" s="261"/>
      <c r="M48" s="261"/>
      <c r="N48" s="261"/>
      <c r="O48" s="261"/>
    </row>
    <row r="49" spans="3:15">
      <c r="C49" s="261"/>
      <c r="D49" s="261"/>
      <c r="E49" s="261"/>
      <c r="F49" s="261"/>
      <c r="G49" s="261"/>
      <c r="H49" s="261"/>
      <c r="I49" s="261"/>
      <c r="J49" s="261"/>
      <c r="K49" s="261"/>
      <c r="L49" s="261"/>
      <c r="M49" s="261"/>
      <c r="N49" s="261"/>
      <c r="O49" s="261"/>
    </row>
    <row r="50" spans="3:15">
      <c r="C50" s="261"/>
      <c r="D50" s="261"/>
      <c r="E50" s="261"/>
      <c r="F50" s="261"/>
      <c r="G50" s="261"/>
      <c r="H50" s="261"/>
      <c r="I50" s="261"/>
      <c r="J50" s="261"/>
      <c r="K50" s="261"/>
      <c r="L50" s="261"/>
      <c r="M50" s="261"/>
      <c r="N50" s="261"/>
      <c r="O50" s="261"/>
    </row>
    <row r="51" spans="3:15">
      <c r="C51" s="261"/>
      <c r="D51" s="261"/>
      <c r="E51" s="261"/>
      <c r="F51" s="261"/>
      <c r="G51" s="261"/>
      <c r="H51" s="261"/>
      <c r="I51" s="261"/>
      <c r="J51" s="261"/>
      <c r="K51" s="261"/>
      <c r="L51" s="261"/>
      <c r="M51" s="261"/>
      <c r="N51" s="261"/>
      <c r="O51" s="261"/>
    </row>
    <row r="52" spans="3:15">
      <c r="C52" s="261"/>
      <c r="D52" s="261"/>
      <c r="E52" s="261"/>
      <c r="F52" s="261"/>
      <c r="G52" s="261"/>
      <c r="H52" s="261"/>
      <c r="I52" s="261"/>
      <c r="J52" s="261"/>
      <c r="K52" s="261"/>
      <c r="L52" s="261"/>
      <c r="M52" s="261"/>
      <c r="N52" s="261"/>
      <c r="O52" s="261"/>
    </row>
    <row r="53" spans="3:15">
      <c r="C53" s="261"/>
      <c r="D53" s="261"/>
      <c r="E53" s="261"/>
      <c r="F53" s="261"/>
      <c r="G53" s="261"/>
      <c r="H53" s="261"/>
      <c r="I53" s="261"/>
      <c r="J53" s="261"/>
      <c r="K53" s="261"/>
      <c r="L53" s="261"/>
      <c r="M53" s="261"/>
      <c r="N53" s="261"/>
      <c r="O53" s="261"/>
    </row>
    <row r="446" spans="1:1" ht="15">
      <c r="A446" s="13">
        <v>-10984.77</v>
      </c>
    </row>
    <row r="447" spans="1:1" ht="15">
      <c r="A447" s="13">
        <v>-10984.77</v>
      </c>
    </row>
    <row r="448" spans="1:1" ht="15">
      <c r="A448" s="15">
        <v>0</v>
      </c>
    </row>
    <row r="449" spans="1:1" ht="15">
      <c r="A449" s="15">
        <v>0</v>
      </c>
    </row>
    <row r="450" spans="1:1" ht="15">
      <c r="A450" s="15">
        <v>2349.29</v>
      </c>
    </row>
    <row r="451" spans="1:1" ht="15">
      <c r="A451" s="15">
        <v>493.2</v>
      </c>
    </row>
    <row r="452" spans="1:1" ht="15">
      <c r="A452" s="15">
        <v>1856.09</v>
      </c>
    </row>
    <row r="453" spans="1:1" ht="15">
      <c r="A453" s="15">
        <v>0</v>
      </c>
    </row>
    <row r="454" spans="1:1" ht="15">
      <c r="A454" s="15">
        <v>0</v>
      </c>
    </row>
    <row r="455" spans="1:1" ht="15">
      <c r="A455" s="15">
        <v>-13334.06</v>
      </c>
    </row>
    <row r="456" spans="1:1" ht="15">
      <c r="A456" s="15">
        <v>-12154.11</v>
      </c>
    </row>
    <row r="457" spans="1:1" ht="15">
      <c r="A457" s="15">
        <v>-1215.3900000000001</v>
      </c>
    </row>
    <row r="458" spans="1:1" ht="15">
      <c r="A458" s="15">
        <v>35.44</v>
      </c>
    </row>
  </sheetData>
  <mergeCells count="4">
    <mergeCell ref="A19:P19"/>
    <mergeCell ref="A20:P20"/>
    <mergeCell ref="B9:O9"/>
    <mergeCell ref="B11:O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3D51E-D581-4052-BD09-D7C2FAEE0279}">
  <sheetPr>
    <tabColor rgb="FFFFFF00"/>
  </sheetPr>
  <dimension ref="A1:I128"/>
  <sheetViews>
    <sheetView topLeftCell="A89" workbookViewId="0">
      <selection activeCell="E96" sqref="E96"/>
    </sheetView>
  </sheetViews>
  <sheetFormatPr baseColWidth="10" defaultColWidth="8.88671875" defaultRowHeight="14.4"/>
  <cols>
    <col min="1" max="1" width="75" customWidth="1"/>
    <col min="2" max="2" width="21" customWidth="1"/>
    <col min="3" max="5" width="18" customWidth="1"/>
    <col min="7" max="7" width="25.33203125" style="272" customWidth="1"/>
    <col min="259" max="259" width="75" customWidth="1"/>
    <col min="260" max="260" width="21" customWidth="1"/>
    <col min="261" max="261" width="16" customWidth="1"/>
    <col min="515" max="515" width="75" customWidth="1"/>
    <col min="516" max="516" width="21" customWidth="1"/>
    <col min="517" max="517" width="16" customWidth="1"/>
    <col min="771" max="771" width="75" customWidth="1"/>
    <col min="772" max="772" width="21" customWidth="1"/>
    <col min="773" max="773" width="16" customWidth="1"/>
    <col min="1027" max="1027" width="75" customWidth="1"/>
    <col min="1028" max="1028" width="21" customWidth="1"/>
    <col min="1029" max="1029" width="16" customWidth="1"/>
    <col min="1283" max="1283" width="75" customWidth="1"/>
    <col min="1284" max="1284" width="21" customWidth="1"/>
    <col min="1285" max="1285" width="16" customWidth="1"/>
    <col min="1539" max="1539" width="75" customWidth="1"/>
    <col min="1540" max="1540" width="21" customWidth="1"/>
    <col min="1541" max="1541" width="16" customWidth="1"/>
    <col min="1795" max="1795" width="75" customWidth="1"/>
    <col min="1796" max="1796" width="21" customWidth="1"/>
    <col min="1797" max="1797" width="16" customWidth="1"/>
    <col min="2051" max="2051" width="75" customWidth="1"/>
    <col min="2052" max="2052" width="21" customWidth="1"/>
    <col min="2053" max="2053" width="16" customWidth="1"/>
    <col min="2307" max="2307" width="75" customWidth="1"/>
    <col min="2308" max="2308" width="21" customWidth="1"/>
    <col min="2309" max="2309" width="16" customWidth="1"/>
    <col min="2563" max="2563" width="75" customWidth="1"/>
    <col min="2564" max="2564" width="21" customWidth="1"/>
    <col min="2565" max="2565" width="16" customWidth="1"/>
    <col min="2819" max="2819" width="75" customWidth="1"/>
    <col min="2820" max="2820" width="21" customWidth="1"/>
    <col min="2821" max="2821" width="16" customWidth="1"/>
    <col min="3075" max="3075" width="75" customWidth="1"/>
    <col min="3076" max="3076" width="21" customWidth="1"/>
    <col min="3077" max="3077" width="16" customWidth="1"/>
    <col min="3331" max="3331" width="75" customWidth="1"/>
    <col min="3332" max="3332" width="21" customWidth="1"/>
    <col min="3333" max="3333" width="16" customWidth="1"/>
    <col min="3587" max="3587" width="75" customWidth="1"/>
    <col min="3588" max="3588" width="21" customWidth="1"/>
    <col min="3589" max="3589" width="16" customWidth="1"/>
    <col min="3843" max="3843" width="75" customWidth="1"/>
    <col min="3844" max="3844" width="21" customWidth="1"/>
    <col min="3845" max="3845" width="16" customWidth="1"/>
    <col min="4099" max="4099" width="75" customWidth="1"/>
    <col min="4100" max="4100" width="21" customWidth="1"/>
    <col min="4101" max="4101" width="16" customWidth="1"/>
    <col min="4355" max="4355" width="75" customWidth="1"/>
    <col min="4356" max="4356" width="21" customWidth="1"/>
    <col min="4357" max="4357" width="16" customWidth="1"/>
    <col min="4611" max="4611" width="75" customWidth="1"/>
    <col min="4612" max="4612" width="21" customWidth="1"/>
    <col min="4613" max="4613" width="16" customWidth="1"/>
    <col min="4867" max="4867" width="75" customWidth="1"/>
    <col min="4868" max="4868" width="21" customWidth="1"/>
    <col min="4869" max="4869" width="16" customWidth="1"/>
    <col min="5123" max="5123" width="75" customWidth="1"/>
    <col min="5124" max="5124" width="21" customWidth="1"/>
    <col min="5125" max="5125" width="16" customWidth="1"/>
    <col min="5379" max="5379" width="75" customWidth="1"/>
    <col min="5380" max="5380" width="21" customWidth="1"/>
    <col min="5381" max="5381" width="16" customWidth="1"/>
    <col min="5635" max="5635" width="75" customWidth="1"/>
    <col min="5636" max="5636" width="21" customWidth="1"/>
    <col min="5637" max="5637" width="16" customWidth="1"/>
    <col min="5891" max="5891" width="75" customWidth="1"/>
    <col min="5892" max="5892" width="21" customWidth="1"/>
    <col min="5893" max="5893" width="16" customWidth="1"/>
    <col min="6147" max="6147" width="75" customWidth="1"/>
    <col min="6148" max="6148" width="21" customWidth="1"/>
    <col min="6149" max="6149" width="16" customWidth="1"/>
    <col min="6403" max="6403" width="75" customWidth="1"/>
    <col min="6404" max="6404" width="21" customWidth="1"/>
    <col min="6405" max="6405" width="16" customWidth="1"/>
    <col min="6659" max="6659" width="75" customWidth="1"/>
    <col min="6660" max="6660" width="21" customWidth="1"/>
    <col min="6661" max="6661" width="16" customWidth="1"/>
    <col min="6915" max="6915" width="75" customWidth="1"/>
    <col min="6916" max="6916" width="21" customWidth="1"/>
    <col min="6917" max="6917" width="16" customWidth="1"/>
    <col min="7171" max="7171" width="75" customWidth="1"/>
    <col min="7172" max="7172" width="21" customWidth="1"/>
    <col min="7173" max="7173" width="16" customWidth="1"/>
    <col min="7427" max="7427" width="75" customWidth="1"/>
    <col min="7428" max="7428" width="21" customWidth="1"/>
    <col min="7429" max="7429" width="16" customWidth="1"/>
    <col min="7683" max="7683" width="75" customWidth="1"/>
    <col min="7684" max="7684" width="21" customWidth="1"/>
    <col min="7685" max="7685" width="16" customWidth="1"/>
    <col min="7939" max="7939" width="75" customWidth="1"/>
    <col min="7940" max="7940" width="21" customWidth="1"/>
    <col min="7941" max="7941" width="16" customWidth="1"/>
    <col min="8195" max="8195" width="75" customWidth="1"/>
    <col min="8196" max="8196" width="21" customWidth="1"/>
    <col min="8197" max="8197" width="16" customWidth="1"/>
    <col min="8451" max="8451" width="75" customWidth="1"/>
    <col min="8452" max="8452" width="21" customWidth="1"/>
    <col min="8453" max="8453" width="16" customWidth="1"/>
    <col min="8707" max="8707" width="75" customWidth="1"/>
    <col min="8708" max="8708" width="21" customWidth="1"/>
    <col min="8709" max="8709" width="16" customWidth="1"/>
    <col min="8963" max="8963" width="75" customWidth="1"/>
    <col min="8964" max="8964" width="21" customWidth="1"/>
    <col min="8965" max="8965" width="16" customWidth="1"/>
    <col min="9219" max="9219" width="75" customWidth="1"/>
    <col min="9220" max="9220" width="21" customWidth="1"/>
    <col min="9221" max="9221" width="16" customWidth="1"/>
    <col min="9475" max="9475" width="75" customWidth="1"/>
    <col min="9476" max="9476" width="21" customWidth="1"/>
    <col min="9477" max="9477" width="16" customWidth="1"/>
    <col min="9731" max="9731" width="75" customWidth="1"/>
    <col min="9732" max="9732" width="21" customWidth="1"/>
    <col min="9733" max="9733" width="16" customWidth="1"/>
    <col min="9987" max="9987" width="75" customWidth="1"/>
    <col min="9988" max="9988" width="21" customWidth="1"/>
    <col min="9989" max="9989" width="16" customWidth="1"/>
    <col min="10243" max="10243" width="75" customWidth="1"/>
    <col min="10244" max="10244" width="21" customWidth="1"/>
    <col min="10245" max="10245" width="16" customWidth="1"/>
    <col min="10499" max="10499" width="75" customWidth="1"/>
    <col min="10500" max="10500" width="21" customWidth="1"/>
    <col min="10501" max="10501" width="16" customWidth="1"/>
    <col min="10755" max="10755" width="75" customWidth="1"/>
    <col min="10756" max="10756" width="21" customWidth="1"/>
    <col min="10757" max="10757" width="16" customWidth="1"/>
    <col min="11011" max="11011" width="75" customWidth="1"/>
    <col min="11012" max="11012" width="21" customWidth="1"/>
    <col min="11013" max="11013" width="16" customWidth="1"/>
    <col min="11267" max="11267" width="75" customWidth="1"/>
    <col min="11268" max="11268" width="21" customWidth="1"/>
    <col min="11269" max="11269" width="16" customWidth="1"/>
    <col min="11523" max="11523" width="75" customWidth="1"/>
    <col min="11524" max="11524" width="21" customWidth="1"/>
    <col min="11525" max="11525" width="16" customWidth="1"/>
    <col min="11779" max="11779" width="75" customWidth="1"/>
    <col min="11780" max="11780" width="21" customWidth="1"/>
    <col min="11781" max="11781" width="16" customWidth="1"/>
    <col min="12035" max="12035" width="75" customWidth="1"/>
    <col min="12036" max="12036" width="21" customWidth="1"/>
    <col min="12037" max="12037" width="16" customWidth="1"/>
    <col min="12291" max="12291" width="75" customWidth="1"/>
    <col min="12292" max="12292" width="21" customWidth="1"/>
    <col min="12293" max="12293" width="16" customWidth="1"/>
    <col min="12547" max="12547" width="75" customWidth="1"/>
    <col min="12548" max="12548" width="21" customWidth="1"/>
    <col min="12549" max="12549" width="16" customWidth="1"/>
    <col min="12803" max="12803" width="75" customWidth="1"/>
    <col min="12804" max="12804" width="21" customWidth="1"/>
    <col min="12805" max="12805" width="16" customWidth="1"/>
    <col min="13059" max="13059" width="75" customWidth="1"/>
    <col min="13060" max="13060" width="21" customWidth="1"/>
    <col min="13061" max="13061" width="16" customWidth="1"/>
    <col min="13315" max="13315" width="75" customWidth="1"/>
    <col min="13316" max="13316" width="21" customWidth="1"/>
    <col min="13317" max="13317" width="16" customWidth="1"/>
    <col min="13571" max="13571" width="75" customWidth="1"/>
    <col min="13572" max="13572" width="21" customWidth="1"/>
    <col min="13573" max="13573" width="16" customWidth="1"/>
    <col min="13827" max="13827" width="75" customWidth="1"/>
    <col min="13828" max="13828" width="21" customWidth="1"/>
    <col min="13829" max="13829" width="16" customWidth="1"/>
    <col min="14083" max="14083" width="75" customWidth="1"/>
    <col min="14084" max="14084" width="21" customWidth="1"/>
    <col min="14085" max="14085" width="16" customWidth="1"/>
    <col min="14339" max="14339" width="75" customWidth="1"/>
    <col min="14340" max="14340" width="21" customWidth="1"/>
    <col min="14341" max="14341" width="16" customWidth="1"/>
    <col min="14595" max="14595" width="75" customWidth="1"/>
    <col min="14596" max="14596" width="21" customWidth="1"/>
    <col min="14597" max="14597" width="16" customWidth="1"/>
    <col min="14851" max="14851" width="75" customWidth="1"/>
    <col min="14852" max="14852" width="21" customWidth="1"/>
    <col min="14853" max="14853" width="16" customWidth="1"/>
    <col min="15107" max="15107" width="75" customWidth="1"/>
    <col min="15108" max="15108" width="21" customWidth="1"/>
    <col min="15109" max="15109" width="16" customWidth="1"/>
    <col min="15363" max="15363" width="75" customWidth="1"/>
    <col min="15364" max="15364" width="21" customWidth="1"/>
    <col min="15365" max="15365" width="16" customWidth="1"/>
    <col min="15619" max="15619" width="75" customWidth="1"/>
    <col min="15620" max="15620" width="21" customWidth="1"/>
    <col min="15621" max="15621" width="16" customWidth="1"/>
    <col min="15875" max="15875" width="75" customWidth="1"/>
    <col min="15876" max="15876" width="21" customWidth="1"/>
    <col min="15877" max="15877" width="16" customWidth="1"/>
    <col min="16131" max="16131" width="75" customWidth="1"/>
    <col min="16132" max="16132" width="21" customWidth="1"/>
    <col min="16133" max="16133" width="16" customWidth="1"/>
  </cols>
  <sheetData>
    <row r="1" spans="1:9" ht="15.6">
      <c r="A1" s="266" t="s">
        <v>484</v>
      </c>
      <c r="B1" s="266"/>
      <c r="C1" s="266"/>
      <c r="D1" s="266"/>
      <c r="E1" s="266"/>
    </row>
    <row r="2" spans="1:9">
      <c r="A2" s="318" t="s">
        <v>208</v>
      </c>
      <c r="B2" s="318" t="s">
        <v>209</v>
      </c>
      <c r="C2" s="318"/>
      <c r="D2" s="318"/>
      <c r="E2" s="318"/>
      <c r="I2" s="269"/>
    </row>
    <row r="3" spans="1:9">
      <c r="A3" s="318" t="s">
        <v>210</v>
      </c>
      <c r="B3" s="318" t="s">
        <v>211</v>
      </c>
      <c r="C3" s="318"/>
      <c r="D3" s="318"/>
      <c r="E3" s="318"/>
    </row>
    <row r="4" spans="1:9">
      <c r="A4" s="322" t="s">
        <v>212</v>
      </c>
      <c r="B4" s="322" t="s">
        <v>212</v>
      </c>
      <c r="C4" s="322" t="s">
        <v>213</v>
      </c>
      <c r="D4" s="322" t="s">
        <v>351</v>
      </c>
      <c r="E4" s="322" t="s">
        <v>352</v>
      </c>
      <c r="G4" s="271" t="s">
        <v>354</v>
      </c>
    </row>
    <row r="5" spans="1:9">
      <c r="A5" s="322" t="s">
        <v>214</v>
      </c>
      <c r="B5" s="322" t="s">
        <v>215</v>
      </c>
      <c r="C5" s="322"/>
      <c r="D5" s="322"/>
      <c r="E5" s="322"/>
    </row>
    <row r="6" spans="1:9">
      <c r="A6" s="320"/>
      <c r="B6" s="320"/>
      <c r="C6" s="320"/>
      <c r="D6" s="320"/>
      <c r="E6" s="320"/>
    </row>
    <row r="7" spans="1:9">
      <c r="A7" s="320" t="s">
        <v>216</v>
      </c>
      <c r="B7" s="320" t="s">
        <v>217</v>
      </c>
      <c r="C7" s="317">
        <v>16544125.550000001</v>
      </c>
      <c r="D7" s="317"/>
      <c r="E7" s="317"/>
    </row>
    <row r="8" spans="1:9">
      <c r="A8" s="320" t="s">
        <v>218</v>
      </c>
      <c r="B8" s="320" t="s">
        <v>219</v>
      </c>
      <c r="C8" s="317">
        <v>17943.240000000002</v>
      </c>
      <c r="D8" s="317"/>
      <c r="E8" s="317"/>
    </row>
    <row r="9" spans="1:9">
      <c r="A9" s="320" t="s">
        <v>220</v>
      </c>
      <c r="B9" s="320" t="s">
        <v>221</v>
      </c>
      <c r="C9" s="317">
        <v>17943.240000000002</v>
      </c>
      <c r="D9" s="317"/>
      <c r="E9" s="317"/>
    </row>
    <row r="10" spans="1:9">
      <c r="A10" s="320" t="s">
        <v>222</v>
      </c>
      <c r="B10" s="320" t="s">
        <v>223</v>
      </c>
      <c r="C10" s="317">
        <v>17943.240000000002</v>
      </c>
      <c r="D10" s="317"/>
      <c r="E10" s="317"/>
    </row>
    <row r="11" spans="1:9">
      <c r="A11" s="320" t="s">
        <v>224</v>
      </c>
      <c r="B11" s="320" t="s">
        <v>225</v>
      </c>
      <c r="C11" s="317">
        <v>8943.24</v>
      </c>
      <c r="D11" s="317">
        <v>578.53</v>
      </c>
      <c r="E11" s="317">
        <f>+C11+D11</f>
        <v>9521.77</v>
      </c>
      <c r="G11" s="272" t="s">
        <v>1</v>
      </c>
      <c r="I11" t="str">
        <f>+VLOOKUP(A11,CA!A:A,1,FALSE)</f>
        <v>.         Banco Atlas Cta. Cte. N° 1437854</v>
      </c>
    </row>
    <row r="12" spans="1:9">
      <c r="A12" s="320" t="s">
        <v>226</v>
      </c>
      <c r="B12" s="320" t="s">
        <v>227</v>
      </c>
      <c r="C12" s="317">
        <v>1000</v>
      </c>
      <c r="D12" s="317"/>
      <c r="E12" s="317">
        <f t="shared" ref="E12:E14" si="0">+C12+D12</f>
        <v>1000</v>
      </c>
      <c r="G12" s="272" t="s">
        <v>1</v>
      </c>
      <c r="I12" t="str">
        <f>+VLOOKUP(A12,CA!A:A,1,FALSE)</f>
        <v>.         Banco Continental C.A. N° 01-27-00661283-05</v>
      </c>
    </row>
    <row r="13" spans="1:9">
      <c r="A13" s="320" t="s">
        <v>228</v>
      </c>
      <c r="B13" s="320" t="s">
        <v>229</v>
      </c>
      <c r="C13" s="317">
        <v>8000</v>
      </c>
      <c r="D13" s="317"/>
      <c r="E13" s="317">
        <f t="shared" si="0"/>
        <v>8000</v>
      </c>
      <c r="G13" s="272" t="s">
        <v>1</v>
      </c>
      <c r="I13" t="str">
        <f>+VLOOKUP(A13,CA!A:A,1,FALSE)</f>
        <v>.         Banco GNB Caja de Ahorro N°</v>
      </c>
    </row>
    <row r="14" spans="1:9" s="270" customFormat="1">
      <c r="A14" s="269" t="s">
        <v>371</v>
      </c>
      <c r="B14" s="269"/>
      <c r="C14" s="323"/>
      <c r="D14" s="323">
        <v>2706526.89</v>
      </c>
      <c r="E14" s="317">
        <f t="shared" si="0"/>
        <v>2706526.89</v>
      </c>
      <c r="G14" s="272" t="s">
        <v>1</v>
      </c>
      <c r="I14" t="str">
        <f>+VLOOKUP(A14,CA!A:A,1,FALSE)</f>
        <v>.         Banco Atlas Cta. Cte. N° 1437854 Reclasificado</v>
      </c>
    </row>
    <row r="15" spans="1:9">
      <c r="A15" s="320" t="s">
        <v>230</v>
      </c>
      <c r="B15" s="320" t="s">
        <v>231</v>
      </c>
      <c r="C15" s="317">
        <v>16517657.73</v>
      </c>
      <c r="D15" s="317"/>
      <c r="E15" s="317"/>
      <c r="I15" t="e">
        <f>+VLOOKUP(I2,CA!A:A,1,FALSE)</f>
        <v>#N/A</v>
      </c>
    </row>
    <row r="16" spans="1:9">
      <c r="A16" s="320" t="s">
        <v>232</v>
      </c>
      <c r="B16" s="320" t="s">
        <v>233</v>
      </c>
      <c r="C16" s="317">
        <v>9852017.1099999994</v>
      </c>
      <c r="D16" s="317"/>
      <c r="E16" s="317"/>
    </row>
    <row r="17" spans="1:9">
      <c r="A17" s="320" t="s">
        <v>234</v>
      </c>
      <c r="B17" s="320" t="s">
        <v>235</v>
      </c>
      <c r="C17" s="317">
        <v>9852017.1099999994</v>
      </c>
      <c r="D17" s="317"/>
      <c r="E17" s="317"/>
    </row>
    <row r="18" spans="1:9">
      <c r="A18" s="320" t="s">
        <v>236</v>
      </c>
      <c r="B18" s="320" t="s">
        <v>237</v>
      </c>
      <c r="C18" s="317">
        <v>9852017.1099999994</v>
      </c>
      <c r="D18" s="317">
        <f>-D14</f>
        <v>-2706526.89</v>
      </c>
      <c r="E18" s="317">
        <f t="shared" ref="E18:E77" si="1">+C18+D18</f>
        <v>7145490.2199999988</v>
      </c>
      <c r="G18" s="272" t="s">
        <v>2</v>
      </c>
      <c r="I18" t="str">
        <f>+VLOOKUP(A18,CA!A:A,1,FALSE)</f>
        <v>.         Liquidez (USD)</v>
      </c>
    </row>
    <row r="19" spans="1:9">
      <c r="A19" s="320" t="s">
        <v>380</v>
      </c>
      <c r="B19" s="320" t="s">
        <v>433</v>
      </c>
      <c r="C19" s="317">
        <v>102907.25</v>
      </c>
      <c r="D19" s="317"/>
      <c r="E19" s="317"/>
    </row>
    <row r="20" spans="1:9">
      <c r="A20" s="320" t="s">
        <v>381</v>
      </c>
      <c r="B20" s="320" t="s">
        <v>434</v>
      </c>
      <c r="C20" s="317">
        <v>102907.25</v>
      </c>
      <c r="D20" s="317"/>
      <c r="E20" s="317">
        <f t="shared" si="1"/>
        <v>102907.25</v>
      </c>
      <c r="G20" s="272" t="s">
        <v>2</v>
      </c>
      <c r="I20" t="str">
        <f>+VLOOKUP(A20,CA!A:A,1,FALSE)</f>
        <v>.       Sudameris Bank S.A.E.C.A. - PYSUD06F6721 - 6,75% - 20/11/2030</v>
      </c>
    </row>
    <row r="21" spans="1:9">
      <c r="A21" s="320" t="s">
        <v>243</v>
      </c>
      <c r="B21" s="320" t="s">
        <v>244</v>
      </c>
      <c r="C21" s="317">
        <v>5875955.7300000004</v>
      </c>
      <c r="D21" s="317"/>
      <c r="E21" s="317"/>
      <c r="I21" t="str">
        <f>+VLOOKUP(A21,CA!A:A,1,FALSE)</f>
        <v>.     Certificados Depósito de Ahorro</v>
      </c>
    </row>
    <row r="22" spans="1:9">
      <c r="A22" s="320" t="s">
        <v>246</v>
      </c>
      <c r="B22" s="320" t="s">
        <v>247</v>
      </c>
      <c r="C22" s="317">
        <v>100840.05</v>
      </c>
      <c r="D22" s="317"/>
      <c r="E22" s="317">
        <f t="shared" si="1"/>
        <v>100840.05</v>
      </c>
      <c r="G22" s="272" t="s">
        <v>2</v>
      </c>
      <c r="I22" t="str">
        <f>+VLOOKUP(A22,CA!A:A,1,FALSE)</f>
        <v>.       Banco Sudameris S.A.E.C.A. - EC 0488 - 6,25% - 21/11/2024</v>
      </c>
    </row>
    <row r="23" spans="1:9">
      <c r="A23" s="320" t="s">
        <v>248</v>
      </c>
      <c r="B23" s="320" t="s">
        <v>249</v>
      </c>
      <c r="C23" s="317">
        <v>50408.94</v>
      </c>
      <c r="D23" s="317"/>
      <c r="E23" s="317">
        <f t="shared" si="1"/>
        <v>50408.94</v>
      </c>
      <c r="G23" s="272" t="s">
        <v>2</v>
      </c>
      <c r="I23" t="str">
        <f>+VLOOKUP(A23,CA!A:A,1,FALSE)</f>
        <v>.       Banco GNB S.A. - FA 4102 - 6,00% - 17/02/2025</v>
      </c>
    </row>
    <row r="24" spans="1:9">
      <c r="A24" s="320" t="s">
        <v>250</v>
      </c>
      <c r="B24" s="320" t="s">
        <v>251</v>
      </c>
      <c r="C24" s="317">
        <v>50499.86</v>
      </c>
      <c r="D24" s="317"/>
      <c r="E24" s="317">
        <f t="shared" si="1"/>
        <v>50499.86</v>
      </c>
      <c r="G24" s="272" t="s">
        <v>2</v>
      </c>
      <c r="I24" t="str">
        <f>+VLOOKUP(A24,CA!A:A,1,FALSE)</f>
        <v>.       Banco Nacional de Fomento - BB 0866 - 6,43% - 01/09/2026</v>
      </c>
    </row>
    <row r="25" spans="1:9">
      <c r="A25" s="320" t="s">
        <v>252</v>
      </c>
      <c r="B25" s="320" t="s">
        <v>253</v>
      </c>
      <c r="C25" s="317">
        <v>50499.86</v>
      </c>
      <c r="D25" s="317"/>
      <c r="E25" s="317">
        <f t="shared" si="1"/>
        <v>50499.86</v>
      </c>
      <c r="G25" s="272" t="s">
        <v>2</v>
      </c>
      <c r="I25" t="str">
        <f>+VLOOKUP(A25,CA!A:A,1,FALSE)</f>
        <v>.       Banco Nacional de Fomento - BB 0867 - 6,43% - 01/09/2026</v>
      </c>
    </row>
    <row r="26" spans="1:9">
      <c r="A26" s="320" t="s">
        <v>254</v>
      </c>
      <c r="B26" s="320" t="s">
        <v>255</v>
      </c>
      <c r="C26" s="317">
        <v>50499.86</v>
      </c>
      <c r="D26" s="317"/>
      <c r="E26" s="317">
        <f t="shared" si="1"/>
        <v>50499.86</v>
      </c>
      <c r="G26" s="272" t="s">
        <v>2</v>
      </c>
      <c r="I26" t="str">
        <f>+VLOOKUP(A26,CA!A:A,1,FALSE)</f>
        <v>.       Banco Nacional de Fomento - BB 0868 - 6,43% - 01/09/2026</v>
      </c>
    </row>
    <row r="27" spans="1:9">
      <c r="A27" s="320" t="s">
        <v>256</v>
      </c>
      <c r="B27" s="320" t="s">
        <v>257</v>
      </c>
      <c r="C27" s="317">
        <v>50499.86</v>
      </c>
      <c r="D27" s="317"/>
      <c r="E27" s="317">
        <f t="shared" si="1"/>
        <v>50499.86</v>
      </c>
      <c r="G27" s="272" t="s">
        <v>2</v>
      </c>
      <c r="I27" t="str">
        <f>+VLOOKUP(A27,CA!A:A,1,FALSE)</f>
        <v>.       Banco Nacional de Fomento - BB 0869 - 6,43% - 01/09/2026</v>
      </c>
    </row>
    <row r="28" spans="1:9">
      <c r="A28" s="320" t="s">
        <v>258</v>
      </c>
      <c r="B28" s="320" t="s">
        <v>259</v>
      </c>
      <c r="C28" s="317">
        <v>50499.86</v>
      </c>
      <c r="D28" s="317"/>
      <c r="E28" s="317">
        <f t="shared" si="1"/>
        <v>50499.86</v>
      </c>
      <c r="G28" s="272" t="s">
        <v>2</v>
      </c>
      <c r="I28" t="str">
        <f>+VLOOKUP(A28,CA!A:A,1,FALSE)</f>
        <v>.       Banco Nacional de Fomento - BB 0870 - 6,43% - 01/09/2026</v>
      </c>
    </row>
    <row r="29" spans="1:9">
      <c r="A29" s="320" t="s">
        <v>260</v>
      </c>
      <c r="B29" s="320" t="s">
        <v>261</v>
      </c>
      <c r="C29" s="317">
        <v>50499.86</v>
      </c>
      <c r="D29" s="317"/>
      <c r="E29" s="317">
        <f t="shared" si="1"/>
        <v>50499.86</v>
      </c>
      <c r="G29" s="272" t="s">
        <v>2</v>
      </c>
      <c r="I29" t="str">
        <f>+VLOOKUP(A29,CA!A:A,1,FALSE)</f>
        <v>.       Banco Nacional de Fomento - BB 0871 - 6,43% - 01/09/2026</v>
      </c>
    </row>
    <row r="30" spans="1:9">
      <c r="A30" s="320" t="s">
        <v>262</v>
      </c>
      <c r="B30" s="320" t="s">
        <v>263</v>
      </c>
      <c r="C30" s="317">
        <v>50499.86</v>
      </c>
      <c r="D30" s="317"/>
      <c r="E30" s="317">
        <f t="shared" si="1"/>
        <v>50499.86</v>
      </c>
      <c r="G30" s="272" t="s">
        <v>2</v>
      </c>
      <c r="I30" t="str">
        <f>+VLOOKUP(A30,CA!A:A,1,FALSE)</f>
        <v>.       Banco Nacional de Fomento - BB 0872 - 6,43% - 01/09/2026</v>
      </c>
    </row>
    <row r="31" spans="1:9">
      <c r="A31" s="320" t="s">
        <v>264</v>
      </c>
      <c r="B31" s="320" t="s">
        <v>265</v>
      </c>
      <c r="C31" s="317">
        <v>100746.95</v>
      </c>
      <c r="D31" s="317"/>
      <c r="E31" s="317">
        <f t="shared" si="1"/>
        <v>100746.95</v>
      </c>
      <c r="G31" s="272" t="s">
        <v>2</v>
      </c>
      <c r="I31" t="str">
        <f>+VLOOKUP(A31,CA!A:A,1,FALSE)</f>
        <v>.       Banco Nacional de Fomento - BB 1075 - 6,45% - 30/11/2026</v>
      </c>
    </row>
    <row r="32" spans="1:9">
      <c r="A32" s="320" t="s">
        <v>266</v>
      </c>
      <c r="B32" s="320" t="s">
        <v>267</v>
      </c>
      <c r="C32" s="317">
        <v>100746.95</v>
      </c>
      <c r="D32" s="317"/>
      <c r="E32" s="317">
        <f t="shared" si="1"/>
        <v>100746.95</v>
      </c>
      <c r="G32" s="272" t="s">
        <v>2</v>
      </c>
      <c r="I32" t="str">
        <f>+VLOOKUP(A32,CA!A:A,1,FALSE)</f>
        <v>.       Banco Nacional de Fomento - BB 1076 - 6,45% - 30/11/2026</v>
      </c>
    </row>
    <row r="33" spans="1:9">
      <c r="A33" s="320" t="s">
        <v>268</v>
      </c>
      <c r="B33" s="320" t="s">
        <v>269</v>
      </c>
      <c r="C33" s="317">
        <v>100746.95</v>
      </c>
      <c r="D33" s="317"/>
      <c r="E33" s="317">
        <f t="shared" si="1"/>
        <v>100746.95</v>
      </c>
      <c r="G33" s="272" t="s">
        <v>2</v>
      </c>
      <c r="I33" t="str">
        <f>+VLOOKUP(A33,CA!A:A,1,FALSE)</f>
        <v>.       Banco Nacional de Fomento - BB 1077 - 6,45% - 30/11/2026</v>
      </c>
    </row>
    <row r="34" spans="1:9">
      <c r="A34" s="320" t="s">
        <v>270</v>
      </c>
      <c r="B34" s="320" t="s">
        <v>271</v>
      </c>
      <c r="C34" s="317">
        <v>99415.3</v>
      </c>
      <c r="D34" s="317"/>
      <c r="E34" s="317">
        <f t="shared" si="1"/>
        <v>99415.3</v>
      </c>
      <c r="G34" s="272" t="s">
        <v>2</v>
      </c>
      <c r="I34" t="str">
        <f>+VLOOKUP(A34,CA!A:A,1,FALSE)</f>
        <v>.       BANCOP S.A. - AA 2254 - 4,25% - 16/12/2024</v>
      </c>
    </row>
    <row r="35" spans="1:9">
      <c r="A35" s="320" t="s">
        <v>272</v>
      </c>
      <c r="B35" s="320" t="s">
        <v>273</v>
      </c>
      <c r="C35" s="317">
        <v>99415.3</v>
      </c>
      <c r="D35" s="317"/>
      <c r="E35" s="317">
        <f t="shared" si="1"/>
        <v>99415.3</v>
      </c>
      <c r="G35" s="272" t="s">
        <v>2</v>
      </c>
      <c r="I35" t="str">
        <f>+VLOOKUP(A35,CA!A:A,1,FALSE)</f>
        <v>.       BANCOP S.A. - AA 2255 - 4,25% - 16/12/2024</v>
      </c>
    </row>
    <row r="36" spans="1:9">
      <c r="A36" s="320" t="s">
        <v>274</v>
      </c>
      <c r="B36" s="320" t="s">
        <v>275</v>
      </c>
      <c r="C36" s="317">
        <v>99415.3</v>
      </c>
      <c r="D36" s="317"/>
      <c r="E36" s="317">
        <f t="shared" si="1"/>
        <v>99415.3</v>
      </c>
      <c r="G36" s="272" t="s">
        <v>2</v>
      </c>
      <c r="I36" t="str">
        <f>+VLOOKUP(A36,CA!A:A,1,FALSE)</f>
        <v>.       BANCOP S.A. - AA 2258 - 4,25% - 16/12/2024</v>
      </c>
    </row>
    <row r="37" spans="1:9">
      <c r="A37" s="320" t="s">
        <v>276</v>
      </c>
      <c r="B37" s="320" t="s">
        <v>277</v>
      </c>
      <c r="C37" s="317">
        <v>101338.54</v>
      </c>
      <c r="D37" s="317"/>
      <c r="E37" s="317">
        <f t="shared" si="1"/>
        <v>101338.54</v>
      </c>
      <c r="G37" s="272" t="s">
        <v>2</v>
      </c>
      <c r="I37" t="str">
        <f>+VLOOKUP(A37,CA!A:A,1,FALSE)</f>
        <v>.       Banco Nacional de Fomento - GD 0042 - 6,50% - 04/08/2026</v>
      </c>
    </row>
    <row r="38" spans="1:9">
      <c r="A38" s="320" t="s">
        <v>278</v>
      </c>
      <c r="B38" s="320" t="s">
        <v>279</v>
      </c>
      <c r="C38" s="317">
        <v>101338.54</v>
      </c>
      <c r="D38" s="317"/>
      <c r="E38" s="317">
        <f t="shared" si="1"/>
        <v>101338.54</v>
      </c>
      <c r="G38" s="272" t="s">
        <v>2</v>
      </c>
      <c r="I38" t="str">
        <f>+VLOOKUP(A38,CA!A:A,1,FALSE)</f>
        <v>.       Banco Nacional de Fomento - GD 0043 - 6,50% - 04/08/2026</v>
      </c>
    </row>
    <row r="39" spans="1:9">
      <c r="A39" s="320" t="s">
        <v>280</v>
      </c>
      <c r="B39" s="320" t="s">
        <v>281</v>
      </c>
      <c r="C39" s="317">
        <v>101338.54</v>
      </c>
      <c r="D39" s="317"/>
      <c r="E39" s="317">
        <f t="shared" si="1"/>
        <v>101338.54</v>
      </c>
      <c r="G39" s="272" t="s">
        <v>2</v>
      </c>
      <c r="I39" t="str">
        <f>+VLOOKUP(A39,CA!A:A,1,FALSE)</f>
        <v>.       Banco Nacional de Fomento - GD 0045 - 6,50% - 04/08/2026</v>
      </c>
    </row>
    <row r="40" spans="1:9" s="270" customFormat="1">
      <c r="A40" s="269" t="s">
        <v>385</v>
      </c>
      <c r="B40" s="269" t="s">
        <v>438</v>
      </c>
      <c r="C40" s="323">
        <v>50567.78</v>
      </c>
      <c r="D40" s="323"/>
      <c r="E40" s="323">
        <f t="shared" si="1"/>
        <v>50567.78</v>
      </c>
      <c r="G40" s="273" t="s">
        <v>2</v>
      </c>
      <c r="I40" s="270" t="str">
        <f>+VLOOKUP(A40,CA!A:A,1,FALSE)</f>
        <v>.       BANCO GNB S.A - FA4481 - 6,00% - 19/5/2025</v>
      </c>
    </row>
    <row r="41" spans="1:9">
      <c r="A41" s="320" t="s">
        <v>386</v>
      </c>
      <c r="B41" s="320" t="s">
        <v>439</v>
      </c>
      <c r="C41" s="317">
        <v>101142.6</v>
      </c>
      <c r="D41" s="317"/>
      <c r="E41" s="317">
        <f t="shared" si="1"/>
        <v>101142.6</v>
      </c>
      <c r="G41" s="272" t="s">
        <v>2</v>
      </c>
      <c r="I41" t="str">
        <f>+VLOOKUP(A41,CA!A:A,1,FALSE)</f>
        <v>.       Banco Nacional de Fomento - GD 0024 - 6,50% - 4/8/2026</v>
      </c>
    </row>
    <row r="42" spans="1:9">
      <c r="A42" s="320" t="s">
        <v>387</v>
      </c>
      <c r="B42" s="320" t="s">
        <v>440</v>
      </c>
      <c r="C42" s="317">
        <v>101142.6</v>
      </c>
      <c r="D42" s="317"/>
      <c r="E42" s="317">
        <f t="shared" si="1"/>
        <v>101142.6</v>
      </c>
      <c r="G42" s="272" t="s">
        <v>2</v>
      </c>
      <c r="I42" t="str">
        <f>+VLOOKUP(A42,CA!A:A,1,FALSE)</f>
        <v>.       Banco Nacional de Fomento - GD 0025 - 6,50% - 4/8/2026</v>
      </c>
    </row>
    <row r="43" spans="1:9">
      <c r="A43" s="320" t="s">
        <v>388</v>
      </c>
      <c r="B43" s="320" t="s">
        <v>441</v>
      </c>
      <c r="C43" s="317">
        <v>101142.6</v>
      </c>
      <c r="D43" s="317"/>
      <c r="E43" s="317">
        <f t="shared" si="1"/>
        <v>101142.6</v>
      </c>
      <c r="G43" s="272" t="s">
        <v>2</v>
      </c>
      <c r="I43" t="str">
        <f>+VLOOKUP(A43,CA!A:A,1,FALSE)</f>
        <v>.       Banco Nacional de Fomento - GD 0026 - 6,50% - 4/8/2026</v>
      </c>
    </row>
    <row r="44" spans="1:9">
      <c r="A44" s="320" t="s">
        <v>389</v>
      </c>
      <c r="B44" s="320" t="s">
        <v>442</v>
      </c>
      <c r="C44" s="317">
        <v>101142.6</v>
      </c>
      <c r="D44" s="317"/>
      <c r="E44" s="317">
        <f t="shared" si="1"/>
        <v>101142.6</v>
      </c>
      <c r="G44" s="272" t="s">
        <v>2</v>
      </c>
      <c r="I44" t="str">
        <f>+VLOOKUP(A44,CA!A:A,1,FALSE)</f>
        <v>.       Banco Nacional de Fomento - GD 0027 - 6,50% - 4/8/2026</v>
      </c>
    </row>
    <row r="45" spans="1:9">
      <c r="A45" s="320" t="s">
        <v>390</v>
      </c>
      <c r="B45" s="320" t="s">
        <v>443</v>
      </c>
      <c r="C45" s="317">
        <v>101142.6</v>
      </c>
      <c r="D45" s="317"/>
      <c r="E45" s="317">
        <f t="shared" si="1"/>
        <v>101142.6</v>
      </c>
      <c r="G45" s="272" t="s">
        <v>2</v>
      </c>
      <c r="I45" t="str">
        <f>+VLOOKUP(A45,CA!A:A,1,FALSE)</f>
        <v>.       Banco Nacional de Fomento - GD 0029 - 6,50% - 4/8/2026</v>
      </c>
    </row>
    <row r="46" spans="1:9">
      <c r="A46" s="320" t="s">
        <v>391</v>
      </c>
      <c r="B46" s="320" t="s">
        <v>444</v>
      </c>
      <c r="C46" s="317">
        <v>1012034.58</v>
      </c>
      <c r="D46" s="317"/>
      <c r="E46" s="317">
        <f t="shared" si="1"/>
        <v>1012034.58</v>
      </c>
      <c r="G46" s="272" t="s">
        <v>2</v>
      </c>
      <c r="I46" t="str">
        <f>+VLOOKUP(A46,CA!A:A,1,FALSE)</f>
        <v>.       Banco Itau Paraguay S.A. - DB 1816 - 3,30% - 31/10/2024</v>
      </c>
    </row>
    <row r="47" spans="1:9">
      <c r="A47" s="320" t="s">
        <v>392</v>
      </c>
      <c r="B47" s="320" t="s">
        <v>445</v>
      </c>
      <c r="C47" s="317">
        <v>104255.51</v>
      </c>
      <c r="D47" s="317"/>
      <c r="E47" s="317">
        <f t="shared" si="1"/>
        <v>104255.51</v>
      </c>
      <c r="G47" s="272" t="s">
        <v>2</v>
      </c>
      <c r="I47" t="str">
        <f>+VLOOKUP(A47,CA!A:A,1,FALSE)</f>
        <v>.       Banco para la Comercialización y la Producción S.A.-AA 2633-6,75%-12/1/2026</v>
      </c>
    </row>
    <row r="48" spans="1:9">
      <c r="A48" s="320" t="s">
        <v>393</v>
      </c>
      <c r="B48" s="320" t="s">
        <v>446</v>
      </c>
      <c r="C48" s="317">
        <v>104255.51</v>
      </c>
      <c r="D48" s="317"/>
      <c r="E48" s="317">
        <f t="shared" si="1"/>
        <v>104255.51</v>
      </c>
      <c r="G48" s="272" t="s">
        <v>2</v>
      </c>
      <c r="I48" t="str">
        <f>+VLOOKUP(A48,CA!A:A,1,FALSE)</f>
        <v>.       Banco para la Comercialización y la Producción S.A.-AA 2634-6,75%-12/1/2026</v>
      </c>
    </row>
    <row r="49" spans="1:9">
      <c r="A49" s="320" t="s">
        <v>394</v>
      </c>
      <c r="B49" s="320" t="s">
        <v>447</v>
      </c>
      <c r="C49" s="317">
        <v>104255.51</v>
      </c>
      <c r="D49" s="317"/>
      <c r="E49" s="317">
        <f t="shared" si="1"/>
        <v>104255.51</v>
      </c>
      <c r="G49" s="272" t="s">
        <v>2</v>
      </c>
      <c r="I49" t="str">
        <f>+VLOOKUP(A49,CA!A:A,1,FALSE)</f>
        <v>.       Banco para la Comercialización y la Producción S.A.-AA 2635-6,75%-12/1/2026</v>
      </c>
    </row>
    <row r="50" spans="1:9">
      <c r="A50" s="320" t="s">
        <v>395</v>
      </c>
      <c r="B50" s="320" t="s">
        <v>448</v>
      </c>
      <c r="C50" s="317">
        <v>104255.51</v>
      </c>
      <c r="D50" s="317"/>
      <c r="E50" s="317">
        <f t="shared" si="1"/>
        <v>104255.51</v>
      </c>
      <c r="G50" s="272" t="s">
        <v>2</v>
      </c>
      <c r="I50" t="str">
        <f>+VLOOKUP(A50,CA!A:A,1,FALSE)</f>
        <v>.       Banco para la Comercialización y la Producción S.A.-AA 2636-6,75%-12/1/2026</v>
      </c>
    </row>
    <row r="51" spans="1:9">
      <c r="A51" s="320" t="s">
        <v>396</v>
      </c>
      <c r="B51" s="320" t="s">
        <v>449</v>
      </c>
      <c r="C51" s="317">
        <v>104255.51</v>
      </c>
      <c r="D51" s="317"/>
      <c r="E51" s="317">
        <f t="shared" si="1"/>
        <v>104255.51</v>
      </c>
      <c r="G51" s="272" t="s">
        <v>2</v>
      </c>
      <c r="I51" t="str">
        <f>+VLOOKUP(A51,CA!A:A,1,FALSE)</f>
        <v>.       Banco para la Comercialización y la Producción S.A.-AA 2637-6,75%-12/1/2026</v>
      </c>
    </row>
    <row r="52" spans="1:9">
      <c r="A52" s="320" t="s">
        <v>397</v>
      </c>
      <c r="B52" s="320" t="s">
        <v>450</v>
      </c>
      <c r="C52" s="317">
        <v>50948.04</v>
      </c>
      <c r="D52" s="317"/>
      <c r="E52" s="317">
        <f t="shared" si="1"/>
        <v>50948.04</v>
      </c>
      <c r="G52" s="272" t="s">
        <v>2</v>
      </c>
      <c r="I52" t="str">
        <f>+VLOOKUP(A52,CA!A:A,1,FALSE)</f>
        <v>.       Banco Continental S.A.E.C.A. - AA 7862 - 6,30% - 28/7/2025</v>
      </c>
    </row>
    <row r="53" spans="1:9">
      <c r="A53" s="320" t="s">
        <v>398</v>
      </c>
      <c r="B53" s="320" t="s">
        <v>451</v>
      </c>
      <c r="C53" s="317">
        <v>50948.04</v>
      </c>
      <c r="D53" s="317"/>
      <c r="E53" s="317">
        <f t="shared" si="1"/>
        <v>50948.04</v>
      </c>
      <c r="G53" s="272" t="s">
        <v>2</v>
      </c>
      <c r="I53" t="str">
        <f>+VLOOKUP(A53,CA!A:A,1,FALSE)</f>
        <v>.       Banco Continental S.A.E.C.A. - AA 7863 - 6,30% - 28/7/2025</v>
      </c>
    </row>
    <row r="54" spans="1:9">
      <c r="A54" s="320" t="s">
        <v>399</v>
      </c>
      <c r="B54" s="320" t="s">
        <v>452</v>
      </c>
      <c r="C54" s="317">
        <v>101479.85</v>
      </c>
      <c r="D54" s="317"/>
      <c r="E54" s="317">
        <f t="shared" si="1"/>
        <v>101479.85</v>
      </c>
      <c r="G54" s="272" t="s">
        <v>2</v>
      </c>
      <c r="I54" t="str">
        <f>+VLOOKUP(A54,CA!A:A,1,FALSE)</f>
        <v>.       Banco Continental S.A.E.C.A - AA 7919 - 6,20% - 21/7/2025</v>
      </c>
    </row>
    <row r="55" spans="1:9">
      <c r="A55" s="320" t="s">
        <v>400</v>
      </c>
      <c r="B55" s="320" t="s">
        <v>453</v>
      </c>
      <c r="C55" s="317">
        <v>101479.85</v>
      </c>
      <c r="D55" s="317"/>
      <c r="E55" s="317">
        <f t="shared" si="1"/>
        <v>101479.85</v>
      </c>
      <c r="G55" s="272" t="s">
        <v>2</v>
      </c>
      <c r="I55" t="str">
        <f>+VLOOKUP(A55,CA!A:A,1,FALSE)</f>
        <v>.       Banco Continental S.A.E.C.A - AA 7920 - 6,20% - 21/7/2025</v>
      </c>
    </row>
    <row r="56" spans="1:9">
      <c r="A56" s="320" t="s">
        <v>401</v>
      </c>
      <c r="B56" s="320" t="s">
        <v>454</v>
      </c>
      <c r="C56" s="317">
        <v>101479.85</v>
      </c>
      <c r="D56" s="317"/>
      <c r="E56" s="317">
        <f t="shared" si="1"/>
        <v>101479.85</v>
      </c>
      <c r="G56" s="272" t="s">
        <v>2</v>
      </c>
      <c r="I56" t="str">
        <f>+VLOOKUP(A56,CA!A:A,1,FALSE)</f>
        <v>.       Banco Continental S.A.E.C.A - AA 7921 - 6,20% - 21/7/2025</v>
      </c>
    </row>
    <row r="57" spans="1:9">
      <c r="A57" s="320" t="s">
        <v>402</v>
      </c>
      <c r="B57" s="320" t="s">
        <v>455</v>
      </c>
      <c r="C57" s="317">
        <v>101479.85</v>
      </c>
      <c r="D57" s="317"/>
      <c r="E57" s="317">
        <f t="shared" si="1"/>
        <v>101479.85</v>
      </c>
      <c r="G57" s="272" t="s">
        <v>2</v>
      </c>
      <c r="I57" t="str">
        <f>+VLOOKUP(A57,CA!A:A,1,FALSE)</f>
        <v>.       Banco Continental S.A.E.C.A - AA 7922 - 6,20% - 21/7/2025</v>
      </c>
    </row>
    <row r="58" spans="1:9">
      <c r="A58" s="320" t="s">
        <v>403</v>
      </c>
      <c r="B58" s="320" t="s">
        <v>456</v>
      </c>
      <c r="C58" s="317">
        <v>101479.85</v>
      </c>
      <c r="D58" s="317"/>
      <c r="E58" s="317">
        <f t="shared" si="1"/>
        <v>101479.85</v>
      </c>
      <c r="G58" s="272" t="s">
        <v>2</v>
      </c>
      <c r="I58" t="str">
        <f>+VLOOKUP(A58,CA!A:A,1,FALSE)</f>
        <v>.       Banco Continental S.A.E.C.A - AA 7923 - 6,20% - 21/7/2025</v>
      </c>
    </row>
    <row r="59" spans="1:9">
      <c r="A59" s="320" t="s">
        <v>404</v>
      </c>
      <c r="B59" s="320" t="s">
        <v>457</v>
      </c>
      <c r="C59" s="317">
        <v>101479.85</v>
      </c>
      <c r="D59" s="317"/>
      <c r="E59" s="317">
        <f t="shared" si="1"/>
        <v>101479.85</v>
      </c>
      <c r="G59" s="272" t="s">
        <v>2</v>
      </c>
      <c r="I59" t="str">
        <f>+VLOOKUP(A59,CA!A:A,1,FALSE)</f>
        <v>.       Banco Continental S.A.E.C.A - AA 7924 - 6,20% - 21/7/2025</v>
      </c>
    </row>
    <row r="60" spans="1:9">
      <c r="A60" s="320" t="s">
        <v>405</v>
      </c>
      <c r="B60" s="320" t="s">
        <v>458</v>
      </c>
      <c r="C60" s="317">
        <v>101479.85</v>
      </c>
      <c r="D60" s="317"/>
      <c r="E60" s="317">
        <f t="shared" si="1"/>
        <v>101479.85</v>
      </c>
      <c r="G60" s="272" t="s">
        <v>2</v>
      </c>
      <c r="I60" t="str">
        <f>+VLOOKUP(A60,CA!A:A,1,FALSE)</f>
        <v>.       Banco Continental S.A.E.C.A - AA 7925 - 6,20% - 21/7/2025</v>
      </c>
    </row>
    <row r="61" spans="1:9">
      <c r="A61" s="320" t="s">
        <v>406</v>
      </c>
      <c r="B61" s="320" t="s">
        <v>459</v>
      </c>
      <c r="C61" s="317">
        <v>101479.85</v>
      </c>
      <c r="D61" s="317"/>
      <c r="E61" s="317">
        <f t="shared" si="1"/>
        <v>101479.85</v>
      </c>
      <c r="G61" s="272" t="s">
        <v>2</v>
      </c>
      <c r="I61" t="str">
        <f>+VLOOKUP(A61,CA!A:A,1,FALSE)</f>
        <v>.       Banco Continental S.A.E.C.A - AA 7926 - 6,20% - 21/7/2025</v>
      </c>
    </row>
    <row r="62" spans="1:9">
      <c r="A62" s="320" t="s">
        <v>407</v>
      </c>
      <c r="B62" s="320" t="s">
        <v>460</v>
      </c>
      <c r="C62" s="317">
        <v>101479.85</v>
      </c>
      <c r="D62" s="317"/>
      <c r="E62" s="317">
        <f t="shared" si="1"/>
        <v>101479.85</v>
      </c>
      <c r="G62" s="272" t="s">
        <v>2</v>
      </c>
      <c r="I62" t="str">
        <f>+VLOOKUP(A62,CA!A:A,1,FALSE)</f>
        <v>.       Banco Continental S.A.E.C.A - AA 7927 - 6,20% - 21/7/2025</v>
      </c>
    </row>
    <row r="63" spans="1:9">
      <c r="A63" s="320" t="s">
        <v>408</v>
      </c>
      <c r="B63" s="320" t="s">
        <v>461</v>
      </c>
      <c r="C63" s="317">
        <v>101479.85</v>
      </c>
      <c r="D63" s="317"/>
      <c r="E63" s="317">
        <f t="shared" si="1"/>
        <v>101479.85</v>
      </c>
      <c r="G63" s="272" t="s">
        <v>2</v>
      </c>
      <c r="I63" t="str">
        <f>+VLOOKUP(A63,CA!A:A,1,FALSE)</f>
        <v>.       Banco Continental S.A.E.C.A - AA 7928 - 6,20% - 21/7/2025</v>
      </c>
    </row>
    <row r="64" spans="1:9">
      <c r="A64" s="320" t="s">
        <v>409</v>
      </c>
      <c r="B64" s="320" t="s">
        <v>462</v>
      </c>
      <c r="C64" s="317">
        <v>21140.78</v>
      </c>
      <c r="D64" s="317"/>
      <c r="E64" s="317">
        <f t="shared" si="1"/>
        <v>21140.78</v>
      </c>
      <c r="G64" s="272" t="s">
        <v>2</v>
      </c>
      <c r="I64" t="str">
        <f>+VLOOKUP(A64,CA!A:A,1,FALSE)</f>
        <v>.       Banco Familiar S.A.E.C.A. - EA4771 - 4,25% - 11/08/2025</v>
      </c>
    </row>
    <row r="65" spans="1:9">
      <c r="A65" s="320" t="s">
        <v>410</v>
      </c>
      <c r="B65" s="320" t="s">
        <v>463</v>
      </c>
      <c r="C65" s="317">
        <v>10577.64</v>
      </c>
      <c r="D65" s="317"/>
      <c r="E65" s="317">
        <f t="shared" si="1"/>
        <v>10577.64</v>
      </c>
      <c r="G65" s="272" t="s">
        <v>2</v>
      </c>
      <c r="I65" t="str">
        <f>+VLOOKUP(A65,CA!A:A,1,FALSE)</f>
        <v>.       Banco Familiar S.A.E.C.A. - EA4985 - 4,75% - 24/01/2025</v>
      </c>
    </row>
    <row r="66" spans="1:9">
      <c r="A66" s="320" t="s">
        <v>411</v>
      </c>
      <c r="B66" s="320" t="s">
        <v>464</v>
      </c>
      <c r="C66" s="317">
        <v>10500.56</v>
      </c>
      <c r="D66" s="317"/>
      <c r="E66" s="317">
        <f t="shared" si="1"/>
        <v>10500.56</v>
      </c>
      <c r="G66" s="272" t="s">
        <v>2</v>
      </c>
      <c r="I66" t="str">
        <f>+VLOOKUP(A66,CA!A:A,1,FALSE)</f>
        <v>.       Banco Familiar S.A.E.C.A. - EA4832 - 4,25% - 15/09/2025</v>
      </c>
    </row>
    <row r="67" spans="1:9">
      <c r="A67" s="320" t="s">
        <v>412</v>
      </c>
      <c r="B67" s="320" t="s">
        <v>465</v>
      </c>
      <c r="C67" s="317">
        <v>101483.28</v>
      </c>
      <c r="D67" s="317"/>
      <c r="E67" s="317">
        <f t="shared" si="1"/>
        <v>101483.28</v>
      </c>
      <c r="G67" s="272" t="s">
        <v>2</v>
      </c>
      <c r="I67" t="str">
        <f>+VLOOKUP(A67,CA!A:A,1,FALSE)</f>
        <v>.       Banco GNB S.A - FA 4542 - 6,20% - 15/1/2026</v>
      </c>
    </row>
    <row r="68" spans="1:9">
      <c r="A68" s="320" t="s">
        <v>413</v>
      </c>
      <c r="B68" s="320" t="s">
        <v>466</v>
      </c>
      <c r="C68" s="317">
        <v>101483.28</v>
      </c>
      <c r="D68" s="317"/>
      <c r="E68" s="317">
        <f t="shared" si="1"/>
        <v>101483.28</v>
      </c>
      <c r="G68" s="272" t="s">
        <v>2</v>
      </c>
      <c r="I68" t="str">
        <f>+VLOOKUP(A68,CA!A:A,1,FALSE)</f>
        <v>.       Banco GNB S.A. - FA 4543 - 6,20% - 15/1/2026</v>
      </c>
    </row>
    <row r="69" spans="1:9">
      <c r="A69" s="320" t="s">
        <v>414</v>
      </c>
      <c r="B69" s="320" t="s">
        <v>467</v>
      </c>
      <c r="C69" s="317">
        <v>101483.28</v>
      </c>
      <c r="D69" s="317"/>
      <c r="E69" s="317">
        <f t="shared" si="1"/>
        <v>101483.28</v>
      </c>
      <c r="G69" s="272" t="s">
        <v>2</v>
      </c>
      <c r="I69" t="str">
        <f>+VLOOKUP(A69,CA!A:A,1,FALSE)</f>
        <v>.       Banco GNB S.A. - FA 4544 - 6,20% - 15/1/2026</v>
      </c>
    </row>
    <row r="70" spans="1:9">
      <c r="A70" s="320" t="s">
        <v>415</v>
      </c>
      <c r="B70" s="320" t="s">
        <v>468</v>
      </c>
      <c r="C70" s="317">
        <v>101483.28</v>
      </c>
      <c r="D70" s="317"/>
      <c r="E70" s="317">
        <f t="shared" si="1"/>
        <v>101483.28</v>
      </c>
      <c r="G70" s="272" t="s">
        <v>2</v>
      </c>
      <c r="I70" t="str">
        <f>+VLOOKUP(A70,CA!A:A,1,FALSE)</f>
        <v>.       Banco GNB S.A. - FA 4545 - 6,20% - 15/1/2026</v>
      </c>
    </row>
    <row r="71" spans="1:9">
      <c r="A71" s="320" t="s">
        <v>416</v>
      </c>
      <c r="B71" s="320" t="s">
        <v>469</v>
      </c>
      <c r="C71" s="317">
        <v>202966.54</v>
      </c>
      <c r="D71" s="317"/>
      <c r="E71" s="317">
        <f t="shared" si="1"/>
        <v>202966.54</v>
      </c>
      <c r="G71" s="272" t="s">
        <v>2</v>
      </c>
      <c r="I71" t="str">
        <f>+VLOOKUP(A71,CA!A:A,1,FALSE)</f>
        <v>.       Banco GNB S.A. - FA 4552 - 6,20% - 15/1/2026</v>
      </c>
    </row>
    <row r="72" spans="1:9">
      <c r="A72" s="320" t="s">
        <v>417</v>
      </c>
      <c r="B72" s="320" t="s">
        <v>470</v>
      </c>
      <c r="C72" s="317">
        <v>202966.54</v>
      </c>
      <c r="D72" s="317"/>
      <c r="E72" s="317">
        <f t="shared" si="1"/>
        <v>202966.54</v>
      </c>
      <c r="G72" s="272" t="s">
        <v>2</v>
      </c>
      <c r="I72" t="str">
        <f>+VLOOKUP(A72,CA!A:A,1,FALSE)</f>
        <v>.       Banco GNB S.A. - FA 4553 - 6,20% - 15/1/2026</v>
      </c>
    </row>
    <row r="73" spans="1:9">
      <c r="A73" s="320" t="s">
        <v>418</v>
      </c>
      <c r="B73" s="320" t="s">
        <v>471</v>
      </c>
      <c r="C73" s="317">
        <v>203166.34</v>
      </c>
      <c r="D73" s="317"/>
      <c r="E73" s="317">
        <f t="shared" si="1"/>
        <v>203166.34</v>
      </c>
      <c r="G73" s="272" t="s">
        <v>2</v>
      </c>
      <c r="I73" t="str">
        <f>+VLOOKUP(A73,CA!A:A,1,FALSE)</f>
        <v>.       Banco Continental S.A.E.C.A. - AA 7929 - 6,20% - 21/7/2025</v>
      </c>
    </row>
    <row r="74" spans="1:9">
      <c r="A74" s="320" t="s">
        <v>419</v>
      </c>
      <c r="B74" s="320" t="s">
        <v>472</v>
      </c>
      <c r="C74" s="317">
        <v>203166.34</v>
      </c>
      <c r="D74" s="317"/>
      <c r="E74" s="317">
        <f t="shared" si="1"/>
        <v>203166.34</v>
      </c>
      <c r="G74" s="272" t="s">
        <v>2</v>
      </c>
      <c r="I74" t="str">
        <f>+VLOOKUP(A74,CA!A:A,1,FALSE)</f>
        <v>.       Banco Continental S.A.E.C.A. - AA 7930 - 6,20% - 21/7/2025</v>
      </c>
    </row>
    <row r="75" spans="1:9">
      <c r="A75" s="320" t="s">
        <v>420</v>
      </c>
      <c r="B75" s="320" t="s">
        <v>473</v>
      </c>
      <c r="C75" s="317">
        <v>15711.52</v>
      </c>
      <c r="D75" s="317"/>
      <c r="E75" s="317">
        <f t="shared" si="1"/>
        <v>15711.52</v>
      </c>
      <c r="G75" s="272" t="s">
        <v>2</v>
      </c>
      <c r="I75" t="str">
        <f>+VLOOKUP(A75,CA!A:A,1,FALSE)</f>
        <v>.       Banco Familiar S.A.E.C.A. - EA4937 - 4,90% - 12/01/2026</v>
      </c>
    </row>
    <row r="76" spans="1:9">
      <c r="A76" s="320" t="s">
        <v>421</v>
      </c>
      <c r="B76" s="320" t="s">
        <v>474</v>
      </c>
      <c r="C76" s="317">
        <v>15213.38</v>
      </c>
      <c r="D76" s="317"/>
      <c r="E76" s="317">
        <f t="shared" si="1"/>
        <v>15213.38</v>
      </c>
      <c r="G76" s="272" t="s">
        <v>2</v>
      </c>
      <c r="I76" t="str">
        <f>+VLOOKUP(A76,CA!A:A,1,FALSE)</f>
        <v>.       Banco Familiar S.A.E.C.A. - EA5143 - 4,90% - 20/07/2026</v>
      </c>
    </row>
    <row r="77" spans="1:9">
      <c r="A77" s="320" t="s">
        <v>422</v>
      </c>
      <c r="B77" s="320" t="s">
        <v>475</v>
      </c>
      <c r="C77" s="317">
        <v>508477.09</v>
      </c>
      <c r="D77" s="317"/>
      <c r="E77" s="317">
        <f t="shared" si="1"/>
        <v>508477.09</v>
      </c>
      <c r="G77" s="272" t="s">
        <v>2</v>
      </c>
      <c r="I77" t="str">
        <f>+VLOOKUP(A77,CA!A:A,1,FALSE)</f>
        <v>.       Banco GNB S.A - FA 4944 - 6,50% - 13/10/2025</v>
      </c>
    </row>
    <row r="78" spans="1:9">
      <c r="A78" s="320" t="s">
        <v>423</v>
      </c>
      <c r="B78" s="320" t="s">
        <v>476</v>
      </c>
      <c r="C78" s="317">
        <v>101142.6</v>
      </c>
      <c r="D78" s="317"/>
      <c r="E78" s="317">
        <f t="shared" ref="E78" si="2">+C78+D78</f>
        <v>101142.6</v>
      </c>
      <c r="G78" s="272" t="s">
        <v>2</v>
      </c>
      <c r="I78" t="str">
        <f>+VLOOKUP(A78,CA!A:A,1,FALSE)</f>
        <v>.       Banco Nacional de Fomento - GD 0023 - 6,50% - 4/8/2026</v>
      </c>
    </row>
    <row r="79" spans="1:9">
      <c r="A79" s="320" t="s">
        <v>382</v>
      </c>
      <c r="B79" s="320" t="s">
        <v>435</v>
      </c>
      <c r="C79" s="317">
        <v>20941.79</v>
      </c>
      <c r="D79" s="317"/>
      <c r="E79" s="317">
        <f>+C79+D79</f>
        <v>20941.79</v>
      </c>
      <c r="G79" s="272" t="s">
        <v>2</v>
      </c>
      <c r="I79" t="str">
        <f>+VLOOKUP(A79,CA!A:A,1,FALSE)</f>
        <v>.       Banco Familiar S.A.E.C.A. - EA4669 - 3,15% - 04/04/2025</v>
      </c>
    </row>
    <row r="80" spans="1:9">
      <c r="A80" s="320" t="s">
        <v>383</v>
      </c>
      <c r="B80" s="320" t="s">
        <v>436</v>
      </c>
      <c r="C80" s="317">
        <v>9754.4500000000007</v>
      </c>
      <c r="D80" s="317"/>
      <c r="E80" s="317">
        <f>+C80+D80</f>
        <v>9754.4500000000007</v>
      </c>
      <c r="G80" s="272" t="s">
        <v>2</v>
      </c>
      <c r="I80" t="str">
        <f>+VLOOKUP(A80,CA!A:A,1,FALSE)</f>
        <v>.       Banco Familiar S.A.E.C.A. - EA5289 - 5,00% - 16/12/2026</v>
      </c>
    </row>
    <row r="81" spans="1:9">
      <c r="A81" s="320" t="s">
        <v>384</v>
      </c>
      <c r="B81" s="320" t="s">
        <v>437</v>
      </c>
      <c r="C81" s="317">
        <v>15536.81</v>
      </c>
      <c r="D81" s="317"/>
      <c r="E81" s="317">
        <f>+C81+D81</f>
        <v>15536.81</v>
      </c>
      <c r="G81" s="272" t="s">
        <v>2</v>
      </c>
      <c r="I81" t="str">
        <f>+VLOOKUP(A81,CA!A:A,1,FALSE)</f>
        <v>.       Banco Familiar S.A.E.C.A. - EA5014 - 4,90% - 18/03/2026</v>
      </c>
    </row>
    <row r="82" spans="1:9">
      <c r="A82" s="320" t="s">
        <v>282</v>
      </c>
      <c r="B82" s="320" t="s">
        <v>283</v>
      </c>
      <c r="C82" s="317">
        <v>8524.58</v>
      </c>
      <c r="D82" s="317"/>
      <c r="E82" s="317"/>
    </row>
    <row r="83" spans="1:9">
      <c r="A83" s="320" t="s">
        <v>284</v>
      </c>
      <c r="B83" s="320" t="s">
        <v>285</v>
      </c>
      <c r="C83" s="317">
        <v>8524.58</v>
      </c>
      <c r="D83" s="317"/>
      <c r="E83" s="317"/>
    </row>
    <row r="84" spans="1:9">
      <c r="A84" s="320" t="s">
        <v>286</v>
      </c>
      <c r="B84" s="320" t="s">
        <v>287</v>
      </c>
      <c r="C84" s="317">
        <v>83592</v>
      </c>
      <c r="D84" s="317"/>
      <c r="E84" s="317">
        <f t="shared" ref="E84:E85" si="3">+C84+D84</f>
        <v>83592</v>
      </c>
      <c r="G84" s="272" t="s">
        <v>2</v>
      </c>
      <c r="I84" t="str">
        <f>+VLOOKUP(A84,CA!A:A,1,FALSE)</f>
        <v>.       Intereses a cobrar - Pase</v>
      </c>
    </row>
    <row r="85" spans="1:9">
      <c r="A85" s="320" t="s">
        <v>288</v>
      </c>
      <c r="B85" s="320" t="s">
        <v>289</v>
      </c>
      <c r="C85" s="317">
        <v>-75067.42</v>
      </c>
      <c r="D85" s="317"/>
      <c r="E85" s="317">
        <f t="shared" si="3"/>
        <v>-75067.42</v>
      </c>
      <c r="G85" s="272" t="s">
        <v>2</v>
      </c>
      <c r="I85" t="str">
        <f>+VLOOKUP(A85,CA!A:A,1,FALSE)</f>
        <v>.       Intereses no Devengados - Pase</v>
      </c>
    </row>
    <row r="86" spans="1:9">
      <c r="A86" s="320" t="s">
        <v>290</v>
      </c>
      <c r="B86" s="320" t="s">
        <v>291</v>
      </c>
      <c r="C86" s="317">
        <v>-11351.86</v>
      </c>
      <c r="D86" s="317"/>
      <c r="E86" s="317"/>
    </row>
    <row r="87" spans="1:9">
      <c r="A87" s="320" t="s">
        <v>292</v>
      </c>
      <c r="B87" s="320" t="s">
        <v>293</v>
      </c>
      <c r="C87" s="317">
        <v>-11351.86</v>
      </c>
      <c r="D87" s="317"/>
      <c r="E87" s="317"/>
    </row>
    <row r="88" spans="1:9">
      <c r="A88" s="320" t="s">
        <v>294</v>
      </c>
      <c r="B88" s="320" t="s">
        <v>295</v>
      </c>
      <c r="C88" s="317">
        <v>-11351.86</v>
      </c>
      <c r="D88" s="317"/>
      <c r="E88" s="317"/>
    </row>
    <row r="89" spans="1:9">
      <c r="A89" s="320" t="s">
        <v>296</v>
      </c>
      <c r="B89" s="320" t="s">
        <v>297</v>
      </c>
      <c r="C89" s="317">
        <v>-11351.86</v>
      </c>
      <c r="D89" s="317"/>
      <c r="E89" s="317">
        <f t="shared" ref="E89" si="4">+C89+D89</f>
        <v>-11351.86</v>
      </c>
      <c r="G89" s="272" t="s">
        <v>4</v>
      </c>
      <c r="I89" t="str">
        <f>+VLOOKUP(A89,CA!A:A,1,FALSE)</f>
        <v>.       Provisión Honorarios de Administración Sociedad Gerente (Clase A)</v>
      </c>
    </row>
    <row r="90" spans="1:9">
      <c r="A90" s="320" t="s">
        <v>298</v>
      </c>
      <c r="B90" s="320" t="s">
        <v>299</v>
      </c>
      <c r="C90" s="317">
        <v>-16335303.01</v>
      </c>
      <c r="D90" s="317"/>
      <c r="E90" s="317"/>
    </row>
    <row r="91" spans="1:9">
      <c r="A91" s="320" t="s">
        <v>300</v>
      </c>
      <c r="B91" s="320" t="s">
        <v>301</v>
      </c>
      <c r="C91" s="317">
        <v>-16297583.41</v>
      </c>
      <c r="D91" s="317"/>
      <c r="E91" s="317"/>
    </row>
    <row r="92" spans="1:9">
      <c r="A92" s="320" t="s">
        <v>302</v>
      </c>
      <c r="B92" s="320" t="s">
        <v>303</v>
      </c>
      <c r="C92" s="317">
        <v>-76154784.569999993</v>
      </c>
      <c r="D92" s="317"/>
      <c r="E92" s="317">
        <f t="shared" ref="E92:E93" si="5">+C92+D92</f>
        <v>-76154784.569999993</v>
      </c>
    </row>
    <row r="93" spans="1:9">
      <c r="A93" s="320" t="s">
        <v>304</v>
      </c>
      <c r="B93" s="320" t="s">
        <v>305</v>
      </c>
      <c r="C93" s="317">
        <v>59857201.159999996</v>
      </c>
      <c r="D93" s="317"/>
      <c r="E93" s="317">
        <f t="shared" si="5"/>
        <v>59857201.159999996</v>
      </c>
    </row>
    <row r="94" spans="1:9">
      <c r="A94" s="320" t="s">
        <v>424</v>
      </c>
      <c r="B94" s="320" t="s">
        <v>477</v>
      </c>
      <c r="C94" s="317">
        <v>-37719.599999999999</v>
      </c>
      <c r="D94" s="317"/>
      <c r="E94" s="317"/>
    </row>
    <row r="95" spans="1:9">
      <c r="A95" s="320" t="s">
        <v>349</v>
      </c>
      <c r="B95" s="320" t="s">
        <v>478</v>
      </c>
      <c r="C95" s="317">
        <v>-37719.599999999999</v>
      </c>
      <c r="D95" s="317">
        <v>-1340.28</v>
      </c>
      <c r="E95" s="323">
        <f>+C95+D95</f>
        <v>-39059.879999999997</v>
      </c>
      <c r="G95" s="272" t="s">
        <v>487</v>
      </c>
      <c r="I95" t="str">
        <f>+VLOOKUP(A95,CA!A:A,1,FALSE)</f>
        <v>.     Resultados Acumulados</v>
      </c>
    </row>
    <row r="96" spans="1:9">
      <c r="A96" s="320" t="s">
        <v>350</v>
      </c>
      <c r="B96" s="320"/>
      <c r="C96" s="317"/>
      <c r="D96" s="317"/>
      <c r="E96" s="317">
        <f>+SUM(E7:E95)</f>
        <v>196708.92999998003</v>
      </c>
      <c r="G96" s="272" t="s">
        <v>376</v>
      </c>
      <c r="I96" t="str">
        <f>+VLOOKUP(A96,CA!A:A,1,FALSE)</f>
        <v>.     Resultado del Ejercicio</v>
      </c>
    </row>
    <row r="97" spans="1:9" ht="15" customHeight="1">
      <c r="A97" s="320" t="s">
        <v>306</v>
      </c>
      <c r="B97" s="320" t="s">
        <v>307</v>
      </c>
      <c r="C97" s="317">
        <v>-5566980.7300000004</v>
      </c>
      <c r="D97" s="317"/>
      <c r="E97" s="317"/>
    </row>
    <row r="98" spans="1:9">
      <c r="A98" s="320" t="s">
        <v>308</v>
      </c>
      <c r="B98" s="320" t="s">
        <v>309</v>
      </c>
      <c r="C98" s="317">
        <v>-5566980.7300000004</v>
      </c>
      <c r="D98" s="317"/>
      <c r="E98" s="317"/>
    </row>
    <row r="99" spans="1:9">
      <c r="A99" s="320" t="s">
        <v>310</v>
      </c>
      <c r="B99" s="320" t="s">
        <v>311</v>
      </c>
      <c r="C99" s="317">
        <v>-5309972.78</v>
      </c>
      <c r="D99" s="317"/>
      <c r="E99" s="317"/>
    </row>
    <row r="100" spans="1:9">
      <c r="A100" s="320" t="s">
        <v>425</v>
      </c>
      <c r="B100" s="320" t="s">
        <v>479</v>
      </c>
      <c r="C100" s="317">
        <v>-200693</v>
      </c>
      <c r="D100" s="317"/>
      <c r="E100" s="317">
        <f>+C100+D100</f>
        <v>-200693</v>
      </c>
      <c r="G100" s="275" t="s">
        <v>110</v>
      </c>
      <c r="I100" t="str">
        <f>+VLOOKUP(A100,CA!A:A,1,FALSE)</f>
        <v>.       Ventas Bonos Financieros</v>
      </c>
    </row>
    <row r="101" spans="1:9">
      <c r="A101" s="320" t="s">
        <v>312</v>
      </c>
      <c r="B101" s="320" t="s">
        <v>313</v>
      </c>
      <c r="C101" s="317">
        <v>-5109279.78</v>
      </c>
      <c r="D101" s="317"/>
      <c r="E101" s="317">
        <f t="shared" ref="E101" si="6">+C101+D101</f>
        <v>-5109279.78</v>
      </c>
      <c r="G101" s="275" t="s">
        <v>110</v>
      </c>
      <c r="I101" t="str">
        <f>+VLOOKUP(A101,CA!A:A,1,FALSE)</f>
        <v>.       Ventas Certificado Depósito de Ahorro</v>
      </c>
    </row>
    <row r="102" spans="1:9">
      <c r="A102" s="320" t="s">
        <v>314</v>
      </c>
      <c r="B102" s="320" t="s">
        <v>315</v>
      </c>
      <c r="C102" s="317">
        <v>-81320.22</v>
      </c>
      <c r="D102" s="317"/>
      <c r="E102" s="317"/>
    </row>
    <row r="103" spans="1:9">
      <c r="A103" s="320" t="s">
        <v>316</v>
      </c>
      <c r="B103" s="320" t="s">
        <v>317</v>
      </c>
      <c r="C103" s="317">
        <v>-6774.82</v>
      </c>
      <c r="D103" s="317"/>
      <c r="E103" s="317">
        <f t="shared" ref="E103:E105" si="7">+C103+D103</f>
        <v>-6774.82</v>
      </c>
      <c r="G103" s="272" t="s">
        <v>18</v>
      </c>
      <c r="I103" t="str">
        <f>+VLOOKUP(A103,CA!A:A,1,FALSE)</f>
        <v>.       Renta Bonos Financieros</v>
      </c>
    </row>
    <row r="104" spans="1:9">
      <c r="A104" s="320" t="s">
        <v>318</v>
      </c>
      <c r="B104" s="320" t="s">
        <v>319</v>
      </c>
      <c r="C104" s="317">
        <v>-71472.820000000007</v>
      </c>
      <c r="D104" s="317"/>
      <c r="E104" s="317">
        <f t="shared" si="7"/>
        <v>-71472.820000000007</v>
      </c>
      <c r="G104" s="272" t="s">
        <v>18</v>
      </c>
      <c r="I104" t="str">
        <f>+VLOOKUP(A104,CA!A:A,1,FALSE)</f>
        <v>.       Renta Certificado Depósito de Ahorro</v>
      </c>
    </row>
    <row r="105" spans="1:9">
      <c r="A105" s="320" t="s">
        <v>320</v>
      </c>
      <c r="B105" s="320" t="s">
        <v>321</v>
      </c>
      <c r="C105" s="317">
        <v>-3072.58</v>
      </c>
      <c r="D105" s="317"/>
      <c r="E105" s="317">
        <f t="shared" si="7"/>
        <v>-3072.58</v>
      </c>
      <c r="G105" s="272" t="s">
        <v>18</v>
      </c>
      <c r="I105" t="str">
        <f>+VLOOKUP(A105,CA!A:A,1,FALSE)</f>
        <v>.       Renta Bonos Financieros (2)</v>
      </c>
    </row>
    <row r="106" spans="1:9">
      <c r="A106" s="320" t="s">
        <v>322</v>
      </c>
      <c r="B106" s="320" t="s">
        <v>323</v>
      </c>
      <c r="C106" s="317">
        <v>-143067.63</v>
      </c>
      <c r="D106" s="317"/>
      <c r="E106" s="317"/>
    </row>
    <row r="107" spans="1:9">
      <c r="A107" s="320" t="s">
        <v>426</v>
      </c>
      <c r="B107" s="320" t="s">
        <v>324</v>
      </c>
      <c r="C107" s="317">
        <v>-143067.63</v>
      </c>
      <c r="D107" s="317">
        <f>1692.78-578.53</f>
        <v>1114.25</v>
      </c>
      <c r="E107" s="317">
        <f>+C107+D107</f>
        <v>-141953.38</v>
      </c>
      <c r="G107" s="272" t="s">
        <v>10</v>
      </c>
      <c r="I107" t="str">
        <f>+VLOOKUP(A107,CA!A:A,1,FALSE)</f>
        <v>.       Intereses Cobrados - Caja de Ahorro</v>
      </c>
    </row>
    <row r="108" spans="1:9">
      <c r="A108" s="320" t="s">
        <v>427</v>
      </c>
      <c r="B108" s="320" t="s">
        <v>480</v>
      </c>
      <c r="C108" s="317">
        <v>-4</v>
      </c>
      <c r="D108" s="317"/>
      <c r="E108" s="317"/>
    </row>
    <row r="109" spans="1:9">
      <c r="A109" s="320" t="s">
        <v>428</v>
      </c>
      <c r="B109" s="320" t="s">
        <v>481</v>
      </c>
      <c r="C109" s="317">
        <v>-4</v>
      </c>
      <c r="D109" s="317"/>
      <c r="E109" s="317">
        <f>+C109+D109</f>
        <v>-4</v>
      </c>
      <c r="G109" s="272" t="s">
        <v>10</v>
      </c>
      <c r="I109" t="str">
        <f>+VLOOKUP(A109,CA!A:A,1,FALSE)</f>
        <v>.       Primas Ganadas Pase</v>
      </c>
    </row>
    <row r="110" spans="1:9">
      <c r="A110" s="320" t="s">
        <v>325</v>
      </c>
      <c r="B110" s="320" t="s">
        <v>326</v>
      </c>
      <c r="C110" s="317">
        <v>-32615.39</v>
      </c>
      <c r="D110" s="317"/>
      <c r="E110" s="317"/>
    </row>
    <row r="111" spans="1:9">
      <c r="A111" s="320" t="s">
        <v>429</v>
      </c>
      <c r="B111" s="320" t="s">
        <v>482</v>
      </c>
      <c r="C111" s="317">
        <v>-69.95</v>
      </c>
      <c r="D111" s="317"/>
      <c r="E111" s="317">
        <f t="shared" ref="E111:E116" si="8">+C111+D111</f>
        <v>-69.95</v>
      </c>
      <c r="G111" s="272" t="s">
        <v>18</v>
      </c>
      <c r="I111" t="str">
        <f>+VLOOKUP(A111,CA!A:A,1,FALSE)</f>
        <v>.       Resultado por Tenencia Bonos Subordinados</v>
      </c>
    </row>
    <row r="112" spans="1:9">
      <c r="A112" s="320" t="s">
        <v>327</v>
      </c>
      <c r="B112" s="320" t="s">
        <v>328</v>
      </c>
      <c r="C112" s="317">
        <v>-8391.91</v>
      </c>
      <c r="D112" s="317"/>
      <c r="E112" s="317">
        <f t="shared" si="8"/>
        <v>-8391.91</v>
      </c>
      <c r="G112" s="272" t="s">
        <v>18</v>
      </c>
      <c r="I112" t="str">
        <f>+VLOOKUP(A112,CA!A:A,1,FALSE)</f>
        <v>.       Resultado por Tenencia Bonos Financieros</v>
      </c>
    </row>
    <row r="113" spans="1:9">
      <c r="A113" s="320" t="s">
        <v>329</v>
      </c>
      <c r="B113" s="320" t="s">
        <v>330</v>
      </c>
      <c r="C113" s="317">
        <v>-8380.14</v>
      </c>
      <c r="D113" s="317">
        <v>185.71</v>
      </c>
      <c r="E113" s="317">
        <f t="shared" si="8"/>
        <v>-8194.43</v>
      </c>
      <c r="G113" s="272" t="s">
        <v>18</v>
      </c>
      <c r="I113" t="str">
        <f>+VLOOKUP(A113,CA!A:A,1,FALSE)</f>
        <v>.       Resultado por Tenencia Bonos Financieros (2)</v>
      </c>
    </row>
    <row r="114" spans="1:9">
      <c r="A114" s="320" t="s">
        <v>331</v>
      </c>
      <c r="B114" s="320" t="s">
        <v>332</v>
      </c>
      <c r="C114" s="317">
        <v>-15773.39</v>
      </c>
      <c r="D114" s="317">
        <v>347.52</v>
      </c>
      <c r="E114" s="317">
        <f t="shared" si="8"/>
        <v>-15425.869999999999</v>
      </c>
      <c r="G114" s="272" t="s">
        <v>18</v>
      </c>
      <c r="I114" t="str">
        <f>+VLOOKUP(A114,CA!A:A,1,FALSE)</f>
        <v>.       Resultado por Tenencia Certificado Depósito de Ahorro</v>
      </c>
    </row>
    <row r="115" spans="1:9">
      <c r="A115" s="320" t="s">
        <v>333</v>
      </c>
      <c r="B115" s="320" t="s">
        <v>334</v>
      </c>
      <c r="C115" s="317">
        <v>-0.71</v>
      </c>
      <c r="D115" s="317"/>
      <c r="E115" s="317"/>
    </row>
    <row r="116" spans="1:9">
      <c r="A116" s="320" t="s">
        <v>335</v>
      </c>
      <c r="B116" s="320" t="s">
        <v>336</v>
      </c>
      <c r="C116" s="317">
        <v>-0.71</v>
      </c>
      <c r="D116" s="317">
        <v>1.26</v>
      </c>
      <c r="E116" s="317">
        <f t="shared" si="8"/>
        <v>0.55000000000000004</v>
      </c>
      <c r="G116" s="272" t="s">
        <v>8</v>
      </c>
      <c r="I116" t="str">
        <f>+VLOOKUP(A116,CA!A:A,1,FALSE)</f>
        <v>.       Ajuste por redondeo Resultado</v>
      </c>
    </row>
    <row r="117" spans="1:9">
      <c r="A117" s="320" t="s">
        <v>337</v>
      </c>
      <c r="B117" s="320" t="s">
        <v>338</v>
      </c>
      <c r="C117" s="317">
        <v>5369510.0499999998</v>
      </c>
      <c r="D117" s="317"/>
      <c r="E117" s="317"/>
    </row>
    <row r="118" spans="1:9">
      <c r="A118" s="320" t="s">
        <v>339</v>
      </c>
      <c r="B118" s="320" t="s">
        <v>340</v>
      </c>
      <c r="C118" s="317">
        <v>5369510.0499999998</v>
      </c>
      <c r="D118" s="317"/>
      <c r="E118" s="317"/>
    </row>
    <row r="119" spans="1:9">
      <c r="A119" s="320" t="s">
        <v>341</v>
      </c>
      <c r="B119" s="320" t="s">
        <v>342</v>
      </c>
      <c r="C119" s="317">
        <v>5290756.3099999996</v>
      </c>
      <c r="D119" s="317"/>
      <c r="E119" s="317"/>
    </row>
    <row r="120" spans="1:9">
      <c r="A120" s="320" t="s">
        <v>430</v>
      </c>
      <c r="B120" s="320" t="s">
        <v>483</v>
      </c>
      <c r="C120" s="317">
        <v>200438.38</v>
      </c>
      <c r="D120" s="317"/>
      <c r="E120" s="317">
        <f t="shared" ref="E120:E121" si="9">+C120+D120</f>
        <v>200438.38</v>
      </c>
      <c r="G120" s="272" t="s">
        <v>133</v>
      </c>
      <c r="I120" t="str">
        <f>+VLOOKUP(A120,CA!A:A,1,FALSE)</f>
        <v>.       Costo Bonos Financieros</v>
      </c>
    </row>
    <row r="121" spans="1:9">
      <c r="A121" s="320" t="s">
        <v>343</v>
      </c>
      <c r="B121" s="320" t="s">
        <v>344</v>
      </c>
      <c r="C121" s="317">
        <v>5090317.93</v>
      </c>
      <c r="D121" s="317"/>
      <c r="E121" s="317">
        <f t="shared" si="9"/>
        <v>5090317.93</v>
      </c>
      <c r="G121" s="272" t="s">
        <v>133</v>
      </c>
      <c r="I121" t="str">
        <f>+VLOOKUP(A121,CA!A:A,1,FALSE)</f>
        <v>.       Costo Certificado Depósito de Ahorro</v>
      </c>
    </row>
    <row r="122" spans="1:9">
      <c r="A122" s="320" t="s">
        <v>345</v>
      </c>
      <c r="B122" s="320" t="s">
        <v>346</v>
      </c>
      <c r="C122" s="317">
        <v>78753.740000000005</v>
      </c>
      <c r="D122" s="317"/>
      <c r="E122" s="317"/>
    </row>
    <row r="123" spans="1:9">
      <c r="A123" s="320" t="s">
        <v>347</v>
      </c>
      <c r="B123" s="320" t="s">
        <v>348</v>
      </c>
      <c r="C123" s="317">
        <v>78753.740000000005</v>
      </c>
      <c r="D123" s="317">
        <v>-886.99</v>
      </c>
      <c r="E123" s="317">
        <f>+C123+D123</f>
        <v>77866.75</v>
      </c>
      <c r="G123" s="272" t="s">
        <v>146</v>
      </c>
      <c r="I123" t="str">
        <f>+VLOOKUP(A123,CA!A:A,1,FALSE)</f>
        <v>.       Honorarios Administración Sociedad Gerente Clase A</v>
      </c>
    </row>
    <row r="124" spans="1:9">
      <c r="A124" s="321" t="s">
        <v>431</v>
      </c>
      <c r="B124" s="321"/>
      <c r="C124" s="319">
        <v>81845904.180000007</v>
      </c>
      <c r="D124" s="319">
        <f>+SUM(D107:D123)</f>
        <v>761.75</v>
      </c>
      <c r="E124" s="319"/>
    </row>
    <row r="125" spans="1:9">
      <c r="A125" s="321" t="s">
        <v>432</v>
      </c>
      <c r="B125" s="321"/>
      <c r="C125" s="319">
        <v>81845904.180000007</v>
      </c>
      <c r="D125" s="319"/>
      <c r="E125" s="319"/>
    </row>
    <row r="128" spans="1:9">
      <c r="D128" t="s">
        <v>485</v>
      </c>
      <c r="E128" s="267">
        <f>+SUM(E97:E124)+E96</f>
        <v>-2.1536834537982941E-8</v>
      </c>
      <c r="F128" t="s">
        <v>486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2F0C7-6569-49DC-B4F8-094FC54B423B}">
  <sheetPr>
    <tabColor rgb="FFFFFF00"/>
  </sheetPr>
  <dimension ref="A1:AN136"/>
  <sheetViews>
    <sheetView topLeftCell="B1" workbookViewId="0">
      <pane ySplit="3" topLeftCell="A4" activePane="bottomLeft" state="frozen"/>
      <selection pane="bottomLeft" activeCell="M13" sqref="M13"/>
    </sheetView>
  </sheetViews>
  <sheetFormatPr baseColWidth="10" defaultColWidth="9.109375" defaultRowHeight="14.4"/>
  <cols>
    <col min="1" max="1" width="53.33203125" style="263" bestFit="1" customWidth="1"/>
    <col min="2" max="2" width="16" style="297" customWidth="1"/>
    <col min="3" max="3" width="15" style="263" bestFit="1" customWidth="1"/>
    <col min="4" max="4" width="15.109375" style="263" bestFit="1" customWidth="1"/>
    <col min="5" max="5" width="16.5546875" style="263" bestFit="1" customWidth="1"/>
    <col min="6" max="6" width="14.109375" style="298" bestFit="1" customWidth="1"/>
    <col min="7" max="7" width="17.5546875" style="263" bestFit="1" customWidth="1"/>
    <col min="8" max="9" width="18.109375" style="263" bestFit="1" customWidth="1"/>
    <col min="10" max="10" width="13.5546875" style="263" bestFit="1" customWidth="1"/>
    <col min="11" max="11" width="13.6640625" style="263" bestFit="1" customWidth="1"/>
    <col min="12" max="12" width="13.109375" style="263" customWidth="1"/>
    <col min="13" max="13" width="13.44140625" style="263" bestFit="1" customWidth="1"/>
    <col min="14" max="14" width="16" style="263" bestFit="1" customWidth="1"/>
    <col min="15" max="248" width="9.109375" style="263"/>
    <col min="249" max="249" width="33.6640625" style="263" customWidth="1"/>
    <col min="250" max="250" width="16" style="263" customWidth="1"/>
    <col min="251" max="252" width="15" style="263" bestFit="1" customWidth="1"/>
    <col min="253" max="253" width="16.5546875" style="263" bestFit="1" customWidth="1"/>
    <col min="254" max="254" width="12.5546875" style="263" customWidth="1"/>
    <col min="255" max="255" width="17.5546875" style="263" bestFit="1" customWidth="1"/>
    <col min="256" max="257" width="18.109375" style="263" bestFit="1" customWidth="1"/>
    <col min="258" max="258" width="12.88671875" style="263" bestFit="1" customWidth="1"/>
    <col min="259" max="260" width="16.5546875" style="263" bestFit="1" customWidth="1"/>
    <col min="261" max="262" width="13.109375" style="263" bestFit="1" customWidth="1"/>
    <col min="263" max="263" width="15.5546875" style="263" bestFit="1" customWidth="1"/>
    <col min="264" max="264" width="13.6640625" style="263" bestFit="1" customWidth="1"/>
    <col min="265" max="267" width="12.33203125" style="263" bestFit="1" customWidth="1"/>
    <col min="268" max="268" width="17.5546875" style="263" bestFit="1" customWidth="1"/>
    <col min="269" max="269" width="12.33203125" style="263" bestFit="1" customWidth="1"/>
    <col min="270" max="270" width="13.44140625" style="263" bestFit="1" customWidth="1"/>
    <col min="271" max="504" width="9.109375" style="263"/>
    <col min="505" max="505" width="33.6640625" style="263" customWidth="1"/>
    <col min="506" max="506" width="16" style="263" customWidth="1"/>
    <col min="507" max="508" width="15" style="263" bestFit="1" customWidth="1"/>
    <col min="509" max="509" width="16.5546875" style="263" bestFit="1" customWidth="1"/>
    <col min="510" max="510" width="12.5546875" style="263" customWidth="1"/>
    <col min="511" max="511" width="17.5546875" style="263" bestFit="1" customWidth="1"/>
    <col min="512" max="513" width="18.109375" style="263" bestFit="1" customWidth="1"/>
    <col min="514" max="514" width="12.88671875" style="263" bestFit="1" customWidth="1"/>
    <col min="515" max="516" width="16.5546875" style="263" bestFit="1" customWidth="1"/>
    <col min="517" max="518" width="13.109375" style="263" bestFit="1" customWidth="1"/>
    <col min="519" max="519" width="15.5546875" style="263" bestFit="1" customWidth="1"/>
    <col min="520" max="520" width="13.6640625" style="263" bestFit="1" customWidth="1"/>
    <col min="521" max="523" width="12.33203125" style="263" bestFit="1" customWidth="1"/>
    <col min="524" max="524" width="17.5546875" style="263" bestFit="1" customWidth="1"/>
    <col min="525" max="525" width="12.33203125" style="263" bestFit="1" customWidth="1"/>
    <col min="526" max="526" width="13.44140625" style="263" bestFit="1" customWidth="1"/>
    <col min="527" max="760" width="9.109375" style="263"/>
    <col min="761" max="761" width="33.6640625" style="263" customWidth="1"/>
    <col min="762" max="762" width="16" style="263" customWidth="1"/>
    <col min="763" max="764" width="15" style="263" bestFit="1" customWidth="1"/>
    <col min="765" max="765" width="16.5546875" style="263" bestFit="1" customWidth="1"/>
    <col min="766" max="766" width="12.5546875" style="263" customWidth="1"/>
    <col min="767" max="767" width="17.5546875" style="263" bestFit="1" customWidth="1"/>
    <col min="768" max="769" width="18.109375" style="263" bestFit="1" customWidth="1"/>
    <col min="770" max="770" width="12.88671875" style="263" bestFit="1" customWidth="1"/>
    <col min="771" max="772" width="16.5546875" style="263" bestFit="1" customWidth="1"/>
    <col min="773" max="774" width="13.109375" style="263" bestFit="1" customWidth="1"/>
    <col min="775" max="775" width="15.5546875" style="263" bestFit="1" customWidth="1"/>
    <col min="776" max="776" width="13.6640625" style="263" bestFit="1" customWidth="1"/>
    <col min="777" max="779" width="12.33203125" style="263" bestFit="1" customWidth="1"/>
    <col min="780" max="780" width="17.5546875" style="263" bestFit="1" customWidth="1"/>
    <col min="781" max="781" width="12.33203125" style="263" bestFit="1" customWidth="1"/>
    <col min="782" max="782" width="13.44140625" style="263" bestFit="1" customWidth="1"/>
    <col min="783" max="1016" width="9.109375" style="263"/>
    <col min="1017" max="1017" width="33.6640625" style="263" customWidth="1"/>
    <col min="1018" max="1018" width="16" style="263" customWidth="1"/>
    <col min="1019" max="1020" width="15" style="263" bestFit="1" customWidth="1"/>
    <col min="1021" max="1021" width="16.5546875" style="263" bestFit="1" customWidth="1"/>
    <col min="1022" max="1022" width="12.5546875" style="263" customWidth="1"/>
    <col min="1023" max="1023" width="17.5546875" style="263" bestFit="1" customWidth="1"/>
    <col min="1024" max="1025" width="18.109375" style="263" bestFit="1" customWidth="1"/>
    <col min="1026" max="1026" width="12.88671875" style="263" bestFit="1" customWidth="1"/>
    <col min="1027" max="1028" width="16.5546875" style="263" bestFit="1" customWidth="1"/>
    <col min="1029" max="1030" width="13.109375" style="263" bestFit="1" customWidth="1"/>
    <col min="1031" max="1031" width="15.5546875" style="263" bestFit="1" customWidth="1"/>
    <col min="1032" max="1032" width="13.6640625" style="263" bestFit="1" customWidth="1"/>
    <col min="1033" max="1035" width="12.33203125" style="263" bestFit="1" customWidth="1"/>
    <col min="1036" max="1036" width="17.5546875" style="263" bestFit="1" customWidth="1"/>
    <col min="1037" max="1037" width="12.33203125" style="263" bestFit="1" customWidth="1"/>
    <col min="1038" max="1038" width="13.44140625" style="263" bestFit="1" customWidth="1"/>
    <col min="1039" max="1272" width="9.109375" style="263"/>
    <col min="1273" max="1273" width="33.6640625" style="263" customWidth="1"/>
    <col min="1274" max="1274" width="16" style="263" customWidth="1"/>
    <col min="1275" max="1276" width="15" style="263" bestFit="1" customWidth="1"/>
    <col min="1277" max="1277" width="16.5546875" style="263" bestFit="1" customWidth="1"/>
    <col min="1278" max="1278" width="12.5546875" style="263" customWidth="1"/>
    <col min="1279" max="1279" width="17.5546875" style="263" bestFit="1" customWidth="1"/>
    <col min="1280" max="1281" width="18.109375" style="263" bestFit="1" customWidth="1"/>
    <col min="1282" max="1282" width="12.88671875" style="263" bestFit="1" customWidth="1"/>
    <col min="1283" max="1284" width="16.5546875" style="263" bestFit="1" customWidth="1"/>
    <col min="1285" max="1286" width="13.109375" style="263" bestFit="1" customWidth="1"/>
    <col min="1287" max="1287" width="15.5546875" style="263" bestFit="1" customWidth="1"/>
    <col min="1288" max="1288" width="13.6640625" style="263" bestFit="1" customWidth="1"/>
    <col min="1289" max="1291" width="12.33203125" style="263" bestFit="1" customWidth="1"/>
    <col min="1292" max="1292" width="17.5546875" style="263" bestFit="1" customWidth="1"/>
    <col min="1293" max="1293" width="12.33203125" style="263" bestFit="1" customWidth="1"/>
    <col min="1294" max="1294" width="13.44140625" style="263" bestFit="1" customWidth="1"/>
    <col min="1295" max="1528" width="9.109375" style="263"/>
    <col min="1529" max="1529" width="33.6640625" style="263" customWidth="1"/>
    <col min="1530" max="1530" width="16" style="263" customWidth="1"/>
    <col min="1531" max="1532" width="15" style="263" bestFit="1" customWidth="1"/>
    <col min="1533" max="1533" width="16.5546875" style="263" bestFit="1" customWidth="1"/>
    <col min="1534" max="1534" width="12.5546875" style="263" customWidth="1"/>
    <col min="1535" max="1535" width="17.5546875" style="263" bestFit="1" customWidth="1"/>
    <col min="1536" max="1537" width="18.109375" style="263" bestFit="1" customWidth="1"/>
    <col min="1538" max="1538" width="12.88671875" style="263" bestFit="1" customWidth="1"/>
    <col min="1539" max="1540" width="16.5546875" style="263" bestFit="1" customWidth="1"/>
    <col min="1541" max="1542" width="13.109375" style="263" bestFit="1" customWidth="1"/>
    <col min="1543" max="1543" width="15.5546875" style="263" bestFit="1" customWidth="1"/>
    <col min="1544" max="1544" width="13.6640625" style="263" bestFit="1" customWidth="1"/>
    <col min="1545" max="1547" width="12.33203125" style="263" bestFit="1" customWidth="1"/>
    <col min="1548" max="1548" width="17.5546875" style="263" bestFit="1" customWidth="1"/>
    <col min="1549" max="1549" width="12.33203125" style="263" bestFit="1" customWidth="1"/>
    <col min="1550" max="1550" width="13.44140625" style="263" bestFit="1" customWidth="1"/>
    <col min="1551" max="1784" width="9.109375" style="263"/>
    <col min="1785" max="1785" width="33.6640625" style="263" customWidth="1"/>
    <col min="1786" max="1786" width="16" style="263" customWidth="1"/>
    <col min="1787" max="1788" width="15" style="263" bestFit="1" customWidth="1"/>
    <col min="1789" max="1789" width="16.5546875" style="263" bestFit="1" customWidth="1"/>
    <col min="1790" max="1790" width="12.5546875" style="263" customWidth="1"/>
    <col min="1791" max="1791" width="17.5546875" style="263" bestFit="1" customWidth="1"/>
    <col min="1792" max="1793" width="18.109375" style="263" bestFit="1" customWidth="1"/>
    <col min="1794" max="1794" width="12.88671875" style="263" bestFit="1" customWidth="1"/>
    <col min="1795" max="1796" width="16.5546875" style="263" bestFit="1" customWidth="1"/>
    <col min="1797" max="1798" width="13.109375" style="263" bestFit="1" customWidth="1"/>
    <col min="1799" max="1799" width="15.5546875" style="263" bestFit="1" customWidth="1"/>
    <col min="1800" max="1800" width="13.6640625" style="263" bestFit="1" customWidth="1"/>
    <col min="1801" max="1803" width="12.33203125" style="263" bestFit="1" customWidth="1"/>
    <col min="1804" max="1804" width="17.5546875" style="263" bestFit="1" customWidth="1"/>
    <col min="1805" max="1805" width="12.33203125" style="263" bestFit="1" customWidth="1"/>
    <col min="1806" max="1806" width="13.44140625" style="263" bestFit="1" customWidth="1"/>
    <col min="1807" max="2040" width="9.109375" style="263"/>
    <col min="2041" max="2041" width="33.6640625" style="263" customWidth="1"/>
    <col min="2042" max="2042" width="16" style="263" customWidth="1"/>
    <col min="2043" max="2044" width="15" style="263" bestFit="1" customWidth="1"/>
    <col min="2045" max="2045" width="16.5546875" style="263" bestFit="1" customWidth="1"/>
    <col min="2046" max="2046" width="12.5546875" style="263" customWidth="1"/>
    <col min="2047" max="2047" width="17.5546875" style="263" bestFit="1" customWidth="1"/>
    <col min="2048" max="2049" width="18.109375" style="263" bestFit="1" customWidth="1"/>
    <col min="2050" max="2050" width="12.88671875" style="263" bestFit="1" customWidth="1"/>
    <col min="2051" max="2052" width="16.5546875" style="263" bestFit="1" customWidth="1"/>
    <col min="2053" max="2054" width="13.109375" style="263" bestFit="1" customWidth="1"/>
    <col min="2055" max="2055" width="15.5546875" style="263" bestFit="1" customWidth="1"/>
    <col min="2056" max="2056" width="13.6640625" style="263" bestFit="1" customWidth="1"/>
    <col min="2057" max="2059" width="12.33203125" style="263" bestFit="1" customWidth="1"/>
    <col min="2060" max="2060" width="17.5546875" style="263" bestFit="1" customWidth="1"/>
    <col min="2061" max="2061" width="12.33203125" style="263" bestFit="1" customWidth="1"/>
    <col min="2062" max="2062" width="13.44140625" style="263" bestFit="1" customWidth="1"/>
    <col min="2063" max="2296" width="9.109375" style="263"/>
    <col min="2297" max="2297" width="33.6640625" style="263" customWidth="1"/>
    <col min="2298" max="2298" width="16" style="263" customWidth="1"/>
    <col min="2299" max="2300" width="15" style="263" bestFit="1" customWidth="1"/>
    <col min="2301" max="2301" width="16.5546875" style="263" bestFit="1" customWidth="1"/>
    <col min="2302" max="2302" width="12.5546875" style="263" customWidth="1"/>
    <col min="2303" max="2303" width="17.5546875" style="263" bestFit="1" customWidth="1"/>
    <col min="2304" max="2305" width="18.109375" style="263" bestFit="1" customWidth="1"/>
    <col min="2306" max="2306" width="12.88671875" style="263" bestFit="1" customWidth="1"/>
    <col min="2307" max="2308" width="16.5546875" style="263" bestFit="1" customWidth="1"/>
    <col min="2309" max="2310" width="13.109375" style="263" bestFit="1" customWidth="1"/>
    <col min="2311" max="2311" width="15.5546875" style="263" bestFit="1" customWidth="1"/>
    <col min="2312" max="2312" width="13.6640625" style="263" bestFit="1" customWidth="1"/>
    <col min="2313" max="2315" width="12.33203125" style="263" bestFit="1" customWidth="1"/>
    <col min="2316" max="2316" width="17.5546875" style="263" bestFit="1" customWidth="1"/>
    <col min="2317" max="2317" width="12.33203125" style="263" bestFit="1" customWidth="1"/>
    <col min="2318" max="2318" width="13.44140625" style="263" bestFit="1" customWidth="1"/>
    <col min="2319" max="2552" width="9.109375" style="263"/>
    <col min="2553" max="2553" width="33.6640625" style="263" customWidth="1"/>
    <col min="2554" max="2554" width="16" style="263" customWidth="1"/>
    <col min="2555" max="2556" width="15" style="263" bestFit="1" customWidth="1"/>
    <col min="2557" max="2557" width="16.5546875" style="263" bestFit="1" customWidth="1"/>
    <col min="2558" max="2558" width="12.5546875" style="263" customWidth="1"/>
    <col min="2559" max="2559" width="17.5546875" style="263" bestFit="1" customWidth="1"/>
    <col min="2560" max="2561" width="18.109375" style="263" bestFit="1" customWidth="1"/>
    <col min="2562" max="2562" width="12.88671875" style="263" bestFit="1" customWidth="1"/>
    <col min="2563" max="2564" width="16.5546875" style="263" bestFit="1" customWidth="1"/>
    <col min="2565" max="2566" width="13.109375" style="263" bestFit="1" customWidth="1"/>
    <col min="2567" max="2567" width="15.5546875" style="263" bestFit="1" customWidth="1"/>
    <col min="2568" max="2568" width="13.6640625" style="263" bestFit="1" customWidth="1"/>
    <col min="2569" max="2571" width="12.33203125" style="263" bestFit="1" customWidth="1"/>
    <col min="2572" max="2572" width="17.5546875" style="263" bestFit="1" customWidth="1"/>
    <col min="2573" max="2573" width="12.33203125" style="263" bestFit="1" customWidth="1"/>
    <col min="2574" max="2574" width="13.44140625" style="263" bestFit="1" customWidth="1"/>
    <col min="2575" max="2808" width="9.109375" style="263"/>
    <col min="2809" max="2809" width="33.6640625" style="263" customWidth="1"/>
    <col min="2810" max="2810" width="16" style="263" customWidth="1"/>
    <col min="2811" max="2812" width="15" style="263" bestFit="1" customWidth="1"/>
    <col min="2813" max="2813" width="16.5546875" style="263" bestFit="1" customWidth="1"/>
    <col min="2814" max="2814" width="12.5546875" style="263" customWidth="1"/>
    <col min="2815" max="2815" width="17.5546875" style="263" bestFit="1" customWidth="1"/>
    <col min="2816" max="2817" width="18.109375" style="263" bestFit="1" customWidth="1"/>
    <col min="2818" max="2818" width="12.88671875" style="263" bestFit="1" customWidth="1"/>
    <col min="2819" max="2820" width="16.5546875" style="263" bestFit="1" customWidth="1"/>
    <col min="2821" max="2822" width="13.109375" style="263" bestFit="1" customWidth="1"/>
    <col min="2823" max="2823" width="15.5546875" style="263" bestFit="1" customWidth="1"/>
    <col min="2824" max="2824" width="13.6640625" style="263" bestFit="1" customWidth="1"/>
    <col min="2825" max="2827" width="12.33203125" style="263" bestFit="1" customWidth="1"/>
    <col min="2828" max="2828" width="17.5546875" style="263" bestFit="1" customWidth="1"/>
    <col min="2829" max="2829" width="12.33203125" style="263" bestFit="1" customWidth="1"/>
    <col min="2830" max="2830" width="13.44140625" style="263" bestFit="1" customWidth="1"/>
    <col min="2831" max="3064" width="9.109375" style="263"/>
    <col min="3065" max="3065" width="33.6640625" style="263" customWidth="1"/>
    <col min="3066" max="3066" width="16" style="263" customWidth="1"/>
    <col min="3067" max="3068" width="15" style="263" bestFit="1" customWidth="1"/>
    <col min="3069" max="3069" width="16.5546875" style="263" bestFit="1" customWidth="1"/>
    <col min="3070" max="3070" width="12.5546875" style="263" customWidth="1"/>
    <col min="3071" max="3071" width="17.5546875" style="263" bestFit="1" customWidth="1"/>
    <col min="3072" max="3073" width="18.109375" style="263" bestFit="1" customWidth="1"/>
    <col min="3074" max="3074" width="12.88671875" style="263" bestFit="1" customWidth="1"/>
    <col min="3075" max="3076" width="16.5546875" style="263" bestFit="1" customWidth="1"/>
    <col min="3077" max="3078" width="13.109375" style="263" bestFit="1" customWidth="1"/>
    <col min="3079" max="3079" width="15.5546875" style="263" bestFit="1" customWidth="1"/>
    <col min="3080" max="3080" width="13.6640625" style="263" bestFit="1" customWidth="1"/>
    <col min="3081" max="3083" width="12.33203125" style="263" bestFit="1" customWidth="1"/>
    <col min="3084" max="3084" width="17.5546875" style="263" bestFit="1" customWidth="1"/>
    <col min="3085" max="3085" width="12.33203125" style="263" bestFit="1" customWidth="1"/>
    <col min="3086" max="3086" width="13.44140625" style="263" bestFit="1" customWidth="1"/>
    <col min="3087" max="3320" width="9.109375" style="263"/>
    <col min="3321" max="3321" width="33.6640625" style="263" customWidth="1"/>
    <col min="3322" max="3322" width="16" style="263" customWidth="1"/>
    <col min="3323" max="3324" width="15" style="263" bestFit="1" customWidth="1"/>
    <col min="3325" max="3325" width="16.5546875" style="263" bestFit="1" customWidth="1"/>
    <col min="3326" max="3326" width="12.5546875" style="263" customWidth="1"/>
    <col min="3327" max="3327" width="17.5546875" style="263" bestFit="1" customWidth="1"/>
    <col min="3328" max="3329" width="18.109375" style="263" bestFit="1" customWidth="1"/>
    <col min="3330" max="3330" width="12.88671875" style="263" bestFit="1" customWidth="1"/>
    <col min="3331" max="3332" width="16.5546875" style="263" bestFit="1" customWidth="1"/>
    <col min="3333" max="3334" width="13.109375" style="263" bestFit="1" customWidth="1"/>
    <col min="3335" max="3335" width="15.5546875" style="263" bestFit="1" customWidth="1"/>
    <col min="3336" max="3336" width="13.6640625" style="263" bestFit="1" customWidth="1"/>
    <col min="3337" max="3339" width="12.33203125" style="263" bestFit="1" customWidth="1"/>
    <col min="3340" max="3340" width="17.5546875" style="263" bestFit="1" customWidth="1"/>
    <col min="3341" max="3341" width="12.33203125" style="263" bestFit="1" customWidth="1"/>
    <col min="3342" max="3342" width="13.44140625" style="263" bestFit="1" customWidth="1"/>
    <col min="3343" max="3576" width="9.109375" style="263"/>
    <col min="3577" max="3577" width="33.6640625" style="263" customWidth="1"/>
    <col min="3578" max="3578" width="16" style="263" customWidth="1"/>
    <col min="3579" max="3580" width="15" style="263" bestFit="1" customWidth="1"/>
    <col min="3581" max="3581" width="16.5546875" style="263" bestFit="1" customWidth="1"/>
    <col min="3582" max="3582" width="12.5546875" style="263" customWidth="1"/>
    <col min="3583" max="3583" width="17.5546875" style="263" bestFit="1" customWidth="1"/>
    <col min="3584" max="3585" width="18.109375" style="263" bestFit="1" customWidth="1"/>
    <col min="3586" max="3586" width="12.88671875" style="263" bestFit="1" customWidth="1"/>
    <col min="3587" max="3588" width="16.5546875" style="263" bestFit="1" customWidth="1"/>
    <col min="3589" max="3590" width="13.109375" style="263" bestFit="1" customWidth="1"/>
    <col min="3591" max="3591" width="15.5546875" style="263" bestFit="1" customWidth="1"/>
    <col min="3592" max="3592" width="13.6640625" style="263" bestFit="1" customWidth="1"/>
    <col min="3593" max="3595" width="12.33203125" style="263" bestFit="1" customWidth="1"/>
    <col min="3596" max="3596" width="17.5546875" style="263" bestFit="1" customWidth="1"/>
    <col min="3597" max="3597" width="12.33203125" style="263" bestFit="1" customWidth="1"/>
    <col min="3598" max="3598" width="13.44140625" style="263" bestFit="1" customWidth="1"/>
    <col min="3599" max="3832" width="9.109375" style="263"/>
    <col min="3833" max="3833" width="33.6640625" style="263" customWidth="1"/>
    <col min="3834" max="3834" width="16" style="263" customWidth="1"/>
    <col min="3835" max="3836" width="15" style="263" bestFit="1" customWidth="1"/>
    <col min="3837" max="3837" width="16.5546875" style="263" bestFit="1" customWidth="1"/>
    <col min="3838" max="3838" width="12.5546875" style="263" customWidth="1"/>
    <col min="3839" max="3839" width="17.5546875" style="263" bestFit="1" customWidth="1"/>
    <col min="3840" max="3841" width="18.109375" style="263" bestFit="1" customWidth="1"/>
    <col min="3842" max="3842" width="12.88671875" style="263" bestFit="1" customWidth="1"/>
    <col min="3843" max="3844" width="16.5546875" style="263" bestFit="1" customWidth="1"/>
    <col min="3845" max="3846" width="13.109375" style="263" bestFit="1" customWidth="1"/>
    <col min="3847" max="3847" width="15.5546875" style="263" bestFit="1" customWidth="1"/>
    <col min="3848" max="3848" width="13.6640625" style="263" bestFit="1" customWidth="1"/>
    <col min="3849" max="3851" width="12.33203125" style="263" bestFit="1" customWidth="1"/>
    <col min="3852" max="3852" width="17.5546875" style="263" bestFit="1" customWidth="1"/>
    <col min="3853" max="3853" width="12.33203125" style="263" bestFit="1" customWidth="1"/>
    <col min="3854" max="3854" width="13.44140625" style="263" bestFit="1" customWidth="1"/>
    <col min="3855" max="4088" width="9.109375" style="263"/>
    <col min="4089" max="4089" width="33.6640625" style="263" customWidth="1"/>
    <col min="4090" max="4090" width="16" style="263" customWidth="1"/>
    <col min="4091" max="4092" width="15" style="263" bestFit="1" customWidth="1"/>
    <col min="4093" max="4093" width="16.5546875" style="263" bestFit="1" customWidth="1"/>
    <col min="4094" max="4094" width="12.5546875" style="263" customWidth="1"/>
    <col min="4095" max="4095" width="17.5546875" style="263" bestFit="1" customWidth="1"/>
    <col min="4096" max="4097" width="18.109375" style="263" bestFit="1" customWidth="1"/>
    <col min="4098" max="4098" width="12.88671875" style="263" bestFit="1" customWidth="1"/>
    <col min="4099" max="4100" width="16.5546875" style="263" bestFit="1" customWidth="1"/>
    <col min="4101" max="4102" width="13.109375" style="263" bestFit="1" customWidth="1"/>
    <col min="4103" max="4103" width="15.5546875" style="263" bestFit="1" customWidth="1"/>
    <col min="4104" max="4104" width="13.6640625" style="263" bestFit="1" customWidth="1"/>
    <col min="4105" max="4107" width="12.33203125" style="263" bestFit="1" customWidth="1"/>
    <col min="4108" max="4108" width="17.5546875" style="263" bestFit="1" customWidth="1"/>
    <col min="4109" max="4109" width="12.33203125" style="263" bestFit="1" customWidth="1"/>
    <col min="4110" max="4110" width="13.44140625" style="263" bestFit="1" customWidth="1"/>
    <col min="4111" max="4344" width="9.109375" style="263"/>
    <col min="4345" max="4345" width="33.6640625" style="263" customWidth="1"/>
    <col min="4346" max="4346" width="16" style="263" customWidth="1"/>
    <col min="4347" max="4348" width="15" style="263" bestFit="1" customWidth="1"/>
    <col min="4349" max="4349" width="16.5546875" style="263" bestFit="1" customWidth="1"/>
    <col min="4350" max="4350" width="12.5546875" style="263" customWidth="1"/>
    <col min="4351" max="4351" width="17.5546875" style="263" bestFit="1" customWidth="1"/>
    <col min="4352" max="4353" width="18.109375" style="263" bestFit="1" customWidth="1"/>
    <col min="4354" max="4354" width="12.88671875" style="263" bestFit="1" customWidth="1"/>
    <col min="4355" max="4356" width="16.5546875" style="263" bestFit="1" customWidth="1"/>
    <col min="4357" max="4358" width="13.109375" style="263" bestFit="1" customWidth="1"/>
    <col min="4359" max="4359" width="15.5546875" style="263" bestFit="1" customWidth="1"/>
    <col min="4360" max="4360" width="13.6640625" style="263" bestFit="1" customWidth="1"/>
    <col min="4361" max="4363" width="12.33203125" style="263" bestFit="1" customWidth="1"/>
    <col min="4364" max="4364" width="17.5546875" style="263" bestFit="1" customWidth="1"/>
    <col min="4365" max="4365" width="12.33203125" style="263" bestFit="1" customWidth="1"/>
    <col min="4366" max="4366" width="13.44140625" style="263" bestFit="1" customWidth="1"/>
    <col min="4367" max="4600" width="9.109375" style="263"/>
    <col min="4601" max="4601" width="33.6640625" style="263" customWidth="1"/>
    <col min="4602" max="4602" width="16" style="263" customWidth="1"/>
    <col min="4603" max="4604" width="15" style="263" bestFit="1" customWidth="1"/>
    <col min="4605" max="4605" width="16.5546875" style="263" bestFit="1" customWidth="1"/>
    <col min="4606" max="4606" width="12.5546875" style="263" customWidth="1"/>
    <col min="4607" max="4607" width="17.5546875" style="263" bestFit="1" customWidth="1"/>
    <col min="4608" max="4609" width="18.109375" style="263" bestFit="1" customWidth="1"/>
    <col min="4610" max="4610" width="12.88671875" style="263" bestFit="1" customWidth="1"/>
    <col min="4611" max="4612" width="16.5546875" style="263" bestFit="1" customWidth="1"/>
    <col min="4613" max="4614" width="13.109375" style="263" bestFit="1" customWidth="1"/>
    <col min="4615" max="4615" width="15.5546875" style="263" bestFit="1" customWidth="1"/>
    <col min="4616" max="4616" width="13.6640625" style="263" bestFit="1" customWidth="1"/>
    <col min="4617" max="4619" width="12.33203125" style="263" bestFit="1" customWidth="1"/>
    <col min="4620" max="4620" width="17.5546875" style="263" bestFit="1" customWidth="1"/>
    <col min="4621" max="4621" width="12.33203125" style="263" bestFit="1" customWidth="1"/>
    <col min="4622" max="4622" width="13.44140625" style="263" bestFit="1" customWidth="1"/>
    <col min="4623" max="4856" width="9.109375" style="263"/>
    <col min="4857" max="4857" width="33.6640625" style="263" customWidth="1"/>
    <col min="4858" max="4858" width="16" style="263" customWidth="1"/>
    <col min="4859" max="4860" width="15" style="263" bestFit="1" customWidth="1"/>
    <col min="4861" max="4861" width="16.5546875" style="263" bestFit="1" customWidth="1"/>
    <col min="4862" max="4862" width="12.5546875" style="263" customWidth="1"/>
    <col min="4863" max="4863" width="17.5546875" style="263" bestFit="1" customWidth="1"/>
    <col min="4864" max="4865" width="18.109375" style="263" bestFit="1" customWidth="1"/>
    <col min="4866" max="4866" width="12.88671875" style="263" bestFit="1" customWidth="1"/>
    <col min="4867" max="4868" width="16.5546875" style="263" bestFit="1" customWidth="1"/>
    <col min="4869" max="4870" width="13.109375" style="263" bestFit="1" customWidth="1"/>
    <col min="4871" max="4871" width="15.5546875" style="263" bestFit="1" customWidth="1"/>
    <col min="4872" max="4872" width="13.6640625" style="263" bestFit="1" customWidth="1"/>
    <col min="4873" max="4875" width="12.33203125" style="263" bestFit="1" customWidth="1"/>
    <col min="4876" max="4876" width="17.5546875" style="263" bestFit="1" customWidth="1"/>
    <col min="4877" max="4877" width="12.33203125" style="263" bestFit="1" customWidth="1"/>
    <col min="4878" max="4878" width="13.44140625" style="263" bestFit="1" customWidth="1"/>
    <col min="4879" max="5112" width="9.109375" style="263"/>
    <col min="5113" max="5113" width="33.6640625" style="263" customWidth="1"/>
    <col min="5114" max="5114" width="16" style="263" customWidth="1"/>
    <col min="5115" max="5116" width="15" style="263" bestFit="1" customWidth="1"/>
    <col min="5117" max="5117" width="16.5546875" style="263" bestFit="1" customWidth="1"/>
    <col min="5118" max="5118" width="12.5546875" style="263" customWidth="1"/>
    <col min="5119" max="5119" width="17.5546875" style="263" bestFit="1" customWidth="1"/>
    <col min="5120" max="5121" width="18.109375" style="263" bestFit="1" customWidth="1"/>
    <col min="5122" max="5122" width="12.88671875" style="263" bestFit="1" customWidth="1"/>
    <col min="5123" max="5124" width="16.5546875" style="263" bestFit="1" customWidth="1"/>
    <col min="5125" max="5126" width="13.109375" style="263" bestFit="1" customWidth="1"/>
    <col min="5127" max="5127" width="15.5546875" style="263" bestFit="1" customWidth="1"/>
    <col min="5128" max="5128" width="13.6640625" style="263" bestFit="1" customWidth="1"/>
    <col min="5129" max="5131" width="12.33203125" style="263" bestFit="1" customWidth="1"/>
    <col min="5132" max="5132" width="17.5546875" style="263" bestFit="1" customWidth="1"/>
    <col min="5133" max="5133" width="12.33203125" style="263" bestFit="1" customWidth="1"/>
    <col min="5134" max="5134" width="13.44140625" style="263" bestFit="1" customWidth="1"/>
    <col min="5135" max="5368" width="9.109375" style="263"/>
    <col min="5369" max="5369" width="33.6640625" style="263" customWidth="1"/>
    <col min="5370" max="5370" width="16" style="263" customWidth="1"/>
    <col min="5371" max="5372" width="15" style="263" bestFit="1" customWidth="1"/>
    <col min="5373" max="5373" width="16.5546875" style="263" bestFit="1" customWidth="1"/>
    <col min="5374" max="5374" width="12.5546875" style="263" customWidth="1"/>
    <col min="5375" max="5375" width="17.5546875" style="263" bestFit="1" customWidth="1"/>
    <col min="5376" max="5377" width="18.109375" style="263" bestFit="1" customWidth="1"/>
    <col min="5378" max="5378" width="12.88671875" style="263" bestFit="1" customWidth="1"/>
    <col min="5379" max="5380" width="16.5546875" style="263" bestFit="1" customWidth="1"/>
    <col min="5381" max="5382" width="13.109375" style="263" bestFit="1" customWidth="1"/>
    <col min="5383" max="5383" width="15.5546875" style="263" bestFit="1" customWidth="1"/>
    <col min="5384" max="5384" width="13.6640625" style="263" bestFit="1" customWidth="1"/>
    <col min="5385" max="5387" width="12.33203125" style="263" bestFit="1" customWidth="1"/>
    <col min="5388" max="5388" width="17.5546875" style="263" bestFit="1" customWidth="1"/>
    <col min="5389" max="5389" width="12.33203125" style="263" bestFit="1" customWidth="1"/>
    <col min="5390" max="5390" width="13.44140625" style="263" bestFit="1" customWidth="1"/>
    <col min="5391" max="5624" width="9.109375" style="263"/>
    <col min="5625" max="5625" width="33.6640625" style="263" customWidth="1"/>
    <col min="5626" max="5626" width="16" style="263" customWidth="1"/>
    <col min="5627" max="5628" width="15" style="263" bestFit="1" customWidth="1"/>
    <col min="5629" max="5629" width="16.5546875" style="263" bestFit="1" customWidth="1"/>
    <col min="5630" max="5630" width="12.5546875" style="263" customWidth="1"/>
    <col min="5631" max="5631" width="17.5546875" style="263" bestFit="1" customWidth="1"/>
    <col min="5632" max="5633" width="18.109375" style="263" bestFit="1" customWidth="1"/>
    <col min="5634" max="5634" width="12.88671875" style="263" bestFit="1" customWidth="1"/>
    <col min="5635" max="5636" width="16.5546875" style="263" bestFit="1" customWidth="1"/>
    <col min="5637" max="5638" width="13.109375" style="263" bestFit="1" customWidth="1"/>
    <col min="5639" max="5639" width="15.5546875" style="263" bestFit="1" customWidth="1"/>
    <col min="5640" max="5640" width="13.6640625" style="263" bestFit="1" customWidth="1"/>
    <col min="5641" max="5643" width="12.33203125" style="263" bestFit="1" customWidth="1"/>
    <col min="5644" max="5644" width="17.5546875" style="263" bestFit="1" customWidth="1"/>
    <col min="5645" max="5645" width="12.33203125" style="263" bestFit="1" customWidth="1"/>
    <col min="5646" max="5646" width="13.44140625" style="263" bestFit="1" customWidth="1"/>
    <col min="5647" max="5880" width="9.109375" style="263"/>
    <col min="5881" max="5881" width="33.6640625" style="263" customWidth="1"/>
    <col min="5882" max="5882" width="16" style="263" customWidth="1"/>
    <col min="5883" max="5884" width="15" style="263" bestFit="1" customWidth="1"/>
    <col min="5885" max="5885" width="16.5546875" style="263" bestFit="1" customWidth="1"/>
    <col min="5886" max="5886" width="12.5546875" style="263" customWidth="1"/>
    <col min="5887" max="5887" width="17.5546875" style="263" bestFit="1" customWidth="1"/>
    <col min="5888" max="5889" width="18.109375" style="263" bestFit="1" customWidth="1"/>
    <col min="5890" max="5890" width="12.88671875" style="263" bestFit="1" customWidth="1"/>
    <col min="5891" max="5892" width="16.5546875" style="263" bestFit="1" customWidth="1"/>
    <col min="5893" max="5894" width="13.109375" style="263" bestFit="1" customWidth="1"/>
    <col min="5895" max="5895" width="15.5546875" style="263" bestFit="1" customWidth="1"/>
    <col min="5896" max="5896" width="13.6640625" style="263" bestFit="1" customWidth="1"/>
    <col min="5897" max="5899" width="12.33203125" style="263" bestFit="1" customWidth="1"/>
    <col min="5900" max="5900" width="17.5546875" style="263" bestFit="1" customWidth="1"/>
    <col min="5901" max="5901" width="12.33203125" style="263" bestFit="1" customWidth="1"/>
    <col min="5902" max="5902" width="13.44140625" style="263" bestFit="1" customWidth="1"/>
    <col min="5903" max="6136" width="9.109375" style="263"/>
    <col min="6137" max="6137" width="33.6640625" style="263" customWidth="1"/>
    <col min="6138" max="6138" width="16" style="263" customWidth="1"/>
    <col min="6139" max="6140" width="15" style="263" bestFit="1" customWidth="1"/>
    <col min="6141" max="6141" width="16.5546875" style="263" bestFit="1" customWidth="1"/>
    <col min="6142" max="6142" width="12.5546875" style="263" customWidth="1"/>
    <col min="6143" max="6143" width="17.5546875" style="263" bestFit="1" customWidth="1"/>
    <col min="6144" max="6145" width="18.109375" style="263" bestFit="1" customWidth="1"/>
    <col min="6146" max="6146" width="12.88671875" style="263" bestFit="1" customWidth="1"/>
    <col min="6147" max="6148" width="16.5546875" style="263" bestFit="1" customWidth="1"/>
    <col min="6149" max="6150" width="13.109375" style="263" bestFit="1" customWidth="1"/>
    <col min="6151" max="6151" width="15.5546875" style="263" bestFit="1" customWidth="1"/>
    <col min="6152" max="6152" width="13.6640625" style="263" bestFit="1" customWidth="1"/>
    <col min="6153" max="6155" width="12.33203125" style="263" bestFit="1" customWidth="1"/>
    <col min="6156" max="6156" width="17.5546875" style="263" bestFit="1" customWidth="1"/>
    <col min="6157" max="6157" width="12.33203125" style="263" bestFit="1" customWidth="1"/>
    <col min="6158" max="6158" width="13.44140625" style="263" bestFit="1" customWidth="1"/>
    <col min="6159" max="6392" width="9.109375" style="263"/>
    <col min="6393" max="6393" width="33.6640625" style="263" customWidth="1"/>
    <col min="6394" max="6394" width="16" style="263" customWidth="1"/>
    <col min="6395" max="6396" width="15" style="263" bestFit="1" customWidth="1"/>
    <col min="6397" max="6397" width="16.5546875" style="263" bestFit="1" customWidth="1"/>
    <col min="6398" max="6398" width="12.5546875" style="263" customWidth="1"/>
    <col min="6399" max="6399" width="17.5546875" style="263" bestFit="1" customWidth="1"/>
    <col min="6400" max="6401" width="18.109375" style="263" bestFit="1" customWidth="1"/>
    <col min="6402" max="6402" width="12.88671875" style="263" bestFit="1" customWidth="1"/>
    <col min="6403" max="6404" width="16.5546875" style="263" bestFit="1" customWidth="1"/>
    <col min="6405" max="6406" width="13.109375" style="263" bestFit="1" customWidth="1"/>
    <col min="6407" max="6407" width="15.5546875" style="263" bestFit="1" customWidth="1"/>
    <col min="6408" max="6408" width="13.6640625" style="263" bestFit="1" customWidth="1"/>
    <col min="6409" max="6411" width="12.33203125" style="263" bestFit="1" customWidth="1"/>
    <col min="6412" max="6412" width="17.5546875" style="263" bestFit="1" customWidth="1"/>
    <col min="6413" max="6413" width="12.33203125" style="263" bestFit="1" customWidth="1"/>
    <col min="6414" max="6414" width="13.44140625" style="263" bestFit="1" customWidth="1"/>
    <col min="6415" max="6648" width="9.109375" style="263"/>
    <col min="6649" max="6649" width="33.6640625" style="263" customWidth="1"/>
    <col min="6650" max="6650" width="16" style="263" customWidth="1"/>
    <col min="6651" max="6652" width="15" style="263" bestFit="1" customWidth="1"/>
    <col min="6653" max="6653" width="16.5546875" style="263" bestFit="1" customWidth="1"/>
    <col min="6654" max="6654" width="12.5546875" style="263" customWidth="1"/>
    <col min="6655" max="6655" width="17.5546875" style="263" bestFit="1" customWidth="1"/>
    <col min="6656" max="6657" width="18.109375" style="263" bestFit="1" customWidth="1"/>
    <col min="6658" max="6658" width="12.88671875" style="263" bestFit="1" customWidth="1"/>
    <col min="6659" max="6660" width="16.5546875" style="263" bestFit="1" customWidth="1"/>
    <col min="6661" max="6662" width="13.109375" style="263" bestFit="1" customWidth="1"/>
    <col min="6663" max="6663" width="15.5546875" style="263" bestFit="1" customWidth="1"/>
    <col min="6664" max="6664" width="13.6640625" style="263" bestFit="1" customWidth="1"/>
    <col min="6665" max="6667" width="12.33203125" style="263" bestFit="1" customWidth="1"/>
    <col min="6668" max="6668" width="17.5546875" style="263" bestFit="1" customWidth="1"/>
    <col min="6669" max="6669" width="12.33203125" style="263" bestFit="1" customWidth="1"/>
    <col min="6670" max="6670" width="13.44140625" style="263" bestFit="1" customWidth="1"/>
    <col min="6671" max="6904" width="9.109375" style="263"/>
    <col min="6905" max="6905" width="33.6640625" style="263" customWidth="1"/>
    <col min="6906" max="6906" width="16" style="263" customWidth="1"/>
    <col min="6907" max="6908" width="15" style="263" bestFit="1" customWidth="1"/>
    <col min="6909" max="6909" width="16.5546875" style="263" bestFit="1" customWidth="1"/>
    <col min="6910" max="6910" width="12.5546875" style="263" customWidth="1"/>
    <col min="6911" max="6911" width="17.5546875" style="263" bestFit="1" customWidth="1"/>
    <col min="6912" max="6913" width="18.109375" style="263" bestFit="1" customWidth="1"/>
    <col min="6914" max="6914" width="12.88671875" style="263" bestFit="1" customWidth="1"/>
    <col min="6915" max="6916" width="16.5546875" style="263" bestFit="1" customWidth="1"/>
    <col min="6917" max="6918" width="13.109375" style="263" bestFit="1" customWidth="1"/>
    <col min="6919" max="6919" width="15.5546875" style="263" bestFit="1" customWidth="1"/>
    <col min="6920" max="6920" width="13.6640625" style="263" bestFit="1" customWidth="1"/>
    <col min="6921" max="6923" width="12.33203125" style="263" bestFit="1" customWidth="1"/>
    <col min="6924" max="6924" width="17.5546875" style="263" bestFit="1" customWidth="1"/>
    <col min="6925" max="6925" width="12.33203125" style="263" bestFit="1" customWidth="1"/>
    <col min="6926" max="6926" width="13.44140625" style="263" bestFit="1" customWidth="1"/>
    <col min="6927" max="7160" width="9.109375" style="263"/>
    <col min="7161" max="7161" width="33.6640625" style="263" customWidth="1"/>
    <col min="7162" max="7162" width="16" style="263" customWidth="1"/>
    <col min="7163" max="7164" width="15" style="263" bestFit="1" customWidth="1"/>
    <col min="7165" max="7165" width="16.5546875" style="263" bestFit="1" customWidth="1"/>
    <col min="7166" max="7166" width="12.5546875" style="263" customWidth="1"/>
    <col min="7167" max="7167" width="17.5546875" style="263" bestFit="1" customWidth="1"/>
    <col min="7168" max="7169" width="18.109375" style="263" bestFit="1" customWidth="1"/>
    <col min="7170" max="7170" width="12.88671875" style="263" bestFit="1" customWidth="1"/>
    <col min="7171" max="7172" width="16.5546875" style="263" bestFit="1" customWidth="1"/>
    <col min="7173" max="7174" width="13.109375" style="263" bestFit="1" customWidth="1"/>
    <col min="7175" max="7175" width="15.5546875" style="263" bestFit="1" customWidth="1"/>
    <col min="7176" max="7176" width="13.6640625" style="263" bestFit="1" customWidth="1"/>
    <col min="7177" max="7179" width="12.33203125" style="263" bestFit="1" customWidth="1"/>
    <col min="7180" max="7180" width="17.5546875" style="263" bestFit="1" customWidth="1"/>
    <col min="7181" max="7181" width="12.33203125" style="263" bestFit="1" customWidth="1"/>
    <col min="7182" max="7182" width="13.44140625" style="263" bestFit="1" customWidth="1"/>
    <col min="7183" max="7416" width="9.109375" style="263"/>
    <col min="7417" max="7417" width="33.6640625" style="263" customWidth="1"/>
    <col min="7418" max="7418" width="16" style="263" customWidth="1"/>
    <col min="7419" max="7420" width="15" style="263" bestFit="1" customWidth="1"/>
    <col min="7421" max="7421" width="16.5546875" style="263" bestFit="1" customWidth="1"/>
    <col min="7422" max="7422" width="12.5546875" style="263" customWidth="1"/>
    <col min="7423" max="7423" width="17.5546875" style="263" bestFit="1" customWidth="1"/>
    <col min="7424" max="7425" width="18.109375" style="263" bestFit="1" customWidth="1"/>
    <col min="7426" max="7426" width="12.88671875" style="263" bestFit="1" customWidth="1"/>
    <col min="7427" max="7428" width="16.5546875" style="263" bestFit="1" customWidth="1"/>
    <col min="7429" max="7430" width="13.109375" style="263" bestFit="1" customWidth="1"/>
    <col min="7431" max="7431" width="15.5546875" style="263" bestFit="1" customWidth="1"/>
    <col min="7432" max="7432" width="13.6640625" style="263" bestFit="1" customWidth="1"/>
    <col min="7433" max="7435" width="12.33203125" style="263" bestFit="1" customWidth="1"/>
    <col min="7436" max="7436" width="17.5546875" style="263" bestFit="1" customWidth="1"/>
    <col min="7437" max="7437" width="12.33203125" style="263" bestFit="1" customWidth="1"/>
    <col min="7438" max="7438" width="13.44140625" style="263" bestFit="1" customWidth="1"/>
    <col min="7439" max="7672" width="9.109375" style="263"/>
    <col min="7673" max="7673" width="33.6640625" style="263" customWidth="1"/>
    <col min="7674" max="7674" width="16" style="263" customWidth="1"/>
    <col min="7675" max="7676" width="15" style="263" bestFit="1" customWidth="1"/>
    <col min="7677" max="7677" width="16.5546875" style="263" bestFit="1" customWidth="1"/>
    <col min="7678" max="7678" width="12.5546875" style="263" customWidth="1"/>
    <col min="7679" max="7679" width="17.5546875" style="263" bestFit="1" customWidth="1"/>
    <col min="7680" max="7681" width="18.109375" style="263" bestFit="1" customWidth="1"/>
    <col min="7682" max="7682" width="12.88671875" style="263" bestFit="1" customWidth="1"/>
    <col min="7683" max="7684" width="16.5546875" style="263" bestFit="1" customWidth="1"/>
    <col min="7685" max="7686" width="13.109375" style="263" bestFit="1" customWidth="1"/>
    <col min="7687" max="7687" width="15.5546875" style="263" bestFit="1" customWidth="1"/>
    <col min="7688" max="7688" width="13.6640625" style="263" bestFit="1" customWidth="1"/>
    <col min="7689" max="7691" width="12.33203125" style="263" bestFit="1" customWidth="1"/>
    <col min="7692" max="7692" width="17.5546875" style="263" bestFit="1" customWidth="1"/>
    <col min="7693" max="7693" width="12.33203125" style="263" bestFit="1" customWidth="1"/>
    <col min="7694" max="7694" width="13.44140625" style="263" bestFit="1" customWidth="1"/>
    <col min="7695" max="7928" width="9.109375" style="263"/>
    <col min="7929" max="7929" width="33.6640625" style="263" customWidth="1"/>
    <col min="7930" max="7930" width="16" style="263" customWidth="1"/>
    <col min="7931" max="7932" width="15" style="263" bestFit="1" customWidth="1"/>
    <col min="7933" max="7933" width="16.5546875" style="263" bestFit="1" customWidth="1"/>
    <col min="7934" max="7934" width="12.5546875" style="263" customWidth="1"/>
    <col min="7935" max="7935" width="17.5546875" style="263" bestFit="1" customWidth="1"/>
    <col min="7936" max="7937" width="18.109375" style="263" bestFit="1" customWidth="1"/>
    <col min="7938" max="7938" width="12.88671875" style="263" bestFit="1" customWidth="1"/>
    <col min="7939" max="7940" width="16.5546875" style="263" bestFit="1" customWidth="1"/>
    <col min="7941" max="7942" width="13.109375" style="263" bestFit="1" customWidth="1"/>
    <col min="7943" max="7943" width="15.5546875" style="263" bestFit="1" customWidth="1"/>
    <col min="7944" max="7944" width="13.6640625" style="263" bestFit="1" customWidth="1"/>
    <col min="7945" max="7947" width="12.33203125" style="263" bestFit="1" customWidth="1"/>
    <col min="7948" max="7948" width="17.5546875" style="263" bestFit="1" customWidth="1"/>
    <col min="7949" max="7949" width="12.33203125" style="263" bestFit="1" customWidth="1"/>
    <col min="7950" max="7950" width="13.44140625" style="263" bestFit="1" customWidth="1"/>
    <col min="7951" max="8184" width="9.109375" style="263"/>
    <col min="8185" max="8185" width="33.6640625" style="263" customWidth="1"/>
    <col min="8186" max="8186" width="16" style="263" customWidth="1"/>
    <col min="8187" max="8188" width="15" style="263" bestFit="1" customWidth="1"/>
    <col min="8189" max="8189" width="16.5546875" style="263" bestFit="1" customWidth="1"/>
    <col min="8190" max="8190" width="12.5546875" style="263" customWidth="1"/>
    <col min="8191" max="8191" width="17.5546875" style="263" bestFit="1" customWidth="1"/>
    <col min="8192" max="8193" width="18.109375" style="263" bestFit="1" customWidth="1"/>
    <col min="8194" max="8194" width="12.88671875" style="263" bestFit="1" customWidth="1"/>
    <col min="8195" max="8196" width="16.5546875" style="263" bestFit="1" customWidth="1"/>
    <col min="8197" max="8198" width="13.109375" style="263" bestFit="1" customWidth="1"/>
    <col min="8199" max="8199" width="15.5546875" style="263" bestFit="1" customWidth="1"/>
    <col min="8200" max="8200" width="13.6640625" style="263" bestFit="1" customWidth="1"/>
    <col min="8201" max="8203" width="12.33203125" style="263" bestFit="1" customWidth="1"/>
    <col min="8204" max="8204" width="17.5546875" style="263" bestFit="1" customWidth="1"/>
    <col min="8205" max="8205" width="12.33203125" style="263" bestFit="1" customWidth="1"/>
    <col min="8206" max="8206" width="13.44140625" style="263" bestFit="1" customWidth="1"/>
    <col min="8207" max="8440" width="9.109375" style="263"/>
    <col min="8441" max="8441" width="33.6640625" style="263" customWidth="1"/>
    <col min="8442" max="8442" width="16" style="263" customWidth="1"/>
    <col min="8443" max="8444" width="15" style="263" bestFit="1" customWidth="1"/>
    <col min="8445" max="8445" width="16.5546875" style="263" bestFit="1" customWidth="1"/>
    <col min="8446" max="8446" width="12.5546875" style="263" customWidth="1"/>
    <col min="8447" max="8447" width="17.5546875" style="263" bestFit="1" customWidth="1"/>
    <col min="8448" max="8449" width="18.109375" style="263" bestFit="1" customWidth="1"/>
    <col min="8450" max="8450" width="12.88671875" style="263" bestFit="1" customWidth="1"/>
    <col min="8451" max="8452" width="16.5546875" style="263" bestFit="1" customWidth="1"/>
    <col min="8453" max="8454" width="13.109375" style="263" bestFit="1" customWidth="1"/>
    <col min="8455" max="8455" width="15.5546875" style="263" bestFit="1" customWidth="1"/>
    <col min="8456" max="8456" width="13.6640625" style="263" bestFit="1" customWidth="1"/>
    <col min="8457" max="8459" width="12.33203125" style="263" bestFit="1" customWidth="1"/>
    <col min="8460" max="8460" width="17.5546875" style="263" bestFit="1" customWidth="1"/>
    <col min="8461" max="8461" width="12.33203125" style="263" bestFit="1" customWidth="1"/>
    <col min="8462" max="8462" width="13.44140625" style="263" bestFit="1" customWidth="1"/>
    <col min="8463" max="8696" width="9.109375" style="263"/>
    <col min="8697" max="8697" width="33.6640625" style="263" customWidth="1"/>
    <col min="8698" max="8698" width="16" style="263" customWidth="1"/>
    <col min="8699" max="8700" width="15" style="263" bestFit="1" customWidth="1"/>
    <col min="8701" max="8701" width="16.5546875" style="263" bestFit="1" customWidth="1"/>
    <col min="8702" max="8702" width="12.5546875" style="263" customWidth="1"/>
    <col min="8703" max="8703" width="17.5546875" style="263" bestFit="1" customWidth="1"/>
    <col min="8704" max="8705" width="18.109375" style="263" bestFit="1" customWidth="1"/>
    <col min="8706" max="8706" width="12.88671875" style="263" bestFit="1" customWidth="1"/>
    <col min="8707" max="8708" width="16.5546875" style="263" bestFit="1" customWidth="1"/>
    <col min="8709" max="8710" width="13.109375" style="263" bestFit="1" customWidth="1"/>
    <col min="8711" max="8711" width="15.5546875" style="263" bestFit="1" customWidth="1"/>
    <col min="8712" max="8712" width="13.6640625" style="263" bestFit="1" customWidth="1"/>
    <col min="8713" max="8715" width="12.33203125" style="263" bestFit="1" customWidth="1"/>
    <col min="8716" max="8716" width="17.5546875" style="263" bestFit="1" customWidth="1"/>
    <col min="8717" max="8717" width="12.33203125" style="263" bestFit="1" customWidth="1"/>
    <col min="8718" max="8718" width="13.44140625" style="263" bestFit="1" customWidth="1"/>
    <col min="8719" max="8952" width="9.109375" style="263"/>
    <col min="8953" max="8953" width="33.6640625" style="263" customWidth="1"/>
    <col min="8954" max="8954" width="16" style="263" customWidth="1"/>
    <col min="8955" max="8956" width="15" style="263" bestFit="1" customWidth="1"/>
    <col min="8957" max="8957" width="16.5546875" style="263" bestFit="1" customWidth="1"/>
    <col min="8958" max="8958" width="12.5546875" style="263" customWidth="1"/>
    <col min="8959" max="8959" width="17.5546875" style="263" bestFit="1" customWidth="1"/>
    <col min="8960" max="8961" width="18.109375" style="263" bestFit="1" customWidth="1"/>
    <col min="8962" max="8962" width="12.88671875" style="263" bestFit="1" customWidth="1"/>
    <col min="8963" max="8964" width="16.5546875" style="263" bestFit="1" customWidth="1"/>
    <col min="8965" max="8966" width="13.109375" style="263" bestFit="1" customWidth="1"/>
    <col min="8967" max="8967" width="15.5546875" style="263" bestFit="1" customWidth="1"/>
    <col min="8968" max="8968" width="13.6640625" style="263" bestFit="1" customWidth="1"/>
    <col min="8969" max="8971" width="12.33203125" style="263" bestFit="1" customWidth="1"/>
    <col min="8972" max="8972" width="17.5546875" style="263" bestFit="1" customWidth="1"/>
    <col min="8973" max="8973" width="12.33203125" style="263" bestFit="1" customWidth="1"/>
    <col min="8974" max="8974" width="13.44140625" style="263" bestFit="1" customWidth="1"/>
    <col min="8975" max="9208" width="9.109375" style="263"/>
    <col min="9209" max="9209" width="33.6640625" style="263" customWidth="1"/>
    <col min="9210" max="9210" width="16" style="263" customWidth="1"/>
    <col min="9211" max="9212" width="15" style="263" bestFit="1" customWidth="1"/>
    <col min="9213" max="9213" width="16.5546875" style="263" bestFit="1" customWidth="1"/>
    <col min="9214" max="9214" width="12.5546875" style="263" customWidth="1"/>
    <col min="9215" max="9215" width="17.5546875" style="263" bestFit="1" customWidth="1"/>
    <col min="9216" max="9217" width="18.109375" style="263" bestFit="1" customWidth="1"/>
    <col min="9218" max="9218" width="12.88671875" style="263" bestFit="1" customWidth="1"/>
    <col min="9219" max="9220" width="16.5546875" style="263" bestFit="1" customWidth="1"/>
    <col min="9221" max="9222" width="13.109375" style="263" bestFit="1" customWidth="1"/>
    <col min="9223" max="9223" width="15.5546875" style="263" bestFit="1" customWidth="1"/>
    <col min="9224" max="9224" width="13.6640625" style="263" bestFit="1" customWidth="1"/>
    <col min="9225" max="9227" width="12.33203125" style="263" bestFit="1" customWidth="1"/>
    <col min="9228" max="9228" width="17.5546875" style="263" bestFit="1" customWidth="1"/>
    <col min="9229" max="9229" width="12.33203125" style="263" bestFit="1" customWidth="1"/>
    <col min="9230" max="9230" width="13.44140625" style="263" bestFit="1" customWidth="1"/>
    <col min="9231" max="9464" width="9.109375" style="263"/>
    <col min="9465" max="9465" width="33.6640625" style="263" customWidth="1"/>
    <col min="9466" max="9466" width="16" style="263" customWidth="1"/>
    <col min="9467" max="9468" width="15" style="263" bestFit="1" customWidth="1"/>
    <col min="9469" max="9469" width="16.5546875" style="263" bestFit="1" customWidth="1"/>
    <col min="9470" max="9470" width="12.5546875" style="263" customWidth="1"/>
    <col min="9471" max="9471" width="17.5546875" style="263" bestFit="1" customWidth="1"/>
    <col min="9472" max="9473" width="18.109375" style="263" bestFit="1" customWidth="1"/>
    <col min="9474" max="9474" width="12.88671875" style="263" bestFit="1" customWidth="1"/>
    <col min="9475" max="9476" width="16.5546875" style="263" bestFit="1" customWidth="1"/>
    <col min="9477" max="9478" width="13.109375" style="263" bestFit="1" customWidth="1"/>
    <col min="9479" max="9479" width="15.5546875" style="263" bestFit="1" customWidth="1"/>
    <col min="9480" max="9480" width="13.6640625" style="263" bestFit="1" customWidth="1"/>
    <col min="9481" max="9483" width="12.33203125" style="263" bestFit="1" customWidth="1"/>
    <col min="9484" max="9484" width="17.5546875" style="263" bestFit="1" customWidth="1"/>
    <col min="9485" max="9485" width="12.33203125" style="263" bestFit="1" customWidth="1"/>
    <col min="9486" max="9486" width="13.44140625" style="263" bestFit="1" customWidth="1"/>
    <col min="9487" max="9720" width="9.109375" style="263"/>
    <col min="9721" max="9721" width="33.6640625" style="263" customWidth="1"/>
    <col min="9722" max="9722" width="16" style="263" customWidth="1"/>
    <col min="9723" max="9724" width="15" style="263" bestFit="1" customWidth="1"/>
    <col min="9725" max="9725" width="16.5546875" style="263" bestFit="1" customWidth="1"/>
    <col min="9726" max="9726" width="12.5546875" style="263" customWidth="1"/>
    <col min="9727" max="9727" width="17.5546875" style="263" bestFit="1" customWidth="1"/>
    <col min="9728" max="9729" width="18.109375" style="263" bestFit="1" customWidth="1"/>
    <col min="9730" max="9730" width="12.88671875" style="263" bestFit="1" customWidth="1"/>
    <col min="9731" max="9732" width="16.5546875" style="263" bestFit="1" customWidth="1"/>
    <col min="9733" max="9734" width="13.109375" style="263" bestFit="1" customWidth="1"/>
    <col min="9735" max="9735" width="15.5546875" style="263" bestFit="1" customWidth="1"/>
    <col min="9736" max="9736" width="13.6640625" style="263" bestFit="1" customWidth="1"/>
    <col min="9737" max="9739" width="12.33203125" style="263" bestFit="1" customWidth="1"/>
    <col min="9740" max="9740" width="17.5546875" style="263" bestFit="1" customWidth="1"/>
    <col min="9741" max="9741" width="12.33203125" style="263" bestFit="1" customWidth="1"/>
    <col min="9742" max="9742" width="13.44140625" style="263" bestFit="1" customWidth="1"/>
    <col min="9743" max="9976" width="9.109375" style="263"/>
    <col min="9977" max="9977" width="33.6640625" style="263" customWidth="1"/>
    <col min="9978" max="9978" width="16" style="263" customWidth="1"/>
    <col min="9979" max="9980" width="15" style="263" bestFit="1" customWidth="1"/>
    <col min="9981" max="9981" width="16.5546875" style="263" bestFit="1" customWidth="1"/>
    <col min="9982" max="9982" width="12.5546875" style="263" customWidth="1"/>
    <col min="9983" max="9983" width="17.5546875" style="263" bestFit="1" customWidth="1"/>
    <col min="9984" max="9985" width="18.109375" style="263" bestFit="1" customWidth="1"/>
    <col min="9986" max="9986" width="12.88671875" style="263" bestFit="1" customWidth="1"/>
    <col min="9987" max="9988" width="16.5546875" style="263" bestFit="1" customWidth="1"/>
    <col min="9989" max="9990" width="13.109375" style="263" bestFit="1" customWidth="1"/>
    <col min="9991" max="9991" width="15.5546875" style="263" bestFit="1" customWidth="1"/>
    <col min="9992" max="9992" width="13.6640625" style="263" bestFit="1" customWidth="1"/>
    <col min="9993" max="9995" width="12.33203125" style="263" bestFit="1" customWidth="1"/>
    <col min="9996" max="9996" width="17.5546875" style="263" bestFit="1" customWidth="1"/>
    <col min="9997" max="9997" width="12.33203125" style="263" bestFit="1" customWidth="1"/>
    <col min="9998" max="9998" width="13.44140625" style="263" bestFit="1" customWidth="1"/>
    <col min="9999" max="10232" width="9.109375" style="263"/>
    <col min="10233" max="10233" width="33.6640625" style="263" customWidth="1"/>
    <col min="10234" max="10234" width="16" style="263" customWidth="1"/>
    <col min="10235" max="10236" width="15" style="263" bestFit="1" customWidth="1"/>
    <col min="10237" max="10237" width="16.5546875" style="263" bestFit="1" customWidth="1"/>
    <col min="10238" max="10238" width="12.5546875" style="263" customWidth="1"/>
    <col min="10239" max="10239" width="17.5546875" style="263" bestFit="1" customWidth="1"/>
    <col min="10240" max="10241" width="18.109375" style="263" bestFit="1" customWidth="1"/>
    <col min="10242" max="10242" width="12.88671875" style="263" bestFit="1" customWidth="1"/>
    <col min="10243" max="10244" width="16.5546875" style="263" bestFit="1" customWidth="1"/>
    <col min="10245" max="10246" width="13.109375" style="263" bestFit="1" customWidth="1"/>
    <col min="10247" max="10247" width="15.5546875" style="263" bestFit="1" customWidth="1"/>
    <col min="10248" max="10248" width="13.6640625" style="263" bestFit="1" customWidth="1"/>
    <col min="10249" max="10251" width="12.33203125" style="263" bestFit="1" customWidth="1"/>
    <col min="10252" max="10252" width="17.5546875" style="263" bestFit="1" customWidth="1"/>
    <col min="10253" max="10253" width="12.33203125" style="263" bestFit="1" customWidth="1"/>
    <col min="10254" max="10254" width="13.44140625" style="263" bestFit="1" customWidth="1"/>
    <col min="10255" max="10488" width="9.109375" style="263"/>
    <col min="10489" max="10489" width="33.6640625" style="263" customWidth="1"/>
    <col min="10490" max="10490" width="16" style="263" customWidth="1"/>
    <col min="10491" max="10492" width="15" style="263" bestFit="1" customWidth="1"/>
    <col min="10493" max="10493" width="16.5546875" style="263" bestFit="1" customWidth="1"/>
    <col min="10494" max="10494" width="12.5546875" style="263" customWidth="1"/>
    <col min="10495" max="10495" width="17.5546875" style="263" bestFit="1" customWidth="1"/>
    <col min="10496" max="10497" width="18.109375" style="263" bestFit="1" customWidth="1"/>
    <col min="10498" max="10498" width="12.88671875" style="263" bestFit="1" customWidth="1"/>
    <col min="10499" max="10500" width="16.5546875" style="263" bestFit="1" customWidth="1"/>
    <col min="10501" max="10502" width="13.109375" style="263" bestFit="1" customWidth="1"/>
    <col min="10503" max="10503" width="15.5546875" style="263" bestFit="1" customWidth="1"/>
    <col min="10504" max="10504" width="13.6640625" style="263" bestFit="1" customWidth="1"/>
    <col min="10505" max="10507" width="12.33203125" style="263" bestFit="1" customWidth="1"/>
    <col min="10508" max="10508" width="17.5546875" style="263" bestFit="1" customWidth="1"/>
    <col min="10509" max="10509" width="12.33203125" style="263" bestFit="1" customWidth="1"/>
    <col min="10510" max="10510" width="13.44140625" style="263" bestFit="1" customWidth="1"/>
    <col min="10511" max="10744" width="9.109375" style="263"/>
    <col min="10745" max="10745" width="33.6640625" style="263" customWidth="1"/>
    <col min="10746" max="10746" width="16" style="263" customWidth="1"/>
    <col min="10747" max="10748" width="15" style="263" bestFit="1" customWidth="1"/>
    <col min="10749" max="10749" width="16.5546875" style="263" bestFit="1" customWidth="1"/>
    <col min="10750" max="10750" width="12.5546875" style="263" customWidth="1"/>
    <col min="10751" max="10751" width="17.5546875" style="263" bestFit="1" customWidth="1"/>
    <col min="10752" max="10753" width="18.109375" style="263" bestFit="1" customWidth="1"/>
    <col min="10754" max="10754" width="12.88671875" style="263" bestFit="1" customWidth="1"/>
    <col min="10755" max="10756" width="16.5546875" style="263" bestFit="1" customWidth="1"/>
    <col min="10757" max="10758" width="13.109375" style="263" bestFit="1" customWidth="1"/>
    <col min="10759" max="10759" width="15.5546875" style="263" bestFit="1" customWidth="1"/>
    <col min="10760" max="10760" width="13.6640625" style="263" bestFit="1" customWidth="1"/>
    <col min="10761" max="10763" width="12.33203125" style="263" bestFit="1" customWidth="1"/>
    <col min="10764" max="10764" width="17.5546875" style="263" bestFit="1" customWidth="1"/>
    <col min="10765" max="10765" width="12.33203125" style="263" bestFit="1" customWidth="1"/>
    <col min="10766" max="10766" width="13.44140625" style="263" bestFit="1" customWidth="1"/>
    <col min="10767" max="11000" width="9.109375" style="263"/>
    <col min="11001" max="11001" width="33.6640625" style="263" customWidth="1"/>
    <col min="11002" max="11002" width="16" style="263" customWidth="1"/>
    <col min="11003" max="11004" width="15" style="263" bestFit="1" customWidth="1"/>
    <col min="11005" max="11005" width="16.5546875" style="263" bestFit="1" customWidth="1"/>
    <col min="11006" max="11006" width="12.5546875" style="263" customWidth="1"/>
    <col min="11007" max="11007" width="17.5546875" style="263" bestFit="1" customWidth="1"/>
    <col min="11008" max="11009" width="18.109375" style="263" bestFit="1" customWidth="1"/>
    <col min="11010" max="11010" width="12.88671875" style="263" bestFit="1" customWidth="1"/>
    <col min="11011" max="11012" width="16.5546875" style="263" bestFit="1" customWidth="1"/>
    <col min="11013" max="11014" width="13.109375" style="263" bestFit="1" customWidth="1"/>
    <col min="11015" max="11015" width="15.5546875" style="263" bestFit="1" customWidth="1"/>
    <col min="11016" max="11016" width="13.6640625" style="263" bestFit="1" customWidth="1"/>
    <col min="11017" max="11019" width="12.33203125" style="263" bestFit="1" customWidth="1"/>
    <col min="11020" max="11020" width="17.5546875" style="263" bestFit="1" customWidth="1"/>
    <col min="11021" max="11021" width="12.33203125" style="263" bestFit="1" customWidth="1"/>
    <col min="11022" max="11022" width="13.44140625" style="263" bestFit="1" customWidth="1"/>
    <col min="11023" max="11256" width="9.109375" style="263"/>
    <col min="11257" max="11257" width="33.6640625" style="263" customWidth="1"/>
    <col min="11258" max="11258" width="16" style="263" customWidth="1"/>
    <col min="11259" max="11260" width="15" style="263" bestFit="1" customWidth="1"/>
    <col min="11261" max="11261" width="16.5546875" style="263" bestFit="1" customWidth="1"/>
    <col min="11262" max="11262" width="12.5546875" style="263" customWidth="1"/>
    <col min="11263" max="11263" width="17.5546875" style="263" bestFit="1" customWidth="1"/>
    <col min="11264" max="11265" width="18.109375" style="263" bestFit="1" customWidth="1"/>
    <col min="11266" max="11266" width="12.88671875" style="263" bestFit="1" customWidth="1"/>
    <col min="11267" max="11268" width="16.5546875" style="263" bestFit="1" customWidth="1"/>
    <col min="11269" max="11270" width="13.109375" style="263" bestFit="1" customWidth="1"/>
    <col min="11271" max="11271" width="15.5546875" style="263" bestFit="1" customWidth="1"/>
    <col min="11272" max="11272" width="13.6640625" style="263" bestFit="1" customWidth="1"/>
    <col min="11273" max="11275" width="12.33203125" style="263" bestFit="1" customWidth="1"/>
    <col min="11276" max="11276" width="17.5546875" style="263" bestFit="1" customWidth="1"/>
    <col min="11277" max="11277" width="12.33203125" style="263" bestFit="1" customWidth="1"/>
    <col min="11278" max="11278" width="13.44140625" style="263" bestFit="1" customWidth="1"/>
    <col min="11279" max="11512" width="9.109375" style="263"/>
    <col min="11513" max="11513" width="33.6640625" style="263" customWidth="1"/>
    <col min="11514" max="11514" width="16" style="263" customWidth="1"/>
    <col min="11515" max="11516" width="15" style="263" bestFit="1" customWidth="1"/>
    <col min="11517" max="11517" width="16.5546875" style="263" bestFit="1" customWidth="1"/>
    <col min="11518" max="11518" width="12.5546875" style="263" customWidth="1"/>
    <col min="11519" max="11519" width="17.5546875" style="263" bestFit="1" customWidth="1"/>
    <col min="11520" max="11521" width="18.109375" style="263" bestFit="1" customWidth="1"/>
    <col min="11522" max="11522" width="12.88671875" style="263" bestFit="1" customWidth="1"/>
    <col min="11523" max="11524" width="16.5546875" style="263" bestFit="1" customWidth="1"/>
    <col min="11525" max="11526" width="13.109375" style="263" bestFit="1" customWidth="1"/>
    <col min="11527" max="11527" width="15.5546875" style="263" bestFit="1" customWidth="1"/>
    <col min="11528" max="11528" width="13.6640625" style="263" bestFit="1" customWidth="1"/>
    <col min="11529" max="11531" width="12.33203125" style="263" bestFit="1" customWidth="1"/>
    <col min="11532" max="11532" width="17.5546875" style="263" bestFit="1" customWidth="1"/>
    <col min="11533" max="11533" width="12.33203125" style="263" bestFit="1" customWidth="1"/>
    <col min="11534" max="11534" width="13.44140625" style="263" bestFit="1" customWidth="1"/>
    <col min="11535" max="11768" width="9.109375" style="263"/>
    <col min="11769" max="11769" width="33.6640625" style="263" customWidth="1"/>
    <col min="11770" max="11770" width="16" style="263" customWidth="1"/>
    <col min="11771" max="11772" width="15" style="263" bestFit="1" customWidth="1"/>
    <col min="11773" max="11773" width="16.5546875" style="263" bestFit="1" customWidth="1"/>
    <col min="11774" max="11774" width="12.5546875" style="263" customWidth="1"/>
    <col min="11775" max="11775" width="17.5546875" style="263" bestFit="1" customWidth="1"/>
    <col min="11776" max="11777" width="18.109375" style="263" bestFit="1" customWidth="1"/>
    <col min="11778" max="11778" width="12.88671875" style="263" bestFit="1" customWidth="1"/>
    <col min="11779" max="11780" width="16.5546875" style="263" bestFit="1" customWidth="1"/>
    <col min="11781" max="11782" width="13.109375" style="263" bestFit="1" customWidth="1"/>
    <col min="11783" max="11783" width="15.5546875" style="263" bestFit="1" customWidth="1"/>
    <col min="11784" max="11784" width="13.6640625" style="263" bestFit="1" customWidth="1"/>
    <col min="11785" max="11787" width="12.33203125" style="263" bestFit="1" customWidth="1"/>
    <col min="11788" max="11788" width="17.5546875" style="263" bestFit="1" customWidth="1"/>
    <col min="11789" max="11789" width="12.33203125" style="263" bestFit="1" customWidth="1"/>
    <col min="11790" max="11790" width="13.44140625" style="263" bestFit="1" customWidth="1"/>
    <col min="11791" max="12024" width="9.109375" style="263"/>
    <col min="12025" max="12025" width="33.6640625" style="263" customWidth="1"/>
    <col min="12026" max="12026" width="16" style="263" customWidth="1"/>
    <col min="12027" max="12028" width="15" style="263" bestFit="1" customWidth="1"/>
    <col min="12029" max="12029" width="16.5546875" style="263" bestFit="1" customWidth="1"/>
    <col min="12030" max="12030" width="12.5546875" style="263" customWidth="1"/>
    <col min="12031" max="12031" width="17.5546875" style="263" bestFit="1" customWidth="1"/>
    <col min="12032" max="12033" width="18.109375" style="263" bestFit="1" customWidth="1"/>
    <col min="12034" max="12034" width="12.88671875" style="263" bestFit="1" customWidth="1"/>
    <col min="12035" max="12036" width="16.5546875" style="263" bestFit="1" customWidth="1"/>
    <col min="12037" max="12038" width="13.109375" style="263" bestFit="1" customWidth="1"/>
    <col min="12039" max="12039" width="15.5546875" style="263" bestFit="1" customWidth="1"/>
    <col min="12040" max="12040" width="13.6640625" style="263" bestFit="1" customWidth="1"/>
    <col min="12041" max="12043" width="12.33203125" style="263" bestFit="1" customWidth="1"/>
    <col min="12044" max="12044" width="17.5546875" style="263" bestFit="1" customWidth="1"/>
    <col min="12045" max="12045" width="12.33203125" style="263" bestFit="1" customWidth="1"/>
    <col min="12046" max="12046" width="13.44140625" style="263" bestFit="1" customWidth="1"/>
    <col min="12047" max="12280" width="9.109375" style="263"/>
    <col min="12281" max="12281" width="33.6640625" style="263" customWidth="1"/>
    <col min="12282" max="12282" width="16" style="263" customWidth="1"/>
    <col min="12283" max="12284" width="15" style="263" bestFit="1" customWidth="1"/>
    <col min="12285" max="12285" width="16.5546875" style="263" bestFit="1" customWidth="1"/>
    <col min="12286" max="12286" width="12.5546875" style="263" customWidth="1"/>
    <col min="12287" max="12287" width="17.5546875" style="263" bestFit="1" customWidth="1"/>
    <col min="12288" max="12289" width="18.109375" style="263" bestFit="1" customWidth="1"/>
    <col min="12290" max="12290" width="12.88671875" style="263" bestFit="1" customWidth="1"/>
    <col min="12291" max="12292" width="16.5546875" style="263" bestFit="1" customWidth="1"/>
    <col min="12293" max="12294" width="13.109375" style="263" bestFit="1" customWidth="1"/>
    <col min="12295" max="12295" width="15.5546875" style="263" bestFit="1" customWidth="1"/>
    <col min="12296" max="12296" width="13.6640625" style="263" bestFit="1" customWidth="1"/>
    <col min="12297" max="12299" width="12.33203125" style="263" bestFit="1" customWidth="1"/>
    <col min="12300" max="12300" width="17.5546875" style="263" bestFit="1" customWidth="1"/>
    <col min="12301" max="12301" width="12.33203125" style="263" bestFit="1" customWidth="1"/>
    <col min="12302" max="12302" width="13.44140625" style="263" bestFit="1" customWidth="1"/>
    <col min="12303" max="12536" width="9.109375" style="263"/>
    <col min="12537" max="12537" width="33.6640625" style="263" customWidth="1"/>
    <col min="12538" max="12538" width="16" style="263" customWidth="1"/>
    <col min="12539" max="12540" width="15" style="263" bestFit="1" customWidth="1"/>
    <col min="12541" max="12541" width="16.5546875" style="263" bestFit="1" customWidth="1"/>
    <col min="12542" max="12542" width="12.5546875" style="263" customWidth="1"/>
    <col min="12543" max="12543" width="17.5546875" style="263" bestFit="1" customWidth="1"/>
    <col min="12544" max="12545" width="18.109375" style="263" bestFit="1" customWidth="1"/>
    <col min="12546" max="12546" width="12.88671875" style="263" bestFit="1" customWidth="1"/>
    <col min="12547" max="12548" width="16.5546875" style="263" bestFit="1" customWidth="1"/>
    <col min="12549" max="12550" width="13.109375" style="263" bestFit="1" customWidth="1"/>
    <col min="12551" max="12551" width="15.5546875" style="263" bestFit="1" customWidth="1"/>
    <col min="12552" max="12552" width="13.6640625" style="263" bestFit="1" customWidth="1"/>
    <col min="12553" max="12555" width="12.33203125" style="263" bestFit="1" customWidth="1"/>
    <col min="12556" max="12556" width="17.5546875" style="263" bestFit="1" customWidth="1"/>
    <col min="12557" max="12557" width="12.33203125" style="263" bestFit="1" customWidth="1"/>
    <col min="12558" max="12558" width="13.44140625" style="263" bestFit="1" customWidth="1"/>
    <col min="12559" max="12792" width="9.109375" style="263"/>
    <col min="12793" max="12793" width="33.6640625" style="263" customWidth="1"/>
    <col min="12794" max="12794" width="16" style="263" customWidth="1"/>
    <col min="12795" max="12796" width="15" style="263" bestFit="1" customWidth="1"/>
    <col min="12797" max="12797" width="16.5546875" style="263" bestFit="1" customWidth="1"/>
    <col min="12798" max="12798" width="12.5546875" style="263" customWidth="1"/>
    <col min="12799" max="12799" width="17.5546875" style="263" bestFit="1" customWidth="1"/>
    <col min="12800" max="12801" width="18.109375" style="263" bestFit="1" customWidth="1"/>
    <col min="12802" max="12802" width="12.88671875" style="263" bestFit="1" customWidth="1"/>
    <col min="12803" max="12804" width="16.5546875" style="263" bestFit="1" customWidth="1"/>
    <col min="12805" max="12806" width="13.109375" style="263" bestFit="1" customWidth="1"/>
    <col min="12807" max="12807" width="15.5546875" style="263" bestFit="1" customWidth="1"/>
    <col min="12808" max="12808" width="13.6640625" style="263" bestFit="1" customWidth="1"/>
    <col min="12809" max="12811" width="12.33203125" style="263" bestFit="1" customWidth="1"/>
    <col min="12812" max="12812" width="17.5546875" style="263" bestFit="1" customWidth="1"/>
    <col min="12813" max="12813" width="12.33203125" style="263" bestFit="1" customWidth="1"/>
    <col min="12814" max="12814" width="13.44140625" style="263" bestFit="1" customWidth="1"/>
    <col min="12815" max="13048" width="9.109375" style="263"/>
    <col min="13049" max="13049" width="33.6640625" style="263" customWidth="1"/>
    <col min="13050" max="13050" width="16" style="263" customWidth="1"/>
    <col min="13051" max="13052" width="15" style="263" bestFit="1" customWidth="1"/>
    <col min="13053" max="13053" width="16.5546875" style="263" bestFit="1" customWidth="1"/>
    <col min="13054" max="13054" width="12.5546875" style="263" customWidth="1"/>
    <col min="13055" max="13055" width="17.5546875" style="263" bestFit="1" customWidth="1"/>
    <col min="13056" max="13057" width="18.109375" style="263" bestFit="1" customWidth="1"/>
    <col min="13058" max="13058" width="12.88671875" style="263" bestFit="1" customWidth="1"/>
    <col min="13059" max="13060" width="16.5546875" style="263" bestFit="1" customWidth="1"/>
    <col min="13061" max="13062" width="13.109375" style="263" bestFit="1" customWidth="1"/>
    <col min="13063" max="13063" width="15.5546875" style="263" bestFit="1" customWidth="1"/>
    <col min="13064" max="13064" width="13.6640625" style="263" bestFit="1" customWidth="1"/>
    <col min="13065" max="13067" width="12.33203125" style="263" bestFit="1" customWidth="1"/>
    <col min="13068" max="13068" width="17.5546875" style="263" bestFit="1" customWidth="1"/>
    <col min="13069" max="13069" width="12.33203125" style="263" bestFit="1" customWidth="1"/>
    <col min="13070" max="13070" width="13.44140625" style="263" bestFit="1" customWidth="1"/>
    <col min="13071" max="13304" width="9.109375" style="263"/>
    <col min="13305" max="13305" width="33.6640625" style="263" customWidth="1"/>
    <col min="13306" max="13306" width="16" style="263" customWidth="1"/>
    <col min="13307" max="13308" width="15" style="263" bestFit="1" customWidth="1"/>
    <col min="13309" max="13309" width="16.5546875" style="263" bestFit="1" customWidth="1"/>
    <col min="13310" max="13310" width="12.5546875" style="263" customWidth="1"/>
    <col min="13311" max="13311" width="17.5546875" style="263" bestFit="1" customWidth="1"/>
    <col min="13312" max="13313" width="18.109375" style="263" bestFit="1" customWidth="1"/>
    <col min="13314" max="13314" width="12.88671875" style="263" bestFit="1" customWidth="1"/>
    <col min="13315" max="13316" width="16.5546875" style="263" bestFit="1" customWidth="1"/>
    <col min="13317" max="13318" width="13.109375" style="263" bestFit="1" customWidth="1"/>
    <col min="13319" max="13319" width="15.5546875" style="263" bestFit="1" customWidth="1"/>
    <col min="13320" max="13320" width="13.6640625" style="263" bestFit="1" customWidth="1"/>
    <col min="13321" max="13323" width="12.33203125" style="263" bestFit="1" customWidth="1"/>
    <col min="13324" max="13324" width="17.5546875" style="263" bestFit="1" customWidth="1"/>
    <col min="13325" max="13325" width="12.33203125" style="263" bestFit="1" customWidth="1"/>
    <col min="13326" max="13326" width="13.44140625" style="263" bestFit="1" customWidth="1"/>
    <col min="13327" max="13560" width="9.109375" style="263"/>
    <col min="13561" max="13561" width="33.6640625" style="263" customWidth="1"/>
    <col min="13562" max="13562" width="16" style="263" customWidth="1"/>
    <col min="13563" max="13564" width="15" style="263" bestFit="1" customWidth="1"/>
    <col min="13565" max="13565" width="16.5546875" style="263" bestFit="1" customWidth="1"/>
    <col min="13566" max="13566" width="12.5546875" style="263" customWidth="1"/>
    <col min="13567" max="13567" width="17.5546875" style="263" bestFit="1" customWidth="1"/>
    <col min="13568" max="13569" width="18.109375" style="263" bestFit="1" customWidth="1"/>
    <col min="13570" max="13570" width="12.88671875" style="263" bestFit="1" customWidth="1"/>
    <col min="13571" max="13572" width="16.5546875" style="263" bestFit="1" customWidth="1"/>
    <col min="13573" max="13574" width="13.109375" style="263" bestFit="1" customWidth="1"/>
    <col min="13575" max="13575" width="15.5546875" style="263" bestFit="1" customWidth="1"/>
    <col min="13576" max="13576" width="13.6640625" style="263" bestFit="1" customWidth="1"/>
    <col min="13577" max="13579" width="12.33203125" style="263" bestFit="1" customWidth="1"/>
    <col min="13580" max="13580" width="17.5546875" style="263" bestFit="1" customWidth="1"/>
    <col min="13581" max="13581" width="12.33203125" style="263" bestFit="1" customWidth="1"/>
    <col min="13582" max="13582" width="13.44140625" style="263" bestFit="1" customWidth="1"/>
    <col min="13583" max="13816" width="9.109375" style="263"/>
    <col min="13817" max="13817" width="33.6640625" style="263" customWidth="1"/>
    <col min="13818" max="13818" width="16" style="263" customWidth="1"/>
    <col min="13819" max="13820" width="15" style="263" bestFit="1" customWidth="1"/>
    <col min="13821" max="13821" width="16.5546875" style="263" bestFit="1" customWidth="1"/>
    <col min="13822" max="13822" width="12.5546875" style="263" customWidth="1"/>
    <col min="13823" max="13823" width="17.5546875" style="263" bestFit="1" customWidth="1"/>
    <col min="13824" max="13825" width="18.109375" style="263" bestFit="1" customWidth="1"/>
    <col min="13826" max="13826" width="12.88671875" style="263" bestFit="1" customWidth="1"/>
    <col min="13827" max="13828" width="16.5546875" style="263" bestFit="1" customWidth="1"/>
    <col min="13829" max="13830" width="13.109375" style="263" bestFit="1" customWidth="1"/>
    <col min="13831" max="13831" width="15.5546875" style="263" bestFit="1" customWidth="1"/>
    <col min="13832" max="13832" width="13.6640625" style="263" bestFit="1" customWidth="1"/>
    <col min="13833" max="13835" width="12.33203125" style="263" bestFit="1" customWidth="1"/>
    <col min="13836" max="13836" width="17.5546875" style="263" bestFit="1" customWidth="1"/>
    <col min="13837" max="13837" width="12.33203125" style="263" bestFit="1" customWidth="1"/>
    <col min="13838" max="13838" width="13.44140625" style="263" bestFit="1" customWidth="1"/>
    <col min="13839" max="14072" width="9.109375" style="263"/>
    <col min="14073" max="14073" width="33.6640625" style="263" customWidth="1"/>
    <col min="14074" max="14074" width="16" style="263" customWidth="1"/>
    <col min="14075" max="14076" width="15" style="263" bestFit="1" customWidth="1"/>
    <col min="14077" max="14077" width="16.5546875" style="263" bestFit="1" customWidth="1"/>
    <col min="14078" max="14078" width="12.5546875" style="263" customWidth="1"/>
    <col min="14079" max="14079" width="17.5546875" style="263" bestFit="1" customWidth="1"/>
    <col min="14080" max="14081" width="18.109375" style="263" bestFit="1" customWidth="1"/>
    <col min="14082" max="14082" width="12.88671875" style="263" bestFit="1" customWidth="1"/>
    <col min="14083" max="14084" width="16.5546875" style="263" bestFit="1" customWidth="1"/>
    <col min="14085" max="14086" width="13.109375" style="263" bestFit="1" customWidth="1"/>
    <col min="14087" max="14087" width="15.5546875" style="263" bestFit="1" customWidth="1"/>
    <col min="14088" max="14088" width="13.6640625" style="263" bestFit="1" customWidth="1"/>
    <col min="14089" max="14091" width="12.33203125" style="263" bestFit="1" customWidth="1"/>
    <col min="14092" max="14092" width="17.5546875" style="263" bestFit="1" customWidth="1"/>
    <col min="14093" max="14093" width="12.33203125" style="263" bestFit="1" customWidth="1"/>
    <col min="14094" max="14094" width="13.44140625" style="263" bestFit="1" customWidth="1"/>
    <col min="14095" max="14328" width="9.109375" style="263"/>
    <col min="14329" max="14329" width="33.6640625" style="263" customWidth="1"/>
    <col min="14330" max="14330" width="16" style="263" customWidth="1"/>
    <col min="14331" max="14332" width="15" style="263" bestFit="1" customWidth="1"/>
    <col min="14333" max="14333" width="16.5546875" style="263" bestFit="1" customWidth="1"/>
    <col min="14334" max="14334" width="12.5546875" style="263" customWidth="1"/>
    <col min="14335" max="14335" width="17.5546875" style="263" bestFit="1" customWidth="1"/>
    <col min="14336" max="14337" width="18.109375" style="263" bestFit="1" customWidth="1"/>
    <col min="14338" max="14338" width="12.88671875" style="263" bestFit="1" customWidth="1"/>
    <col min="14339" max="14340" width="16.5546875" style="263" bestFit="1" customWidth="1"/>
    <col min="14341" max="14342" width="13.109375" style="263" bestFit="1" customWidth="1"/>
    <col min="14343" max="14343" width="15.5546875" style="263" bestFit="1" customWidth="1"/>
    <col min="14344" max="14344" width="13.6640625" style="263" bestFit="1" customWidth="1"/>
    <col min="14345" max="14347" width="12.33203125" style="263" bestFit="1" customWidth="1"/>
    <col min="14348" max="14348" width="17.5546875" style="263" bestFit="1" customWidth="1"/>
    <col min="14349" max="14349" width="12.33203125" style="263" bestFit="1" customWidth="1"/>
    <col min="14350" max="14350" width="13.44140625" style="263" bestFit="1" customWidth="1"/>
    <col min="14351" max="14584" width="9.109375" style="263"/>
    <col min="14585" max="14585" width="33.6640625" style="263" customWidth="1"/>
    <col min="14586" max="14586" width="16" style="263" customWidth="1"/>
    <col min="14587" max="14588" width="15" style="263" bestFit="1" customWidth="1"/>
    <col min="14589" max="14589" width="16.5546875" style="263" bestFit="1" customWidth="1"/>
    <col min="14590" max="14590" width="12.5546875" style="263" customWidth="1"/>
    <col min="14591" max="14591" width="17.5546875" style="263" bestFit="1" customWidth="1"/>
    <col min="14592" max="14593" width="18.109375" style="263" bestFit="1" customWidth="1"/>
    <col min="14594" max="14594" width="12.88671875" style="263" bestFit="1" customWidth="1"/>
    <col min="14595" max="14596" width="16.5546875" style="263" bestFit="1" customWidth="1"/>
    <col min="14597" max="14598" width="13.109375" style="263" bestFit="1" customWidth="1"/>
    <col min="14599" max="14599" width="15.5546875" style="263" bestFit="1" customWidth="1"/>
    <col min="14600" max="14600" width="13.6640625" style="263" bestFit="1" customWidth="1"/>
    <col min="14601" max="14603" width="12.33203125" style="263" bestFit="1" customWidth="1"/>
    <col min="14604" max="14604" width="17.5546875" style="263" bestFit="1" customWidth="1"/>
    <col min="14605" max="14605" width="12.33203125" style="263" bestFit="1" customWidth="1"/>
    <col min="14606" max="14606" width="13.44140625" style="263" bestFit="1" customWidth="1"/>
    <col min="14607" max="14840" width="9.109375" style="263"/>
    <col min="14841" max="14841" width="33.6640625" style="263" customWidth="1"/>
    <col min="14842" max="14842" width="16" style="263" customWidth="1"/>
    <col min="14843" max="14844" width="15" style="263" bestFit="1" customWidth="1"/>
    <col min="14845" max="14845" width="16.5546875" style="263" bestFit="1" customWidth="1"/>
    <col min="14846" max="14846" width="12.5546875" style="263" customWidth="1"/>
    <col min="14847" max="14847" width="17.5546875" style="263" bestFit="1" customWidth="1"/>
    <col min="14848" max="14849" width="18.109375" style="263" bestFit="1" customWidth="1"/>
    <col min="14850" max="14850" width="12.88671875" style="263" bestFit="1" customWidth="1"/>
    <col min="14851" max="14852" width="16.5546875" style="263" bestFit="1" customWidth="1"/>
    <col min="14853" max="14854" width="13.109375" style="263" bestFit="1" customWidth="1"/>
    <col min="14855" max="14855" width="15.5546875" style="263" bestFit="1" customWidth="1"/>
    <col min="14856" max="14856" width="13.6640625" style="263" bestFit="1" customWidth="1"/>
    <col min="14857" max="14859" width="12.33203125" style="263" bestFit="1" customWidth="1"/>
    <col min="14860" max="14860" width="17.5546875" style="263" bestFit="1" customWidth="1"/>
    <col min="14861" max="14861" width="12.33203125" style="263" bestFit="1" customWidth="1"/>
    <col min="14862" max="14862" width="13.44140625" style="263" bestFit="1" customWidth="1"/>
    <col min="14863" max="15096" width="9.109375" style="263"/>
    <col min="15097" max="15097" width="33.6640625" style="263" customWidth="1"/>
    <col min="15098" max="15098" width="16" style="263" customWidth="1"/>
    <col min="15099" max="15100" width="15" style="263" bestFit="1" customWidth="1"/>
    <col min="15101" max="15101" width="16.5546875" style="263" bestFit="1" customWidth="1"/>
    <col min="15102" max="15102" width="12.5546875" style="263" customWidth="1"/>
    <col min="15103" max="15103" width="17.5546875" style="263" bestFit="1" customWidth="1"/>
    <col min="15104" max="15105" width="18.109375" style="263" bestFit="1" customWidth="1"/>
    <col min="15106" max="15106" width="12.88671875" style="263" bestFit="1" customWidth="1"/>
    <col min="15107" max="15108" width="16.5546875" style="263" bestFit="1" customWidth="1"/>
    <col min="15109" max="15110" width="13.109375" style="263" bestFit="1" customWidth="1"/>
    <col min="15111" max="15111" width="15.5546875" style="263" bestFit="1" customWidth="1"/>
    <col min="15112" max="15112" width="13.6640625" style="263" bestFit="1" customWidth="1"/>
    <col min="15113" max="15115" width="12.33203125" style="263" bestFit="1" customWidth="1"/>
    <col min="15116" max="15116" width="17.5546875" style="263" bestFit="1" customWidth="1"/>
    <col min="15117" max="15117" width="12.33203125" style="263" bestFit="1" customWidth="1"/>
    <col min="15118" max="15118" width="13.44140625" style="263" bestFit="1" customWidth="1"/>
    <col min="15119" max="15352" width="9.109375" style="263"/>
    <col min="15353" max="15353" width="33.6640625" style="263" customWidth="1"/>
    <col min="15354" max="15354" width="16" style="263" customWidth="1"/>
    <col min="15355" max="15356" width="15" style="263" bestFit="1" customWidth="1"/>
    <col min="15357" max="15357" width="16.5546875" style="263" bestFit="1" customWidth="1"/>
    <col min="15358" max="15358" width="12.5546875" style="263" customWidth="1"/>
    <col min="15359" max="15359" width="17.5546875" style="263" bestFit="1" customWidth="1"/>
    <col min="15360" max="15361" width="18.109375" style="263" bestFit="1" customWidth="1"/>
    <col min="15362" max="15362" width="12.88671875" style="263" bestFit="1" customWidth="1"/>
    <col min="15363" max="15364" width="16.5546875" style="263" bestFit="1" customWidth="1"/>
    <col min="15365" max="15366" width="13.109375" style="263" bestFit="1" customWidth="1"/>
    <col min="15367" max="15367" width="15.5546875" style="263" bestFit="1" customWidth="1"/>
    <col min="15368" max="15368" width="13.6640625" style="263" bestFit="1" customWidth="1"/>
    <col min="15369" max="15371" width="12.33203125" style="263" bestFit="1" customWidth="1"/>
    <col min="15372" max="15372" width="17.5546875" style="263" bestFit="1" customWidth="1"/>
    <col min="15373" max="15373" width="12.33203125" style="263" bestFit="1" customWidth="1"/>
    <col min="15374" max="15374" width="13.44140625" style="263" bestFit="1" customWidth="1"/>
    <col min="15375" max="15608" width="9.109375" style="263"/>
    <col min="15609" max="15609" width="33.6640625" style="263" customWidth="1"/>
    <col min="15610" max="15610" width="16" style="263" customWidth="1"/>
    <col min="15611" max="15612" width="15" style="263" bestFit="1" customWidth="1"/>
    <col min="15613" max="15613" width="16.5546875" style="263" bestFit="1" customWidth="1"/>
    <col min="15614" max="15614" width="12.5546875" style="263" customWidth="1"/>
    <col min="15615" max="15615" width="17.5546875" style="263" bestFit="1" customWidth="1"/>
    <col min="15616" max="15617" width="18.109375" style="263" bestFit="1" customWidth="1"/>
    <col min="15618" max="15618" width="12.88671875" style="263" bestFit="1" customWidth="1"/>
    <col min="15619" max="15620" width="16.5546875" style="263" bestFit="1" customWidth="1"/>
    <col min="15621" max="15622" width="13.109375" style="263" bestFit="1" customWidth="1"/>
    <col min="15623" max="15623" width="15.5546875" style="263" bestFit="1" customWidth="1"/>
    <col min="15624" max="15624" width="13.6640625" style="263" bestFit="1" customWidth="1"/>
    <col min="15625" max="15627" width="12.33203125" style="263" bestFit="1" customWidth="1"/>
    <col min="15628" max="15628" width="17.5546875" style="263" bestFit="1" customWidth="1"/>
    <col min="15629" max="15629" width="12.33203125" style="263" bestFit="1" customWidth="1"/>
    <col min="15630" max="15630" width="13.44140625" style="263" bestFit="1" customWidth="1"/>
    <col min="15631" max="15864" width="9.109375" style="263"/>
    <col min="15865" max="15865" width="33.6640625" style="263" customWidth="1"/>
    <col min="15866" max="15866" width="16" style="263" customWidth="1"/>
    <col min="15867" max="15868" width="15" style="263" bestFit="1" customWidth="1"/>
    <col min="15869" max="15869" width="16.5546875" style="263" bestFit="1" customWidth="1"/>
    <col min="15870" max="15870" width="12.5546875" style="263" customWidth="1"/>
    <col min="15871" max="15871" width="17.5546875" style="263" bestFit="1" customWidth="1"/>
    <col min="15872" max="15873" width="18.109375" style="263" bestFit="1" customWidth="1"/>
    <col min="15874" max="15874" width="12.88671875" style="263" bestFit="1" customWidth="1"/>
    <col min="15875" max="15876" width="16.5546875" style="263" bestFit="1" customWidth="1"/>
    <col min="15877" max="15878" width="13.109375" style="263" bestFit="1" customWidth="1"/>
    <col min="15879" max="15879" width="15.5546875" style="263" bestFit="1" customWidth="1"/>
    <col min="15880" max="15880" width="13.6640625" style="263" bestFit="1" customWidth="1"/>
    <col min="15881" max="15883" width="12.33203125" style="263" bestFit="1" customWidth="1"/>
    <col min="15884" max="15884" width="17.5546875" style="263" bestFit="1" customWidth="1"/>
    <col min="15885" max="15885" width="12.33203125" style="263" bestFit="1" customWidth="1"/>
    <col min="15886" max="15886" width="13.44140625" style="263" bestFit="1" customWidth="1"/>
    <col min="15887" max="16120" width="9.109375" style="263"/>
    <col min="16121" max="16121" width="33.6640625" style="263" customWidth="1"/>
    <col min="16122" max="16122" width="16" style="263" customWidth="1"/>
    <col min="16123" max="16124" width="15" style="263" bestFit="1" customWidth="1"/>
    <col min="16125" max="16125" width="16.5546875" style="263" bestFit="1" customWidth="1"/>
    <col min="16126" max="16126" width="12.5546875" style="263" customWidth="1"/>
    <col min="16127" max="16127" width="17.5546875" style="263" bestFit="1" customWidth="1"/>
    <col min="16128" max="16129" width="18.109375" style="263" bestFit="1" customWidth="1"/>
    <col min="16130" max="16130" width="12.88671875" style="263" bestFit="1" customWidth="1"/>
    <col min="16131" max="16132" width="16.5546875" style="263" bestFit="1" customWidth="1"/>
    <col min="16133" max="16134" width="13.109375" style="263" bestFit="1" customWidth="1"/>
    <col min="16135" max="16135" width="15.5546875" style="263" bestFit="1" customWidth="1"/>
    <col min="16136" max="16136" width="13.6640625" style="263" bestFit="1" customWidth="1"/>
    <col min="16137" max="16139" width="12.33203125" style="263" bestFit="1" customWidth="1"/>
    <col min="16140" max="16140" width="17.5546875" style="263" bestFit="1" customWidth="1"/>
    <col min="16141" max="16141" width="12.33203125" style="263" bestFit="1" customWidth="1"/>
    <col min="16142" max="16142" width="13.44140625" style="263" bestFit="1" customWidth="1"/>
    <col min="16143" max="16384" width="9.109375" style="263"/>
  </cols>
  <sheetData>
    <row r="1" spans="1:13">
      <c r="A1" s="276" t="s">
        <v>355</v>
      </c>
      <c r="B1" s="276"/>
      <c r="C1" s="276"/>
      <c r="D1" s="276"/>
      <c r="E1" s="276"/>
      <c r="F1" s="276"/>
      <c r="G1" s="276"/>
      <c r="H1" s="276"/>
      <c r="I1" s="276"/>
      <c r="J1" s="276"/>
      <c r="K1" s="276"/>
      <c r="L1" s="276"/>
      <c r="M1" s="276"/>
    </row>
    <row r="2" spans="1:13" s="279" customFormat="1" ht="20.399999999999999">
      <c r="A2" s="336" t="s">
        <v>23</v>
      </c>
      <c r="B2" s="278" t="s">
        <v>356</v>
      </c>
      <c r="C2" s="336" t="s">
        <v>357</v>
      </c>
      <c r="D2" s="336"/>
      <c r="E2" s="277" t="s">
        <v>356</v>
      </c>
      <c r="F2" s="278" t="s">
        <v>358</v>
      </c>
      <c r="G2" s="337" t="s">
        <v>359</v>
      </c>
      <c r="H2" s="338"/>
      <c r="I2" s="338"/>
      <c r="J2" s="339"/>
      <c r="K2" s="340" t="s">
        <v>360</v>
      </c>
      <c r="L2" s="341"/>
      <c r="M2" s="342" t="s">
        <v>361</v>
      </c>
    </row>
    <row r="3" spans="1:13" s="279" customFormat="1" ht="30.6">
      <c r="A3" s="336"/>
      <c r="B3" s="280">
        <v>45291</v>
      </c>
      <c r="C3" s="278" t="s">
        <v>362</v>
      </c>
      <c r="D3" s="278" t="s">
        <v>363</v>
      </c>
      <c r="E3" s="280">
        <v>45291</v>
      </c>
      <c r="F3" s="278" t="s">
        <v>364</v>
      </c>
      <c r="G3" s="281" t="s">
        <v>365</v>
      </c>
      <c r="H3" s="281" t="s">
        <v>366</v>
      </c>
      <c r="I3" s="281" t="s">
        <v>367</v>
      </c>
      <c r="J3" s="281" t="s">
        <v>368</v>
      </c>
      <c r="K3" s="282" t="s">
        <v>369</v>
      </c>
      <c r="L3" s="282" t="s">
        <v>370</v>
      </c>
      <c r="M3" s="342"/>
    </row>
    <row r="4" spans="1:13" s="287" customFormat="1" ht="10.199999999999999" customHeight="1">
      <c r="A4" s="283" t="s">
        <v>216</v>
      </c>
      <c r="B4" s="284"/>
      <c r="C4" s="285"/>
      <c r="D4" s="285"/>
      <c r="E4" s="286"/>
      <c r="F4" s="286">
        <f>+B4+C4-D4-E4</f>
        <v>0</v>
      </c>
      <c r="G4" s="286">
        <v>0</v>
      </c>
      <c r="H4" s="286">
        <v>0</v>
      </c>
      <c r="I4" s="286">
        <v>0</v>
      </c>
      <c r="J4" s="286">
        <v>0</v>
      </c>
      <c r="K4" s="286">
        <v>0</v>
      </c>
      <c r="L4" s="286">
        <v>0</v>
      </c>
      <c r="M4" s="286">
        <f t="shared" ref="M4:M104" si="0">+SUM(F4:L4)</f>
        <v>0</v>
      </c>
    </row>
    <row r="5" spans="1:13" s="287" customFormat="1" ht="10.199999999999999" customHeight="1">
      <c r="A5" s="283" t="s">
        <v>218</v>
      </c>
      <c r="B5" s="284"/>
      <c r="C5" s="285"/>
      <c r="D5" s="285"/>
      <c r="E5" s="286"/>
      <c r="F5" s="286">
        <f t="shared" ref="F5:F129" si="1">+B5+C5-D5-E5</f>
        <v>0</v>
      </c>
      <c r="G5" s="286">
        <v>0</v>
      </c>
      <c r="H5" s="286">
        <v>0</v>
      </c>
      <c r="I5" s="286">
        <v>0</v>
      </c>
      <c r="J5" s="286">
        <v>0</v>
      </c>
      <c r="K5" s="286">
        <v>0</v>
      </c>
      <c r="L5" s="286">
        <v>0</v>
      </c>
      <c r="M5" s="286">
        <f t="shared" si="0"/>
        <v>0</v>
      </c>
    </row>
    <row r="6" spans="1:13" s="287" customFormat="1" ht="10.199999999999999" customHeight="1">
      <c r="A6" s="283" t="s">
        <v>220</v>
      </c>
      <c r="B6" s="284"/>
      <c r="C6" s="285"/>
      <c r="D6" s="285"/>
      <c r="E6" s="286"/>
      <c r="F6" s="286">
        <f t="shared" si="1"/>
        <v>0</v>
      </c>
      <c r="G6" s="286">
        <v>0</v>
      </c>
      <c r="H6" s="286">
        <v>0</v>
      </c>
      <c r="I6" s="286">
        <v>0</v>
      </c>
      <c r="J6" s="286">
        <v>0</v>
      </c>
      <c r="K6" s="286">
        <v>0</v>
      </c>
      <c r="L6" s="286">
        <v>0</v>
      </c>
      <c r="M6" s="286">
        <f t="shared" si="0"/>
        <v>0</v>
      </c>
    </row>
    <row r="7" spans="1:13" s="287" customFormat="1" ht="10.199999999999999" customHeight="1">
      <c r="A7" s="283" t="s">
        <v>222</v>
      </c>
      <c r="B7" s="284"/>
      <c r="C7" s="285"/>
      <c r="D7" s="285"/>
      <c r="E7" s="286"/>
      <c r="F7" s="286">
        <f t="shared" si="1"/>
        <v>0</v>
      </c>
      <c r="G7" s="286">
        <v>0</v>
      </c>
      <c r="H7" s="286">
        <v>0</v>
      </c>
      <c r="I7" s="286">
        <v>0</v>
      </c>
      <c r="J7" s="286">
        <v>0</v>
      </c>
      <c r="K7" s="286">
        <v>0</v>
      </c>
      <c r="L7" s="286">
        <v>0</v>
      </c>
      <c r="M7" s="286">
        <f t="shared" si="0"/>
        <v>0</v>
      </c>
    </row>
    <row r="8" spans="1:13" s="287" customFormat="1" ht="10.199999999999999" customHeight="1">
      <c r="A8" s="283" t="s">
        <v>224</v>
      </c>
      <c r="B8" s="284">
        <f>IFERROR(VLOOKUP(A8,BG!A:E,5,FALSE),0)</f>
        <v>9521.77</v>
      </c>
      <c r="C8" s="285"/>
      <c r="D8" s="285"/>
      <c r="E8" s="286">
        <v>23873.205999999791</v>
      </c>
      <c r="F8" s="286">
        <f>+B8+C8-D8-E8</f>
        <v>-14351.435999999791</v>
      </c>
      <c r="G8" s="286">
        <v>0</v>
      </c>
      <c r="H8" s="286">
        <v>0</v>
      </c>
      <c r="I8" s="286">
        <v>0</v>
      </c>
      <c r="J8" s="286">
        <v>0</v>
      </c>
      <c r="K8" s="286">
        <v>0</v>
      </c>
      <c r="L8" s="286">
        <v>0</v>
      </c>
      <c r="M8" s="286">
        <f>+SUM(F8:L8)</f>
        <v>-14351.435999999791</v>
      </c>
    </row>
    <row r="9" spans="1:13" s="287" customFormat="1" ht="10.199999999999999" customHeight="1">
      <c r="A9" s="283" t="s">
        <v>226</v>
      </c>
      <c r="B9" s="284">
        <f>IFERROR(VLOOKUP(A9,BG!A:E,5,FALSE),0)</f>
        <v>1000</v>
      </c>
      <c r="C9" s="285"/>
      <c r="D9" s="285"/>
      <c r="E9" s="286">
        <v>2040</v>
      </c>
      <c r="F9" s="286">
        <f>+B9+C9-D9-E9</f>
        <v>-1040</v>
      </c>
      <c r="G9" s="286">
        <v>0</v>
      </c>
      <c r="H9" s="286">
        <v>0</v>
      </c>
      <c r="I9" s="286">
        <v>0</v>
      </c>
      <c r="J9" s="286">
        <v>0</v>
      </c>
      <c r="K9" s="286">
        <v>0</v>
      </c>
      <c r="L9" s="286">
        <v>0</v>
      </c>
      <c r="M9" s="286">
        <f>+SUM(F9:L9)</f>
        <v>-1040</v>
      </c>
    </row>
    <row r="10" spans="1:13" s="287" customFormat="1" ht="10.199999999999999" customHeight="1">
      <c r="A10" s="283" t="s">
        <v>228</v>
      </c>
      <c r="B10" s="284">
        <f>IFERROR(VLOOKUP(A10,BG!A:E,5,FALSE),0)</f>
        <v>8000</v>
      </c>
      <c r="C10" s="285"/>
      <c r="D10" s="285"/>
      <c r="E10" s="286">
        <v>8000.04</v>
      </c>
      <c r="F10" s="286">
        <f>+B10+C10-D10-E10</f>
        <v>-3.999999999996362E-2</v>
      </c>
      <c r="G10" s="286">
        <v>0</v>
      </c>
      <c r="H10" s="286">
        <v>0</v>
      </c>
      <c r="I10" s="286">
        <v>0</v>
      </c>
      <c r="J10" s="286">
        <v>0</v>
      </c>
      <c r="K10" s="286">
        <v>0</v>
      </c>
      <c r="L10" s="286">
        <v>0</v>
      </c>
      <c r="M10" s="286">
        <f>+SUM(F10:L10)</f>
        <v>-3.999999999996362E-2</v>
      </c>
    </row>
    <row r="11" spans="1:13" s="287" customFormat="1" ht="10.199999999999999" customHeight="1">
      <c r="A11" s="283" t="s">
        <v>371</v>
      </c>
      <c r="B11" s="284">
        <f>IFERROR(VLOOKUP(A11,BG!A:E,5,FALSE),0)</f>
        <v>2706526.89</v>
      </c>
      <c r="C11" s="285"/>
      <c r="D11" s="285"/>
      <c r="E11" s="286">
        <v>2932549.97</v>
      </c>
      <c r="F11" s="286">
        <f>+B11+C11-D11-E11</f>
        <v>-226023.08000000007</v>
      </c>
      <c r="G11" s="286"/>
      <c r="H11" s="286"/>
      <c r="I11" s="286"/>
      <c r="J11" s="286"/>
      <c r="K11" s="286"/>
      <c r="L11" s="286"/>
      <c r="M11" s="286">
        <f>+SUM(F11:L11)</f>
        <v>-226023.08000000007</v>
      </c>
    </row>
    <row r="12" spans="1:13" s="287" customFormat="1" ht="10.199999999999999" customHeight="1">
      <c r="A12" s="283" t="s">
        <v>230</v>
      </c>
      <c r="B12" s="284"/>
      <c r="C12" s="285"/>
      <c r="D12" s="285"/>
      <c r="E12" s="286"/>
      <c r="F12" s="286">
        <f t="shared" si="1"/>
        <v>0</v>
      </c>
      <c r="G12" s="286">
        <v>0</v>
      </c>
      <c r="H12" s="286">
        <v>0</v>
      </c>
      <c r="I12" s="286">
        <v>0</v>
      </c>
      <c r="J12" s="286">
        <v>0</v>
      </c>
      <c r="K12" s="286">
        <v>0</v>
      </c>
      <c r="L12" s="286">
        <v>0</v>
      </c>
      <c r="M12" s="286">
        <f t="shared" si="0"/>
        <v>0</v>
      </c>
    </row>
    <row r="13" spans="1:13" s="287" customFormat="1" ht="10.199999999999999" customHeight="1">
      <c r="A13" s="283" t="s">
        <v>232</v>
      </c>
      <c r="B13" s="284"/>
      <c r="C13" s="285"/>
      <c r="D13" s="285"/>
      <c r="E13" s="286"/>
      <c r="F13" s="286">
        <f t="shared" si="1"/>
        <v>0</v>
      </c>
      <c r="G13" s="286">
        <v>0</v>
      </c>
      <c r="H13" s="286">
        <v>0</v>
      </c>
      <c r="I13" s="286">
        <v>0</v>
      </c>
      <c r="J13" s="286">
        <v>0</v>
      </c>
      <c r="K13" s="286">
        <v>0</v>
      </c>
      <c r="L13" s="286">
        <v>0</v>
      </c>
      <c r="M13" s="286">
        <f t="shared" si="0"/>
        <v>0</v>
      </c>
    </row>
    <row r="14" spans="1:13" s="287" customFormat="1" ht="10.199999999999999" customHeight="1">
      <c r="A14" s="283" t="s">
        <v>234</v>
      </c>
      <c r="B14" s="284"/>
      <c r="C14" s="285"/>
      <c r="D14" s="285"/>
      <c r="E14" s="286"/>
      <c r="F14" s="286">
        <f t="shared" si="1"/>
        <v>0</v>
      </c>
      <c r="G14" s="286">
        <v>0</v>
      </c>
      <c r="H14" s="286">
        <v>0</v>
      </c>
      <c r="I14" s="286">
        <v>0</v>
      </c>
      <c r="J14" s="286">
        <v>0</v>
      </c>
      <c r="K14" s="286">
        <v>0</v>
      </c>
      <c r="L14" s="286">
        <v>0</v>
      </c>
      <c r="M14" s="286">
        <f t="shared" si="0"/>
        <v>0</v>
      </c>
    </row>
    <row r="15" spans="1:13" s="287" customFormat="1" ht="10.199999999999999" customHeight="1">
      <c r="A15" s="283" t="s">
        <v>236</v>
      </c>
      <c r="B15" s="284">
        <f>IFERROR(VLOOKUP(A15,BG!A:E,5,FALSE),0)</f>
        <v>7145490.2199999988</v>
      </c>
      <c r="C15" s="285"/>
      <c r="D15" s="285"/>
      <c r="E15" s="286">
        <v>4251130.7999999989</v>
      </c>
      <c r="F15" s="286">
        <f>+B15+C15-D15-E15</f>
        <v>2894359.42</v>
      </c>
      <c r="G15" s="286">
        <f>-F15</f>
        <v>-2894359.42</v>
      </c>
      <c r="H15" s="286">
        <v>0</v>
      </c>
      <c r="I15" s="286">
        <v>0</v>
      </c>
      <c r="J15" s="286">
        <v>0</v>
      </c>
      <c r="K15" s="286">
        <v>0</v>
      </c>
      <c r="L15" s="286">
        <v>0</v>
      </c>
      <c r="M15" s="286">
        <f t="shared" si="0"/>
        <v>0</v>
      </c>
    </row>
    <row r="16" spans="1:13" s="287" customFormat="1" ht="10.199999999999999" customHeight="1">
      <c r="A16" s="283" t="s">
        <v>353</v>
      </c>
      <c r="B16" s="284">
        <f>IFERROR(VLOOKUP(A16,BG!A:C,3,FALSE),0)</f>
        <v>0</v>
      </c>
      <c r="C16" s="285"/>
      <c r="D16" s="285"/>
      <c r="E16" s="286">
        <v>0</v>
      </c>
      <c r="F16" s="286">
        <f>+B16+C16-D16-E16</f>
        <v>0</v>
      </c>
      <c r="G16" s="286">
        <f>-F16</f>
        <v>0</v>
      </c>
      <c r="H16" s="286">
        <v>0</v>
      </c>
      <c r="I16" s="286">
        <v>0</v>
      </c>
      <c r="J16" s="286">
        <v>0</v>
      </c>
      <c r="K16" s="286">
        <v>0</v>
      </c>
      <c r="L16" s="286">
        <v>0</v>
      </c>
      <c r="M16" s="286">
        <f t="shared" si="0"/>
        <v>0</v>
      </c>
    </row>
    <row r="17" spans="1:13" s="287" customFormat="1" ht="10.199999999999999" customHeight="1">
      <c r="A17" s="283" t="s">
        <v>238</v>
      </c>
      <c r="B17" s="284"/>
      <c r="C17" s="285"/>
      <c r="D17" s="285"/>
      <c r="E17" s="286"/>
      <c r="F17" s="286">
        <f t="shared" si="1"/>
        <v>0</v>
      </c>
      <c r="G17" s="286">
        <v>0</v>
      </c>
      <c r="H17" s="286">
        <v>0</v>
      </c>
      <c r="I17" s="286">
        <v>0</v>
      </c>
      <c r="J17" s="286">
        <v>0</v>
      </c>
      <c r="K17" s="286">
        <v>0</v>
      </c>
      <c r="L17" s="286">
        <v>0</v>
      </c>
      <c r="M17" s="286">
        <f t="shared" si="0"/>
        <v>0</v>
      </c>
    </row>
    <row r="18" spans="1:13" s="287" customFormat="1" ht="10.199999999999999" customHeight="1">
      <c r="A18" s="283" t="s">
        <v>239</v>
      </c>
      <c r="B18" s="284">
        <f>IFERROR(VLOOKUP(A18,BG!A:E,5,FALSE),0)</f>
        <v>0</v>
      </c>
      <c r="C18" s="285"/>
      <c r="D18" s="285"/>
      <c r="E18" s="286">
        <v>55592.689547945207</v>
      </c>
      <c r="F18" s="286">
        <f t="shared" si="1"/>
        <v>-55592.689547945207</v>
      </c>
      <c r="G18" s="286">
        <f t="shared" ref="G18:G34" si="2">-F18</f>
        <v>55592.689547945207</v>
      </c>
      <c r="H18" s="286">
        <v>0</v>
      </c>
      <c r="I18" s="286">
        <v>0</v>
      </c>
      <c r="J18" s="286">
        <v>0</v>
      </c>
      <c r="K18" s="286">
        <v>0</v>
      </c>
      <c r="L18" s="286">
        <v>0</v>
      </c>
      <c r="M18" s="286">
        <f t="shared" si="0"/>
        <v>0</v>
      </c>
    </row>
    <row r="19" spans="1:13" s="287" customFormat="1" ht="10.199999999999999" customHeight="1">
      <c r="A19" s="283" t="s">
        <v>240</v>
      </c>
      <c r="B19" s="284">
        <f>IFERROR(VLOOKUP(A19,BG!A:E,5,FALSE),0)</f>
        <v>0</v>
      </c>
      <c r="C19" s="285"/>
      <c r="D19" s="285"/>
      <c r="E19" s="286">
        <v>170188.61058683062</v>
      </c>
      <c r="F19" s="286">
        <f t="shared" si="1"/>
        <v>-170188.61058683062</v>
      </c>
      <c r="G19" s="286">
        <f t="shared" si="2"/>
        <v>170188.61058683062</v>
      </c>
      <c r="H19" s="286">
        <v>0</v>
      </c>
      <c r="I19" s="286">
        <v>0</v>
      </c>
      <c r="J19" s="286">
        <v>0</v>
      </c>
      <c r="K19" s="286">
        <v>0</v>
      </c>
      <c r="L19" s="286">
        <v>0</v>
      </c>
      <c r="M19" s="286">
        <f t="shared" si="0"/>
        <v>0</v>
      </c>
    </row>
    <row r="20" spans="1:13" s="287" customFormat="1" ht="10.199999999999999" customHeight="1">
      <c r="A20" s="283" t="s">
        <v>241</v>
      </c>
      <c r="B20" s="284">
        <f>IFERROR(VLOOKUP(A20,BG!A:E,5,FALSE),0)</f>
        <v>0</v>
      </c>
      <c r="C20" s="285"/>
      <c r="D20" s="285"/>
      <c r="E20" s="286">
        <v>90239.02967019059</v>
      </c>
      <c r="F20" s="286">
        <f t="shared" si="1"/>
        <v>-90239.02967019059</v>
      </c>
      <c r="G20" s="286">
        <f t="shared" si="2"/>
        <v>90239.02967019059</v>
      </c>
      <c r="H20" s="286">
        <v>0</v>
      </c>
      <c r="I20" s="286">
        <v>0</v>
      </c>
      <c r="J20" s="286">
        <v>0</v>
      </c>
      <c r="K20" s="286">
        <v>0</v>
      </c>
      <c r="L20" s="286">
        <v>0</v>
      </c>
      <c r="M20" s="286">
        <f t="shared" si="0"/>
        <v>0</v>
      </c>
    </row>
    <row r="21" spans="1:13" s="287" customFormat="1" ht="10.199999999999999" customHeight="1">
      <c r="A21" s="283" t="s">
        <v>242</v>
      </c>
      <c r="B21" s="284">
        <f>IFERROR(VLOOKUP(A21,BG!A:E,5,FALSE),0)</f>
        <v>0</v>
      </c>
      <c r="C21" s="285"/>
      <c r="D21" s="285"/>
      <c r="E21" s="286">
        <v>60452.70423030822</v>
      </c>
      <c r="F21" s="286">
        <f t="shared" si="1"/>
        <v>-60452.70423030822</v>
      </c>
      <c r="G21" s="286">
        <f t="shared" si="2"/>
        <v>60452.70423030822</v>
      </c>
      <c r="H21" s="286">
        <v>0</v>
      </c>
      <c r="I21" s="286">
        <v>0</v>
      </c>
      <c r="J21" s="286">
        <v>0</v>
      </c>
      <c r="K21" s="286">
        <v>0</v>
      </c>
      <c r="L21" s="286">
        <v>0</v>
      </c>
      <c r="M21" s="286">
        <f t="shared" si="0"/>
        <v>0</v>
      </c>
    </row>
    <row r="22" spans="1:13" s="287" customFormat="1" ht="10.199999999999999" customHeight="1">
      <c r="A22" s="283" t="s">
        <v>380</v>
      </c>
      <c r="B22" s="284"/>
      <c r="C22" s="285"/>
      <c r="D22" s="285"/>
      <c r="E22" s="286"/>
      <c r="F22" s="286">
        <f t="shared" ref="F22" si="3">+B22+C22-D22-E22</f>
        <v>0</v>
      </c>
      <c r="G22" s="286">
        <v>0</v>
      </c>
      <c r="H22" s="286">
        <v>0</v>
      </c>
      <c r="I22" s="286">
        <v>0</v>
      </c>
      <c r="J22" s="286">
        <v>0</v>
      </c>
      <c r="K22" s="286">
        <v>0</v>
      </c>
      <c r="L22" s="286">
        <v>0</v>
      </c>
      <c r="M22" s="286">
        <f t="shared" ref="M22:M23" si="4">+SUM(F22:L22)</f>
        <v>0</v>
      </c>
    </row>
    <row r="23" spans="1:13" s="287" customFormat="1" ht="10.199999999999999" customHeight="1">
      <c r="A23" s="283" t="s">
        <v>381</v>
      </c>
      <c r="B23" s="284">
        <f>IFERROR(VLOOKUP(A23,BG!A:E,5,FALSE),0)</f>
        <v>102907.25</v>
      </c>
      <c r="C23" s="285"/>
      <c r="D23" s="285"/>
      <c r="E23" s="286">
        <v>0</v>
      </c>
      <c r="F23" s="286">
        <f>+B23+C23-D23-E23</f>
        <v>102907.25</v>
      </c>
      <c r="G23" s="286">
        <f>-F23</f>
        <v>-102907.25</v>
      </c>
      <c r="H23" s="286">
        <v>0</v>
      </c>
      <c r="I23" s="286">
        <v>0</v>
      </c>
      <c r="J23" s="286">
        <v>0</v>
      </c>
      <c r="K23" s="286">
        <v>0</v>
      </c>
      <c r="L23" s="286">
        <v>0</v>
      </c>
      <c r="M23" s="286">
        <f t="shared" si="4"/>
        <v>0</v>
      </c>
    </row>
    <row r="24" spans="1:13" s="287" customFormat="1" ht="10.199999999999999" customHeight="1">
      <c r="A24" s="283" t="s">
        <v>243</v>
      </c>
      <c r="B24" s="284"/>
      <c r="C24" s="285"/>
      <c r="D24" s="285"/>
      <c r="E24" s="286"/>
      <c r="F24" s="286">
        <f t="shared" si="1"/>
        <v>0</v>
      </c>
      <c r="G24" s="286">
        <v>0</v>
      </c>
      <c r="H24" s="286">
        <v>0</v>
      </c>
      <c r="I24" s="286">
        <v>0</v>
      </c>
      <c r="J24" s="286">
        <v>0</v>
      </c>
      <c r="K24" s="286">
        <v>0</v>
      </c>
      <c r="L24" s="286">
        <v>0</v>
      </c>
      <c r="M24" s="286">
        <f t="shared" si="0"/>
        <v>0</v>
      </c>
    </row>
    <row r="25" spans="1:13" s="287" customFormat="1" ht="10.199999999999999" customHeight="1">
      <c r="A25" s="283" t="s">
        <v>245</v>
      </c>
      <c r="B25" s="284">
        <f>IFERROR(VLOOKUP(A25,BG!A:E,5,FALSE),0)</f>
        <v>0</v>
      </c>
      <c r="C25" s="285"/>
      <c r="D25" s="285"/>
      <c r="E25" s="286">
        <v>202567.23144922408</v>
      </c>
      <c r="F25" s="286">
        <f t="shared" si="1"/>
        <v>-202567.23144922408</v>
      </c>
      <c r="G25" s="286">
        <f t="shared" si="2"/>
        <v>202567.23144922408</v>
      </c>
      <c r="H25" s="286">
        <v>0</v>
      </c>
      <c r="I25" s="286">
        <v>0</v>
      </c>
      <c r="J25" s="286">
        <v>0</v>
      </c>
      <c r="K25" s="286">
        <v>0</v>
      </c>
      <c r="L25" s="286">
        <v>0</v>
      </c>
      <c r="M25" s="286">
        <f t="shared" si="0"/>
        <v>0</v>
      </c>
    </row>
    <row r="26" spans="1:13" s="287" customFormat="1" ht="10.199999999999999" customHeight="1">
      <c r="A26" s="283" t="s">
        <v>246</v>
      </c>
      <c r="B26" s="284">
        <f>IFERROR(VLOOKUP(A26,BG!A:E,5,FALSE),0)</f>
        <v>100840.05</v>
      </c>
      <c r="C26" s="285"/>
      <c r="D26" s="285"/>
      <c r="E26" s="286">
        <v>101052.40070900069</v>
      </c>
      <c r="F26" s="286">
        <f t="shared" si="1"/>
        <v>-212.35070900068968</v>
      </c>
      <c r="G26" s="286">
        <f t="shared" si="2"/>
        <v>212.35070900068968</v>
      </c>
      <c r="H26" s="286">
        <v>0</v>
      </c>
      <c r="I26" s="286">
        <v>0</v>
      </c>
      <c r="J26" s="286">
        <v>0</v>
      </c>
      <c r="K26" s="286">
        <v>0</v>
      </c>
      <c r="L26" s="286">
        <v>0</v>
      </c>
      <c r="M26" s="286">
        <f t="shared" si="0"/>
        <v>0</v>
      </c>
    </row>
    <row r="27" spans="1:13" s="287" customFormat="1" ht="10.199999999999999" customHeight="1">
      <c r="A27" s="283" t="s">
        <v>248</v>
      </c>
      <c r="B27" s="284">
        <f>IFERROR(VLOOKUP(A27,BG!A:E,5,FALSE),0)</f>
        <v>50408.94</v>
      </c>
      <c r="C27" s="285"/>
      <c r="D27" s="285"/>
      <c r="E27" s="286">
        <v>50440.901913487687</v>
      </c>
      <c r="F27" s="286">
        <f t="shared" si="1"/>
        <v>-31.961913487684797</v>
      </c>
      <c r="G27" s="286">
        <f t="shared" si="2"/>
        <v>31.961913487684797</v>
      </c>
      <c r="H27" s="286">
        <v>0</v>
      </c>
      <c r="I27" s="286">
        <v>0</v>
      </c>
      <c r="J27" s="286">
        <v>0</v>
      </c>
      <c r="K27" s="286">
        <v>0</v>
      </c>
      <c r="L27" s="286">
        <v>0</v>
      </c>
      <c r="M27" s="286">
        <f t="shared" si="0"/>
        <v>0</v>
      </c>
    </row>
    <row r="28" spans="1:13" s="287" customFormat="1" ht="10.199999999999999" customHeight="1">
      <c r="A28" s="283" t="s">
        <v>250</v>
      </c>
      <c r="B28" s="284">
        <f>IFERROR(VLOOKUP(A28,BG!A:E,5,FALSE),0)</f>
        <v>50499.86</v>
      </c>
      <c r="C28" s="285"/>
      <c r="D28" s="285"/>
      <c r="E28" s="286">
        <v>50607.219362343734</v>
      </c>
      <c r="F28" s="286">
        <f t="shared" si="1"/>
        <v>-107.35936234373366</v>
      </c>
      <c r="G28" s="286">
        <f t="shared" si="2"/>
        <v>107.35936234373366</v>
      </c>
      <c r="H28" s="286">
        <v>0</v>
      </c>
      <c r="I28" s="286">
        <v>0</v>
      </c>
      <c r="J28" s="286">
        <v>0</v>
      </c>
      <c r="K28" s="286">
        <v>0</v>
      </c>
      <c r="L28" s="286">
        <v>0</v>
      </c>
      <c r="M28" s="286">
        <f t="shared" si="0"/>
        <v>0</v>
      </c>
    </row>
    <row r="29" spans="1:13" s="287" customFormat="1" ht="10.199999999999999" customHeight="1">
      <c r="A29" s="283" t="s">
        <v>252</v>
      </c>
      <c r="B29" s="284">
        <f>IFERROR(VLOOKUP(A29,BG!A:E,5,FALSE),0)</f>
        <v>50499.86</v>
      </c>
      <c r="C29" s="285"/>
      <c r="D29" s="285"/>
      <c r="E29" s="286">
        <v>50607.219362343734</v>
      </c>
      <c r="F29" s="286">
        <f t="shared" si="1"/>
        <v>-107.35936234373366</v>
      </c>
      <c r="G29" s="286">
        <f t="shared" si="2"/>
        <v>107.35936234373366</v>
      </c>
      <c r="H29" s="286">
        <v>0</v>
      </c>
      <c r="I29" s="286">
        <v>0</v>
      </c>
      <c r="J29" s="286">
        <v>0</v>
      </c>
      <c r="K29" s="286">
        <v>0</v>
      </c>
      <c r="L29" s="286">
        <v>0</v>
      </c>
      <c r="M29" s="286">
        <f t="shared" si="0"/>
        <v>0</v>
      </c>
    </row>
    <row r="30" spans="1:13" s="287" customFormat="1" ht="10.199999999999999" customHeight="1">
      <c r="A30" s="283" t="s">
        <v>254</v>
      </c>
      <c r="B30" s="284">
        <f>IFERROR(VLOOKUP(A30,BG!A:E,5,FALSE),0)</f>
        <v>50499.86</v>
      </c>
      <c r="C30" s="285"/>
      <c r="D30" s="285"/>
      <c r="E30" s="286">
        <v>50607.219362343734</v>
      </c>
      <c r="F30" s="286">
        <f t="shared" si="1"/>
        <v>-107.35936234373366</v>
      </c>
      <c r="G30" s="286">
        <f t="shared" si="2"/>
        <v>107.35936234373366</v>
      </c>
      <c r="H30" s="286">
        <v>0</v>
      </c>
      <c r="I30" s="286">
        <v>0</v>
      </c>
      <c r="J30" s="286">
        <v>0</v>
      </c>
      <c r="K30" s="286">
        <v>0</v>
      </c>
      <c r="L30" s="286">
        <v>0</v>
      </c>
      <c r="M30" s="286">
        <f t="shared" si="0"/>
        <v>0</v>
      </c>
    </row>
    <row r="31" spans="1:13" s="287" customFormat="1" ht="10.199999999999999" customHeight="1">
      <c r="A31" s="283" t="s">
        <v>256</v>
      </c>
      <c r="B31" s="284">
        <f>IFERROR(VLOOKUP(A31,BG!A:E,5,FALSE),0)</f>
        <v>50499.86</v>
      </c>
      <c r="C31" s="285"/>
      <c r="D31" s="285"/>
      <c r="E31" s="286">
        <v>50607.219362343734</v>
      </c>
      <c r="F31" s="286">
        <f t="shared" si="1"/>
        <v>-107.35936234373366</v>
      </c>
      <c r="G31" s="286">
        <f t="shared" si="2"/>
        <v>107.35936234373366</v>
      </c>
      <c r="H31" s="286">
        <v>0</v>
      </c>
      <c r="I31" s="286">
        <v>0</v>
      </c>
      <c r="J31" s="286">
        <v>0</v>
      </c>
      <c r="K31" s="286">
        <v>0</v>
      </c>
      <c r="L31" s="286">
        <v>0</v>
      </c>
      <c r="M31" s="286">
        <f t="shared" si="0"/>
        <v>0</v>
      </c>
    </row>
    <row r="32" spans="1:13" s="287" customFormat="1" ht="10.199999999999999" customHeight="1">
      <c r="A32" s="283" t="s">
        <v>258</v>
      </c>
      <c r="B32" s="284">
        <f>IFERROR(VLOOKUP(A32,BG!A:E,5,FALSE),0)</f>
        <v>50499.86</v>
      </c>
      <c r="C32" s="285"/>
      <c r="D32" s="285"/>
      <c r="E32" s="286">
        <v>50607.219362343734</v>
      </c>
      <c r="F32" s="286">
        <f t="shared" si="1"/>
        <v>-107.35936234373366</v>
      </c>
      <c r="G32" s="286">
        <f t="shared" si="2"/>
        <v>107.35936234373366</v>
      </c>
      <c r="H32" s="286">
        <v>0</v>
      </c>
      <c r="I32" s="286">
        <v>0</v>
      </c>
      <c r="J32" s="286">
        <v>0</v>
      </c>
      <c r="K32" s="286">
        <v>0</v>
      </c>
      <c r="L32" s="286">
        <v>0</v>
      </c>
      <c r="M32" s="286">
        <f t="shared" si="0"/>
        <v>0</v>
      </c>
    </row>
    <row r="33" spans="1:13" s="287" customFormat="1" ht="10.199999999999999" customHeight="1">
      <c r="A33" s="283" t="s">
        <v>260</v>
      </c>
      <c r="B33" s="284">
        <f>IFERROR(VLOOKUP(A33,BG!A:E,5,FALSE),0)</f>
        <v>50499.86</v>
      </c>
      <c r="C33" s="285"/>
      <c r="D33" s="285"/>
      <c r="E33" s="286">
        <v>50607.219362343734</v>
      </c>
      <c r="F33" s="286">
        <f t="shared" si="1"/>
        <v>-107.35936234373366</v>
      </c>
      <c r="G33" s="286">
        <f t="shared" si="2"/>
        <v>107.35936234373366</v>
      </c>
      <c r="H33" s="286">
        <v>0</v>
      </c>
      <c r="I33" s="286">
        <v>0</v>
      </c>
      <c r="J33" s="286">
        <v>0</v>
      </c>
      <c r="K33" s="286">
        <v>0</v>
      </c>
      <c r="L33" s="286">
        <v>0</v>
      </c>
      <c r="M33" s="286">
        <f t="shared" si="0"/>
        <v>0</v>
      </c>
    </row>
    <row r="34" spans="1:13" s="287" customFormat="1" ht="10.199999999999999" customHeight="1">
      <c r="A34" s="283" t="s">
        <v>262</v>
      </c>
      <c r="B34" s="284">
        <f>IFERROR(VLOOKUP(A34,BG!A:E,5,FALSE),0)</f>
        <v>50499.86</v>
      </c>
      <c r="C34" s="285"/>
      <c r="D34" s="285"/>
      <c r="E34" s="286">
        <v>50607.219362343734</v>
      </c>
      <c r="F34" s="286">
        <f t="shared" si="1"/>
        <v>-107.35936234373366</v>
      </c>
      <c r="G34" s="286">
        <f t="shared" si="2"/>
        <v>107.35936234373366</v>
      </c>
      <c r="H34" s="286">
        <v>0</v>
      </c>
      <c r="I34" s="286">
        <v>0</v>
      </c>
      <c r="J34" s="286">
        <v>0</v>
      </c>
      <c r="K34" s="286">
        <v>0</v>
      </c>
      <c r="L34" s="286">
        <v>0</v>
      </c>
      <c r="M34" s="286">
        <f t="shared" si="0"/>
        <v>0</v>
      </c>
    </row>
    <row r="35" spans="1:13" s="287" customFormat="1" ht="10.199999999999999" customHeight="1">
      <c r="A35" s="283" t="s">
        <v>264</v>
      </c>
      <c r="B35" s="284">
        <f>IFERROR(VLOOKUP(A35,BG!A:E,5,FALSE),0)</f>
        <v>100746.95</v>
      </c>
      <c r="C35" s="285"/>
      <c r="D35" s="285"/>
      <c r="E35" s="286">
        <v>0</v>
      </c>
      <c r="F35" s="286">
        <f t="shared" ref="F35:F85" si="5">+B35+C35-D35-E35</f>
        <v>100746.95</v>
      </c>
      <c r="G35" s="286">
        <f t="shared" ref="G35:G85" si="6">-F35</f>
        <v>-100746.95</v>
      </c>
      <c r="H35" s="286">
        <v>0</v>
      </c>
      <c r="I35" s="286">
        <v>0</v>
      </c>
      <c r="J35" s="286">
        <v>0</v>
      </c>
      <c r="K35" s="286">
        <v>0</v>
      </c>
      <c r="L35" s="286">
        <v>0</v>
      </c>
      <c r="M35" s="286">
        <f t="shared" si="0"/>
        <v>0</v>
      </c>
    </row>
    <row r="36" spans="1:13" s="287" customFormat="1" ht="10.199999999999999" customHeight="1">
      <c r="A36" s="283" t="s">
        <v>266</v>
      </c>
      <c r="B36" s="284">
        <f>IFERROR(VLOOKUP(A36,BG!A:E,5,FALSE),0)</f>
        <v>100746.95</v>
      </c>
      <c r="C36" s="285"/>
      <c r="D36" s="285"/>
      <c r="E36" s="286">
        <v>0</v>
      </c>
      <c r="F36" s="286">
        <f t="shared" si="5"/>
        <v>100746.95</v>
      </c>
      <c r="G36" s="286">
        <f t="shared" si="6"/>
        <v>-100746.95</v>
      </c>
      <c r="H36" s="286">
        <v>0</v>
      </c>
      <c r="I36" s="286">
        <v>0</v>
      </c>
      <c r="J36" s="286">
        <v>0</v>
      </c>
      <c r="K36" s="286">
        <v>0</v>
      </c>
      <c r="L36" s="286">
        <v>0</v>
      </c>
      <c r="M36" s="286">
        <f t="shared" si="0"/>
        <v>0</v>
      </c>
    </row>
    <row r="37" spans="1:13" s="287" customFormat="1" ht="10.199999999999999" customHeight="1">
      <c r="A37" s="283" t="s">
        <v>268</v>
      </c>
      <c r="B37" s="284">
        <f>IFERROR(VLOOKUP(A37,BG!A:E,5,FALSE),0)</f>
        <v>100746.95</v>
      </c>
      <c r="C37" s="285"/>
      <c r="D37" s="285"/>
      <c r="E37" s="286">
        <v>0</v>
      </c>
      <c r="F37" s="286">
        <f t="shared" si="5"/>
        <v>100746.95</v>
      </c>
      <c r="G37" s="286">
        <f t="shared" si="6"/>
        <v>-100746.95</v>
      </c>
      <c r="H37" s="286">
        <v>0</v>
      </c>
      <c r="I37" s="286">
        <v>0</v>
      </c>
      <c r="J37" s="286">
        <v>0</v>
      </c>
      <c r="K37" s="286">
        <v>0</v>
      </c>
      <c r="L37" s="286">
        <v>0</v>
      </c>
      <c r="M37" s="286">
        <f t="shared" si="0"/>
        <v>0</v>
      </c>
    </row>
    <row r="38" spans="1:13" s="287" customFormat="1" ht="10.199999999999999" customHeight="1">
      <c r="A38" s="283" t="s">
        <v>270</v>
      </c>
      <c r="B38" s="284">
        <f>IFERROR(VLOOKUP(A38,BG!A:E,5,FALSE),0)</f>
        <v>99415.3</v>
      </c>
      <c r="C38" s="285"/>
      <c r="D38" s="285"/>
      <c r="E38" s="286">
        <v>0</v>
      </c>
      <c r="F38" s="286">
        <f t="shared" si="5"/>
        <v>99415.3</v>
      </c>
      <c r="G38" s="286">
        <f t="shared" si="6"/>
        <v>-99415.3</v>
      </c>
      <c r="H38" s="286">
        <v>0</v>
      </c>
      <c r="I38" s="286">
        <v>0</v>
      </c>
      <c r="J38" s="286">
        <v>0</v>
      </c>
      <c r="K38" s="286">
        <v>0</v>
      </c>
      <c r="L38" s="286">
        <v>0</v>
      </c>
      <c r="M38" s="286">
        <f t="shared" si="0"/>
        <v>0</v>
      </c>
    </row>
    <row r="39" spans="1:13" s="287" customFormat="1" ht="10.199999999999999" customHeight="1">
      <c r="A39" s="283" t="s">
        <v>272</v>
      </c>
      <c r="B39" s="284">
        <f>IFERROR(VLOOKUP(A39,BG!A:E,5,FALSE),0)</f>
        <v>99415.3</v>
      </c>
      <c r="C39" s="285"/>
      <c r="D39" s="285"/>
      <c r="E39" s="286">
        <v>0</v>
      </c>
      <c r="F39" s="286">
        <f t="shared" si="5"/>
        <v>99415.3</v>
      </c>
      <c r="G39" s="286">
        <f t="shared" si="6"/>
        <v>-99415.3</v>
      </c>
      <c r="H39" s="286">
        <v>0</v>
      </c>
      <c r="I39" s="286">
        <v>0</v>
      </c>
      <c r="J39" s="286">
        <v>0</v>
      </c>
      <c r="K39" s="286">
        <v>0</v>
      </c>
      <c r="L39" s="286">
        <v>0</v>
      </c>
      <c r="M39" s="286">
        <f t="shared" si="0"/>
        <v>0</v>
      </c>
    </row>
    <row r="40" spans="1:13" s="287" customFormat="1" ht="10.199999999999999" customHeight="1">
      <c r="A40" s="283" t="s">
        <v>274</v>
      </c>
      <c r="B40" s="284">
        <f>IFERROR(VLOOKUP(A40,BG!A:E,5,FALSE),0)</f>
        <v>99415.3</v>
      </c>
      <c r="C40" s="285"/>
      <c r="D40" s="285"/>
      <c r="E40" s="286">
        <v>0</v>
      </c>
      <c r="F40" s="286">
        <f t="shared" si="5"/>
        <v>99415.3</v>
      </c>
      <c r="G40" s="286">
        <f t="shared" si="6"/>
        <v>-99415.3</v>
      </c>
      <c r="H40" s="286">
        <v>0</v>
      </c>
      <c r="I40" s="286">
        <v>0</v>
      </c>
      <c r="J40" s="286">
        <v>0</v>
      </c>
      <c r="K40" s="286">
        <v>0</v>
      </c>
      <c r="L40" s="286">
        <v>0</v>
      </c>
      <c r="M40" s="286">
        <f t="shared" si="0"/>
        <v>0</v>
      </c>
    </row>
    <row r="41" spans="1:13" s="287" customFormat="1" ht="10.199999999999999" customHeight="1">
      <c r="A41" s="283" t="s">
        <v>276</v>
      </c>
      <c r="B41" s="284">
        <f>IFERROR(VLOOKUP(A41,BG!A:E,5,FALSE),0)</f>
        <v>101338.54</v>
      </c>
      <c r="C41" s="285"/>
      <c r="D41" s="285"/>
      <c r="E41" s="286">
        <v>0</v>
      </c>
      <c r="F41" s="286">
        <f t="shared" si="5"/>
        <v>101338.54</v>
      </c>
      <c r="G41" s="286">
        <f t="shared" si="6"/>
        <v>-101338.54</v>
      </c>
      <c r="H41" s="286">
        <v>0</v>
      </c>
      <c r="I41" s="286">
        <v>0</v>
      </c>
      <c r="J41" s="286">
        <v>0</v>
      </c>
      <c r="K41" s="286">
        <v>0</v>
      </c>
      <c r="L41" s="286">
        <v>0</v>
      </c>
      <c r="M41" s="286">
        <f t="shared" si="0"/>
        <v>0</v>
      </c>
    </row>
    <row r="42" spans="1:13" s="287" customFormat="1" ht="10.199999999999999" customHeight="1">
      <c r="A42" s="283" t="s">
        <v>278</v>
      </c>
      <c r="B42" s="284">
        <f>IFERROR(VLOOKUP(A42,BG!A:E,5,FALSE),0)</f>
        <v>101338.54</v>
      </c>
      <c r="C42" s="285"/>
      <c r="D42" s="285"/>
      <c r="E42" s="286">
        <v>0</v>
      </c>
      <c r="F42" s="286">
        <f t="shared" si="5"/>
        <v>101338.54</v>
      </c>
      <c r="G42" s="286">
        <f t="shared" si="6"/>
        <v>-101338.54</v>
      </c>
      <c r="H42" s="286">
        <v>0</v>
      </c>
      <c r="I42" s="286">
        <v>0</v>
      </c>
      <c r="J42" s="286">
        <v>0</v>
      </c>
      <c r="K42" s="286">
        <v>0</v>
      </c>
      <c r="L42" s="286">
        <v>0</v>
      </c>
      <c r="M42" s="286">
        <f t="shared" si="0"/>
        <v>0</v>
      </c>
    </row>
    <row r="43" spans="1:13" s="287" customFormat="1" ht="10.199999999999999" customHeight="1">
      <c r="A43" s="283" t="s">
        <v>280</v>
      </c>
      <c r="B43" s="284">
        <f>IFERROR(VLOOKUP(A43,BG!A:E,5,FALSE),0)</f>
        <v>101338.54</v>
      </c>
      <c r="C43" s="285"/>
      <c r="D43" s="285"/>
      <c r="E43" s="286">
        <v>0</v>
      </c>
      <c r="F43" s="286">
        <f t="shared" si="5"/>
        <v>101338.54</v>
      </c>
      <c r="G43" s="286">
        <f t="shared" si="6"/>
        <v>-101338.54</v>
      </c>
      <c r="H43" s="286">
        <v>0</v>
      </c>
      <c r="I43" s="286">
        <v>0</v>
      </c>
      <c r="J43" s="286">
        <v>0</v>
      </c>
      <c r="K43" s="286">
        <v>0</v>
      </c>
      <c r="L43" s="286">
        <v>0</v>
      </c>
      <c r="M43" s="286">
        <f t="shared" si="0"/>
        <v>0</v>
      </c>
    </row>
    <row r="44" spans="1:13" s="287" customFormat="1" ht="10.199999999999999" customHeight="1">
      <c r="A44" s="283" t="s">
        <v>385</v>
      </c>
      <c r="B44" s="284">
        <f>IFERROR(VLOOKUP(A44,BG!A:E,5,FALSE),0)</f>
        <v>50567.78</v>
      </c>
      <c r="C44" s="285"/>
      <c r="D44" s="285"/>
      <c r="E44" s="286">
        <v>0</v>
      </c>
      <c r="F44" s="286">
        <f t="shared" ref="F44:F49" si="7">+B44+C44-D44-E44</f>
        <v>50567.78</v>
      </c>
      <c r="G44" s="286">
        <f t="shared" ref="G44:G49" si="8">-F44</f>
        <v>-50567.78</v>
      </c>
      <c r="H44" s="286">
        <v>0</v>
      </c>
      <c r="I44" s="286">
        <v>0</v>
      </c>
      <c r="J44" s="286">
        <v>0</v>
      </c>
      <c r="K44" s="286">
        <v>0</v>
      </c>
      <c r="L44" s="286">
        <v>0</v>
      </c>
      <c r="M44" s="286">
        <f t="shared" ref="M44:M49" si="9">+SUM(F44:L44)</f>
        <v>0</v>
      </c>
    </row>
    <row r="45" spans="1:13" s="287" customFormat="1" ht="10.199999999999999" customHeight="1">
      <c r="A45" s="283" t="s">
        <v>386</v>
      </c>
      <c r="B45" s="284">
        <f>IFERROR(VLOOKUP(A45,BG!A:E,5,FALSE),0)</f>
        <v>101142.6</v>
      </c>
      <c r="C45" s="285"/>
      <c r="D45" s="285"/>
      <c r="E45" s="286">
        <v>0</v>
      </c>
      <c r="F45" s="286">
        <f t="shared" si="7"/>
        <v>101142.6</v>
      </c>
      <c r="G45" s="286">
        <f t="shared" si="8"/>
        <v>-101142.6</v>
      </c>
      <c r="H45" s="286">
        <v>0</v>
      </c>
      <c r="I45" s="286">
        <v>0</v>
      </c>
      <c r="J45" s="286">
        <v>0</v>
      </c>
      <c r="K45" s="286">
        <v>0</v>
      </c>
      <c r="L45" s="286">
        <v>0</v>
      </c>
      <c r="M45" s="286">
        <f t="shared" si="9"/>
        <v>0</v>
      </c>
    </row>
    <row r="46" spans="1:13" s="287" customFormat="1" ht="10.199999999999999" customHeight="1">
      <c r="A46" s="283" t="s">
        <v>387</v>
      </c>
      <c r="B46" s="284">
        <f>IFERROR(VLOOKUP(A46,BG!A:E,5,FALSE),0)</f>
        <v>101142.6</v>
      </c>
      <c r="C46" s="285"/>
      <c r="D46" s="285"/>
      <c r="E46" s="286">
        <v>0</v>
      </c>
      <c r="F46" s="286">
        <f t="shared" ref="F46" si="10">+B46+C46-D46-E46</f>
        <v>101142.6</v>
      </c>
      <c r="G46" s="286">
        <f t="shared" ref="G46" si="11">-F46</f>
        <v>-101142.6</v>
      </c>
      <c r="H46" s="286">
        <v>0</v>
      </c>
      <c r="I46" s="286">
        <v>0</v>
      </c>
      <c r="J46" s="286">
        <v>0</v>
      </c>
      <c r="K46" s="286">
        <v>0</v>
      </c>
      <c r="L46" s="286">
        <v>0</v>
      </c>
      <c r="M46" s="286">
        <f t="shared" ref="M46" si="12">+SUM(F46:L46)</f>
        <v>0</v>
      </c>
    </row>
    <row r="47" spans="1:13" s="287" customFormat="1" ht="10.199999999999999" customHeight="1">
      <c r="A47" s="283" t="s">
        <v>388</v>
      </c>
      <c r="B47" s="284">
        <f>IFERROR(VLOOKUP(A47,BG!A:E,5,FALSE),0)</f>
        <v>101142.6</v>
      </c>
      <c r="C47" s="285"/>
      <c r="D47" s="285"/>
      <c r="E47" s="286">
        <v>0</v>
      </c>
      <c r="F47" s="286">
        <f t="shared" si="7"/>
        <v>101142.6</v>
      </c>
      <c r="G47" s="286">
        <f t="shared" si="8"/>
        <v>-101142.6</v>
      </c>
      <c r="H47" s="286">
        <v>0</v>
      </c>
      <c r="I47" s="286">
        <v>0</v>
      </c>
      <c r="J47" s="286">
        <v>0</v>
      </c>
      <c r="K47" s="286">
        <v>0</v>
      </c>
      <c r="L47" s="286">
        <v>0</v>
      </c>
      <c r="M47" s="286">
        <f t="shared" si="9"/>
        <v>0</v>
      </c>
    </row>
    <row r="48" spans="1:13" s="287" customFormat="1" ht="10.199999999999999" customHeight="1">
      <c r="A48" s="283" t="s">
        <v>389</v>
      </c>
      <c r="B48" s="284">
        <f>IFERROR(VLOOKUP(A48,BG!A:E,5,FALSE),0)</f>
        <v>101142.6</v>
      </c>
      <c r="C48" s="285"/>
      <c r="D48" s="285"/>
      <c r="E48" s="286">
        <v>0</v>
      </c>
      <c r="F48" s="286">
        <f t="shared" si="7"/>
        <v>101142.6</v>
      </c>
      <c r="G48" s="286">
        <f t="shared" si="8"/>
        <v>-101142.6</v>
      </c>
      <c r="H48" s="286">
        <v>0</v>
      </c>
      <c r="I48" s="286">
        <v>0</v>
      </c>
      <c r="J48" s="286">
        <v>0</v>
      </c>
      <c r="K48" s="286">
        <v>0</v>
      </c>
      <c r="L48" s="286">
        <v>0</v>
      </c>
      <c r="M48" s="286">
        <f t="shared" si="9"/>
        <v>0</v>
      </c>
    </row>
    <row r="49" spans="1:13" s="287" customFormat="1" ht="10.199999999999999" customHeight="1">
      <c r="A49" s="283" t="s">
        <v>390</v>
      </c>
      <c r="B49" s="284">
        <f>IFERROR(VLOOKUP(A49,BG!A:E,5,FALSE),0)</f>
        <v>101142.6</v>
      </c>
      <c r="C49" s="285"/>
      <c r="D49" s="285"/>
      <c r="E49" s="286">
        <v>0</v>
      </c>
      <c r="F49" s="286">
        <f t="shared" si="7"/>
        <v>101142.6</v>
      </c>
      <c r="G49" s="286">
        <f t="shared" si="8"/>
        <v>-101142.6</v>
      </c>
      <c r="H49" s="286">
        <v>0</v>
      </c>
      <c r="I49" s="286">
        <v>0</v>
      </c>
      <c r="J49" s="286">
        <v>0</v>
      </c>
      <c r="K49" s="286">
        <v>0</v>
      </c>
      <c r="L49" s="286">
        <v>0</v>
      </c>
      <c r="M49" s="286">
        <f t="shared" si="9"/>
        <v>0</v>
      </c>
    </row>
    <row r="50" spans="1:13" s="287" customFormat="1" ht="10.199999999999999" customHeight="1">
      <c r="A50" s="283" t="s">
        <v>391</v>
      </c>
      <c r="B50" s="284">
        <f>IFERROR(VLOOKUP(A50,BG!A:E,5,FALSE),0)</f>
        <v>1012034.58</v>
      </c>
      <c r="C50" s="285"/>
      <c r="D50" s="285"/>
      <c r="E50" s="286">
        <v>0</v>
      </c>
      <c r="F50" s="286">
        <f t="shared" si="5"/>
        <v>1012034.58</v>
      </c>
      <c r="G50" s="286">
        <f t="shared" si="6"/>
        <v>-1012034.58</v>
      </c>
      <c r="H50" s="286">
        <v>0</v>
      </c>
      <c r="I50" s="286">
        <v>0</v>
      </c>
      <c r="J50" s="286">
        <v>0</v>
      </c>
      <c r="K50" s="286">
        <v>0</v>
      </c>
      <c r="L50" s="286">
        <v>0</v>
      </c>
      <c r="M50" s="286">
        <f t="shared" si="0"/>
        <v>0</v>
      </c>
    </row>
    <row r="51" spans="1:13" s="287" customFormat="1" ht="10.199999999999999" customHeight="1">
      <c r="A51" s="283" t="s">
        <v>392</v>
      </c>
      <c r="B51" s="284">
        <f>IFERROR(VLOOKUP(A51,BG!A:E,5,FALSE),0)</f>
        <v>104255.51</v>
      </c>
      <c r="C51" s="285"/>
      <c r="D51" s="285"/>
      <c r="E51" s="286">
        <v>0</v>
      </c>
      <c r="F51" s="286">
        <f t="shared" si="5"/>
        <v>104255.51</v>
      </c>
      <c r="G51" s="286">
        <f t="shared" si="6"/>
        <v>-104255.51</v>
      </c>
      <c r="H51" s="286">
        <v>0</v>
      </c>
      <c r="I51" s="286">
        <v>0</v>
      </c>
      <c r="J51" s="286">
        <v>0</v>
      </c>
      <c r="K51" s="286">
        <v>0</v>
      </c>
      <c r="L51" s="286">
        <v>0</v>
      </c>
      <c r="M51" s="286">
        <f t="shared" si="0"/>
        <v>0</v>
      </c>
    </row>
    <row r="52" spans="1:13" s="287" customFormat="1" ht="10.199999999999999" customHeight="1">
      <c r="A52" s="283" t="s">
        <v>393</v>
      </c>
      <c r="B52" s="284">
        <f>IFERROR(VLOOKUP(A52,BG!A:E,5,FALSE),0)</f>
        <v>104255.51</v>
      </c>
      <c r="C52" s="285"/>
      <c r="D52" s="285"/>
      <c r="E52" s="286">
        <v>0</v>
      </c>
      <c r="F52" s="286">
        <f t="shared" si="5"/>
        <v>104255.51</v>
      </c>
      <c r="G52" s="286">
        <f t="shared" si="6"/>
        <v>-104255.51</v>
      </c>
      <c r="H52" s="286">
        <v>0</v>
      </c>
      <c r="I52" s="286">
        <v>0</v>
      </c>
      <c r="J52" s="286">
        <v>0</v>
      </c>
      <c r="K52" s="286">
        <v>0</v>
      </c>
      <c r="L52" s="286">
        <v>0</v>
      </c>
      <c r="M52" s="286">
        <f t="shared" si="0"/>
        <v>0</v>
      </c>
    </row>
    <row r="53" spans="1:13" s="287" customFormat="1" ht="10.199999999999999" customHeight="1">
      <c r="A53" s="283" t="s">
        <v>394</v>
      </c>
      <c r="B53" s="284">
        <f>IFERROR(VLOOKUP(A53,BG!A:E,5,FALSE),0)</f>
        <v>104255.51</v>
      </c>
      <c r="C53" s="285"/>
      <c r="D53" s="285"/>
      <c r="E53" s="286">
        <v>0</v>
      </c>
      <c r="F53" s="286">
        <f t="shared" si="5"/>
        <v>104255.51</v>
      </c>
      <c r="G53" s="286">
        <f t="shared" si="6"/>
        <v>-104255.51</v>
      </c>
      <c r="H53" s="286">
        <v>0</v>
      </c>
      <c r="I53" s="286">
        <v>0</v>
      </c>
      <c r="J53" s="286">
        <v>0</v>
      </c>
      <c r="K53" s="286">
        <v>0</v>
      </c>
      <c r="L53" s="286">
        <v>0</v>
      </c>
      <c r="M53" s="286">
        <f t="shared" si="0"/>
        <v>0</v>
      </c>
    </row>
    <row r="54" spans="1:13" s="287" customFormat="1" ht="10.199999999999999" customHeight="1">
      <c r="A54" s="283" t="s">
        <v>395</v>
      </c>
      <c r="B54" s="284">
        <f>IFERROR(VLOOKUP(A54,BG!A:E,5,FALSE),0)</f>
        <v>104255.51</v>
      </c>
      <c r="C54" s="285"/>
      <c r="D54" s="285"/>
      <c r="E54" s="286">
        <v>0</v>
      </c>
      <c r="F54" s="286">
        <f t="shared" si="5"/>
        <v>104255.51</v>
      </c>
      <c r="G54" s="286">
        <f t="shared" si="6"/>
        <v>-104255.51</v>
      </c>
      <c r="H54" s="286">
        <v>0</v>
      </c>
      <c r="I54" s="286">
        <v>0</v>
      </c>
      <c r="J54" s="286">
        <v>0</v>
      </c>
      <c r="K54" s="286">
        <v>0</v>
      </c>
      <c r="L54" s="286">
        <v>0</v>
      </c>
      <c r="M54" s="286">
        <f t="shared" si="0"/>
        <v>0</v>
      </c>
    </row>
    <row r="55" spans="1:13" s="287" customFormat="1" ht="10.199999999999999" customHeight="1">
      <c r="A55" s="283" t="s">
        <v>396</v>
      </c>
      <c r="B55" s="284">
        <f>IFERROR(VLOOKUP(A55,BG!A:E,5,FALSE),0)</f>
        <v>104255.51</v>
      </c>
      <c r="C55" s="285"/>
      <c r="D55" s="285"/>
      <c r="E55" s="286">
        <v>0</v>
      </c>
      <c r="F55" s="286">
        <f t="shared" si="5"/>
        <v>104255.51</v>
      </c>
      <c r="G55" s="286">
        <f t="shared" si="6"/>
        <v>-104255.51</v>
      </c>
      <c r="H55" s="286">
        <v>0</v>
      </c>
      <c r="I55" s="286">
        <v>0</v>
      </c>
      <c r="J55" s="286">
        <v>0</v>
      </c>
      <c r="K55" s="286">
        <v>0</v>
      </c>
      <c r="L55" s="286">
        <v>0</v>
      </c>
      <c r="M55" s="286">
        <f t="shared" si="0"/>
        <v>0</v>
      </c>
    </row>
    <row r="56" spans="1:13" s="287" customFormat="1" ht="10.199999999999999" customHeight="1">
      <c r="A56" s="283" t="s">
        <v>397</v>
      </c>
      <c r="B56" s="284">
        <f>IFERROR(VLOOKUP(A56,BG!A:E,5,FALSE),0)</f>
        <v>50948.04</v>
      </c>
      <c r="C56" s="285"/>
      <c r="D56" s="285"/>
      <c r="E56" s="286">
        <v>0</v>
      </c>
      <c r="F56" s="286">
        <f t="shared" si="5"/>
        <v>50948.04</v>
      </c>
      <c r="G56" s="286">
        <f t="shared" si="6"/>
        <v>-50948.04</v>
      </c>
      <c r="H56" s="286">
        <v>0</v>
      </c>
      <c r="I56" s="286">
        <v>0</v>
      </c>
      <c r="J56" s="286">
        <v>0</v>
      </c>
      <c r="K56" s="286">
        <v>0</v>
      </c>
      <c r="L56" s="286">
        <v>0</v>
      </c>
      <c r="M56" s="286">
        <f t="shared" si="0"/>
        <v>0</v>
      </c>
    </row>
    <row r="57" spans="1:13" s="287" customFormat="1" ht="10.199999999999999" customHeight="1">
      <c r="A57" s="283" t="s">
        <v>398</v>
      </c>
      <c r="B57" s="284">
        <f>IFERROR(VLOOKUP(A57,BG!A:E,5,FALSE),0)</f>
        <v>50948.04</v>
      </c>
      <c r="C57" s="285"/>
      <c r="D57" s="285"/>
      <c r="E57" s="286">
        <v>0</v>
      </c>
      <c r="F57" s="286">
        <f t="shared" ref="F57" si="13">+B57+C57-D57-E57</f>
        <v>50948.04</v>
      </c>
      <c r="G57" s="286">
        <f t="shared" ref="G57" si="14">-F57</f>
        <v>-50948.04</v>
      </c>
      <c r="H57" s="286">
        <v>0</v>
      </c>
      <c r="I57" s="286">
        <v>0</v>
      </c>
      <c r="J57" s="286">
        <v>0</v>
      </c>
      <c r="K57" s="286">
        <v>0</v>
      </c>
      <c r="L57" s="286">
        <v>0</v>
      </c>
      <c r="M57" s="286">
        <f t="shared" ref="M57" si="15">+SUM(F57:L57)</f>
        <v>0</v>
      </c>
    </row>
    <row r="58" spans="1:13" s="287" customFormat="1" ht="10.199999999999999" customHeight="1">
      <c r="A58" s="283" t="s">
        <v>399</v>
      </c>
      <c r="B58" s="284">
        <f>IFERROR(VLOOKUP(A58,BG!A:E,5,FALSE),0)</f>
        <v>101479.85</v>
      </c>
      <c r="C58" s="285"/>
      <c r="D58" s="285"/>
      <c r="E58" s="286">
        <v>0</v>
      </c>
      <c r="F58" s="286">
        <f t="shared" ref="F58:F64" si="16">+B58+C58-D58-E58</f>
        <v>101479.85</v>
      </c>
      <c r="G58" s="286">
        <f t="shared" ref="G58:G64" si="17">-F58</f>
        <v>-101479.85</v>
      </c>
      <c r="H58" s="286">
        <v>0</v>
      </c>
      <c r="I58" s="286">
        <v>0</v>
      </c>
      <c r="J58" s="286">
        <v>0</v>
      </c>
      <c r="K58" s="286">
        <v>0</v>
      </c>
      <c r="L58" s="286">
        <v>0</v>
      </c>
      <c r="M58" s="286">
        <f t="shared" ref="M58:M64" si="18">+SUM(F58:L58)</f>
        <v>0</v>
      </c>
    </row>
    <row r="59" spans="1:13" s="287" customFormat="1" ht="10.199999999999999" customHeight="1">
      <c r="A59" s="283" t="s">
        <v>400</v>
      </c>
      <c r="B59" s="284">
        <f>IFERROR(VLOOKUP(A59,BG!A:E,5,FALSE),0)</f>
        <v>101479.85</v>
      </c>
      <c r="C59" s="285"/>
      <c r="D59" s="285"/>
      <c r="E59" s="286">
        <v>0</v>
      </c>
      <c r="F59" s="286">
        <f t="shared" si="16"/>
        <v>101479.85</v>
      </c>
      <c r="G59" s="286">
        <f t="shared" si="17"/>
        <v>-101479.85</v>
      </c>
      <c r="H59" s="286">
        <v>0</v>
      </c>
      <c r="I59" s="286">
        <v>0</v>
      </c>
      <c r="J59" s="286">
        <v>0</v>
      </c>
      <c r="K59" s="286">
        <v>0</v>
      </c>
      <c r="L59" s="286">
        <v>0</v>
      </c>
      <c r="M59" s="286">
        <f t="shared" si="18"/>
        <v>0</v>
      </c>
    </row>
    <row r="60" spans="1:13" s="287" customFormat="1" ht="10.199999999999999" customHeight="1">
      <c r="A60" s="283" t="s">
        <v>401</v>
      </c>
      <c r="B60" s="284">
        <f>IFERROR(VLOOKUP(A60,BG!A:E,5,FALSE),0)</f>
        <v>101479.85</v>
      </c>
      <c r="C60" s="285"/>
      <c r="D60" s="285"/>
      <c r="E60" s="286">
        <v>0</v>
      </c>
      <c r="F60" s="286">
        <f t="shared" si="16"/>
        <v>101479.85</v>
      </c>
      <c r="G60" s="286">
        <f t="shared" si="17"/>
        <v>-101479.85</v>
      </c>
      <c r="H60" s="286">
        <v>0</v>
      </c>
      <c r="I60" s="286">
        <v>0</v>
      </c>
      <c r="J60" s="286">
        <v>0</v>
      </c>
      <c r="K60" s="286">
        <v>0</v>
      </c>
      <c r="L60" s="286">
        <v>0</v>
      </c>
      <c r="M60" s="286">
        <f t="shared" si="18"/>
        <v>0</v>
      </c>
    </row>
    <row r="61" spans="1:13" s="287" customFormat="1" ht="10.199999999999999" customHeight="1">
      <c r="A61" s="283" t="s">
        <v>402</v>
      </c>
      <c r="B61" s="284">
        <f>IFERROR(VLOOKUP(A61,BG!A:E,5,FALSE),0)</f>
        <v>101479.85</v>
      </c>
      <c r="C61" s="285"/>
      <c r="D61" s="285"/>
      <c r="E61" s="286">
        <v>0</v>
      </c>
      <c r="F61" s="286">
        <f t="shared" si="16"/>
        <v>101479.85</v>
      </c>
      <c r="G61" s="286">
        <f t="shared" si="17"/>
        <v>-101479.85</v>
      </c>
      <c r="H61" s="286">
        <v>0</v>
      </c>
      <c r="I61" s="286">
        <v>0</v>
      </c>
      <c r="J61" s="286">
        <v>0</v>
      </c>
      <c r="K61" s="286">
        <v>0</v>
      </c>
      <c r="L61" s="286">
        <v>0</v>
      </c>
      <c r="M61" s="286">
        <f t="shared" si="18"/>
        <v>0</v>
      </c>
    </row>
    <row r="62" spans="1:13" s="287" customFormat="1" ht="10.199999999999999" customHeight="1">
      <c r="A62" s="283" t="s">
        <v>403</v>
      </c>
      <c r="B62" s="284">
        <f>IFERROR(VLOOKUP(A62,BG!A:E,5,FALSE),0)</f>
        <v>101479.85</v>
      </c>
      <c r="C62" s="285"/>
      <c r="D62" s="285"/>
      <c r="E62" s="286">
        <v>0</v>
      </c>
      <c r="F62" s="286">
        <f t="shared" si="16"/>
        <v>101479.85</v>
      </c>
      <c r="G62" s="286">
        <f t="shared" si="17"/>
        <v>-101479.85</v>
      </c>
      <c r="H62" s="286">
        <v>0</v>
      </c>
      <c r="I62" s="286">
        <v>0</v>
      </c>
      <c r="J62" s="286">
        <v>0</v>
      </c>
      <c r="K62" s="286">
        <v>0</v>
      </c>
      <c r="L62" s="286">
        <v>0</v>
      </c>
      <c r="M62" s="286">
        <f t="shared" si="18"/>
        <v>0</v>
      </c>
    </row>
    <row r="63" spans="1:13" s="287" customFormat="1" ht="10.199999999999999" customHeight="1">
      <c r="A63" s="283" t="s">
        <v>404</v>
      </c>
      <c r="B63" s="284">
        <f>IFERROR(VLOOKUP(A63,BG!A:E,5,FALSE),0)</f>
        <v>101479.85</v>
      </c>
      <c r="C63" s="285"/>
      <c r="D63" s="285"/>
      <c r="E63" s="286">
        <v>0</v>
      </c>
      <c r="F63" s="286">
        <f t="shared" si="16"/>
        <v>101479.85</v>
      </c>
      <c r="G63" s="286">
        <f t="shared" si="17"/>
        <v>-101479.85</v>
      </c>
      <c r="H63" s="286">
        <v>0</v>
      </c>
      <c r="I63" s="286">
        <v>0</v>
      </c>
      <c r="J63" s="286">
        <v>0</v>
      </c>
      <c r="K63" s="286">
        <v>0</v>
      </c>
      <c r="L63" s="286">
        <v>0</v>
      </c>
      <c r="M63" s="286">
        <f t="shared" si="18"/>
        <v>0</v>
      </c>
    </row>
    <row r="64" spans="1:13" s="287" customFormat="1" ht="10.199999999999999" customHeight="1">
      <c r="A64" s="283" t="s">
        <v>405</v>
      </c>
      <c r="B64" s="284">
        <f>IFERROR(VLOOKUP(A64,BG!A:E,5,FALSE),0)</f>
        <v>101479.85</v>
      </c>
      <c r="C64" s="285"/>
      <c r="D64" s="285"/>
      <c r="E64" s="286">
        <v>0</v>
      </c>
      <c r="F64" s="286">
        <f t="shared" si="16"/>
        <v>101479.85</v>
      </c>
      <c r="G64" s="286">
        <f t="shared" si="17"/>
        <v>-101479.85</v>
      </c>
      <c r="H64" s="286">
        <v>0</v>
      </c>
      <c r="I64" s="286">
        <v>0</v>
      </c>
      <c r="J64" s="286">
        <v>0</v>
      </c>
      <c r="K64" s="286">
        <v>0</v>
      </c>
      <c r="L64" s="286">
        <v>0</v>
      </c>
      <c r="M64" s="286">
        <f t="shared" si="18"/>
        <v>0</v>
      </c>
    </row>
    <row r="65" spans="1:13" s="287" customFormat="1" ht="10.199999999999999" customHeight="1">
      <c r="A65" s="283" t="s">
        <v>406</v>
      </c>
      <c r="B65" s="284">
        <f>IFERROR(VLOOKUP(A65,BG!A:E,5,FALSE),0)</f>
        <v>101479.85</v>
      </c>
      <c r="C65" s="285"/>
      <c r="D65" s="285"/>
      <c r="E65" s="286">
        <v>0</v>
      </c>
      <c r="F65" s="286">
        <f t="shared" si="5"/>
        <v>101479.85</v>
      </c>
      <c r="G65" s="286">
        <f t="shared" si="6"/>
        <v>-101479.85</v>
      </c>
      <c r="H65" s="286">
        <v>0</v>
      </c>
      <c r="I65" s="286">
        <v>0</v>
      </c>
      <c r="J65" s="286">
        <v>0</v>
      </c>
      <c r="K65" s="286">
        <v>0</v>
      </c>
      <c r="L65" s="286">
        <v>0</v>
      </c>
      <c r="M65" s="286">
        <f t="shared" si="0"/>
        <v>0</v>
      </c>
    </row>
    <row r="66" spans="1:13" s="287" customFormat="1" ht="10.199999999999999" customHeight="1">
      <c r="A66" s="283" t="s">
        <v>407</v>
      </c>
      <c r="B66" s="284">
        <f>IFERROR(VLOOKUP(A66,BG!A:E,5,FALSE),0)</f>
        <v>101479.85</v>
      </c>
      <c r="C66" s="285"/>
      <c r="D66" s="285"/>
      <c r="E66" s="286">
        <v>0</v>
      </c>
      <c r="F66" s="286">
        <f t="shared" si="5"/>
        <v>101479.85</v>
      </c>
      <c r="G66" s="286">
        <f t="shared" si="6"/>
        <v>-101479.85</v>
      </c>
      <c r="H66" s="286">
        <v>0</v>
      </c>
      <c r="I66" s="286">
        <v>0</v>
      </c>
      <c r="J66" s="286">
        <v>0</v>
      </c>
      <c r="K66" s="286">
        <v>0</v>
      </c>
      <c r="L66" s="286">
        <v>0</v>
      </c>
      <c r="M66" s="286">
        <f t="shared" si="0"/>
        <v>0</v>
      </c>
    </row>
    <row r="67" spans="1:13" s="287" customFormat="1" ht="10.199999999999999" customHeight="1">
      <c r="A67" s="283" t="s">
        <v>408</v>
      </c>
      <c r="B67" s="284">
        <f>IFERROR(VLOOKUP(A67,BG!A:E,5,FALSE),0)</f>
        <v>101479.85</v>
      </c>
      <c r="C67" s="285"/>
      <c r="D67" s="285"/>
      <c r="E67" s="286">
        <v>0</v>
      </c>
      <c r="F67" s="286">
        <f t="shared" si="5"/>
        <v>101479.85</v>
      </c>
      <c r="G67" s="286">
        <f t="shared" si="6"/>
        <v>-101479.85</v>
      </c>
      <c r="H67" s="286">
        <v>0</v>
      </c>
      <c r="I67" s="286">
        <v>0</v>
      </c>
      <c r="J67" s="286">
        <v>0</v>
      </c>
      <c r="K67" s="286">
        <v>0</v>
      </c>
      <c r="L67" s="286">
        <v>0</v>
      </c>
      <c r="M67" s="286">
        <f t="shared" si="0"/>
        <v>0</v>
      </c>
    </row>
    <row r="68" spans="1:13" s="287" customFormat="1" ht="10.199999999999999" customHeight="1">
      <c r="A68" s="283" t="s">
        <v>409</v>
      </c>
      <c r="B68" s="284">
        <f>IFERROR(VLOOKUP(A68,BG!A:E,5,FALSE),0)</f>
        <v>21140.78</v>
      </c>
      <c r="C68" s="285"/>
      <c r="D68" s="285"/>
      <c r="E68" s="286">
        <v>0</v>
      </c>
      <c r="F68" s="286">
        <f t="shared" si="5"/>
        <v>21140.78</v>
      </c>
      <c r="G68" s="286">
        <f t="shared" si="6"/>
        <v>-21140.78</v>
      </c>
      <c r="H68" s="286">
        <v>0</v>
      </c>
      <c r="I68" s="286">
        <v>0</v>
      </c>
      <c r="J68" s="286">
        <v>0</v>
      </c>
      <c r="K68" s="286">
        <v>0</v>
      </c>
      <c r="L68" s="286">
        <v>0</v>
      </c>
      <c r="M68" s="286">
        <f t="shared" si="0"/>
        <v>0</v>
      </c>
    </row>
    <row r="69" spans="1:13" s="287" customFormat="1" ht="10.199999999999999" customHeight="1">
      <c r="A69" s="283" t="s">
        <v>410</v>
      </c>
      <c r="B69" s="284">
        <f>IFERROR(VLOOKUP(A69,BG!A:E,5,FALSE),0)</f>
        <v>10577.64</v>
      </c>
      <c r="C69" s="285"/>
      <c r="D69" s="285"/>
      <c r="E69" s="286">
        <v>0</v>
      </c>
      <c r="F69" s="286">
        <f t="shared" si="5"/>
        <v>10577.64</v>
      </c>
      <c r="G69" s="286">
        <f t="shared" si="6"/>
        <v>-10577.64</v>
      </c>
      <c r="H69" s="286">
        <v>0</v>
      </c>
      <c r="I69" s="286">
        <v>0</v>
      </c>
      <c r="J69" s="286">
        <v>0</v>
      </c>
      <c r="K69" s="286">
        <v>0</v>
      </c>
      <c r="L69" s="286">
        <v>0</v>
      </c>
      <c r="M69" s="286">
        <f t="shared" si="0"/>
        <v>0</v>
      </c>
    </row>
    <row r="70" spans="1:13" s="287" customFormat="1" ht="10.199999999999999" customHeight="1">
      <c r="A70" s="283" t="s">
        <v>411</v>
      </c>
      <c r="B70" s="284">
        <f>IFERROR(VLOOKUP(A70,BG!A:E,5,FALSE),0)</f>
        <v>10500.56</v>
      </c>
      <c r="C70" s="285"/>
      <c r="D70" s="285"/>
      <c r="E70" s="286">
        <v>0</v>
      </c>
      <c r="F70" s="286">
        <f t="shared" si="5"/>
        <v>10500.56</v>
      </c>
      <c r="G70" s="286">
        <f t="shared" si="6"/>
        <v>-10500.56</v>
      </c>
      <c r="H70" s="286">
        <v>0</v>
      </c>
      <c r="I70" s="286">
        <v>0</v>
      </c>
      <c r="J70" s="286">
        <v>0</v>
      </c>
      <c r="K70" s="286">
        <v>0</v>
      </c>
      <c r="L70" s="286">
        <v>0</v>
      </c>
      <c r="M70" s="286">
        <f t="shared" si="0"/>
        <v>0</v>
      </c>
    </row>
    <row r="71" spans="1:13" s="287" customFormat="1" ht="10.199999999999999" customHeight="1">
      <c r="A71" s="283" t="s">
        <v>412</v>
      </c>
      <c r="B71" s="284">
        <f>IFERROR(VLOOKUP(A71,BG!A:E,5,FALSE),0)</f>
        <v>101483.28</v>
      </c>
      <c r="C71" s="285"/>
      <c r="D71" s="285"/>
      <c r="E71" s="286">
        <v>0</v>
      </c>
      <c r="F71" s="286">
        <f t="shared" si="5"/>
        <v>101483.28</v>
      </c>
      <c r="G71" s="286">
        <f t="shared" si="6"/>
        <v>-101483.28</v>
      </c>
      <c r="H71" s="286">
        <v>0</v>
      </c>
      <c r="I71" s="286">
        <v>0</v>
      </c>
      <c r="J71" s="286">
        <v>0</v>
      </c>
      <c r="K71" s="286">
        <v>0</v>
      </c>
      <c r="L71" s="286">
        <v>0</v>
      </c>
      <c r="M71" s="286">
        <f t="shared" si="0"/>
        <v>0</v>
      </c>
    </row>
    <row r="72" spans="1:13" s="287" customFormat="1" ht="10.199999999999999" customHeight="1">
      <c r="A72" s="283" t="s">
        <v>413</v>
      </c>
      <c r="B72" s="284">
        <f>IFERROR(VLOOKUP(A72,BG!A:E,5,FALSE),0)</f>
        <v>101483.28</v>
      </c>
      <c r="C72" s="285"/>
      <c r="D72" s="285"/>
      <c r="E72" s="286">
        <v>0</v>
      </c>
      <c r="F72" s="286">
        <f t="shared" ref="F72:F78" si="19">+B72+C72-D72-E72</f>
        <v>101483.28</v>
      </c>
      <c r="G72" s="286">
        <f t="shared" ref="G72:G78" si="20">-F72</f>
        <v>-101483.28</v>
      </c>
      <c r="H72" s="286">
        <v>0</v>
      </c>
      <c r="I72" s="286">
        <v>0</v>
      </c>
      <c r="J72" s="286">
        <v>0</v>
      </c>
      <c r="K72" s="286">
        <v>0</v>
      </c>
      <c r="L72" s="286">
        <v>0</v>
      </c>
      <c r="M72" s="286">
        <f t="shared" ref="M72:M78" si="21">+SUM(F72:L72)</f>
        <v>0</v>
      </c>
    </row>
    <row r="73" spans="1:13" s="287" customFormat="1" ht="10.199999999999999" customHeight="1">
      <c r="A73" s="283" t="s">
        <v>414</v>
      </c>
      <c r="B73" s="284">
        <f>IFERROR(VLOOKUP(A73,BG!A:E,5,FALSE),0)</f>
        <v>101483.28</v>
      </c>
      <c r="C73" s="285"/>
      <c r="D73" s="285"/>
      <c r="E73" s="286">
        <v>0</v>
      </c>
      <c r="F73" s="286">
        <f t="shared" si="19"/>
        <v>101483.28</v>
      </c>
      <c r="G73" s="286">
        <f t="shared" si="20"/>
        <v>-101483.28</v>
      </c>
      <c r="H73" s="286">
        <v>0</v>
      </c>
      <c r="I73" s="286">
        <v>0</v>
      </c>
      <c r="J73" s="286">
        <v>0</v>
      </c>
      <c r="K73" s="286">
        <v>0</v>
      </c>
      <c r="L73" s="286">
        <v>0</v>
      </c>
      <c r="M73" s="286">
        <f t="shared" si="21"/>
        <v>0</v>
      </c>
    </row>
    <row r="74" spans="1:13" s="287" customFormat="1" ht="10.199999999999999" customHeight="1">
      <c r="A74" s="283" t="s">
        <v>415</v>
      </c>
      <c r="B74" s="284">
        <f>IFERROR(VLOOKUP(A74,BG!A:E,5,FALSE),0)</f>
        <v>101483.28</v>
      </c>
      <c r="C74" s="285"/>
      <c r="D74" s="285"/>
      <c r="E74" s="286">
        <v>0</v>
      </c>
      <c r="F74" s="286">
        <f t="shared" si="19"/>
        <v>101483.28</v>
      </c>
      <c r="G74" s="286">
        <f t="shared" si="20"/>
        <v>-101483.28</v>
      </c>
      <c r="H74" s="286">
        <v>0</v>
      </c>
      <c r="I74" s="286">
        <v>0</v>
      </c>
      <c r="J74" s="286">
        <v>0</v>
      </c>
      <c r="K74" s="286">
        <v>0</v>
      </c>
      <c r="L74" s="286">
        <v>0</v>
      </c>
      <c r="M74" s="286">
        <f t="shared" si="21"/>
        <v>0</v>
      </c>
    </row>
    <row r="75" spans="1:13" s="287" customFormat="1" ht="10.199999999999999" customHeight="1">
      <c r="A75" s="283" t="s">
        <v>416</v>
      </c>
      <c r="B75" s="284">
        <f>IFERROR(VLOOKUP(A75,BG!A:E,5,FALSE),0)</f>
        <v>202966.54</v>
      </c>
      <c r="C75" s="285"/>
      <c r="D75" s="285"/>
      <c r="E75" s="286">
        <v>0</v>
      </c>
      <c r="F75" s="286">
        <f t="shared" si="19"/>
        <v>202966.54</v>
      </c>
      <c r="G75" s="286">
        <f t="shared" si="20"/>
        <v>-202966.54</v>
      </c>
      <c r="H75" s="286">
        <v>0</v>
      </c>
      <c r="I75" s="286">
        <v>0</v>
      </c>
      <c r="J75" s="286">
        <v>0</v>
      </c>
      <c r="K75" s="286">
        <v>0</v>
      </c>
      <c r="L75" s="286">
        <v>0</v>
      </c>
      <c r="M75" s="286">
        <f t="shared" si="21"/>
        <v>0</v>
      </c>
    </row>
    <row r="76" spans="1:13" s="287" customFormat="1" ht="10.199999999999999" customHeight="1">
      <c r="A76" s="283" t="s">
        <v>417</v>
      </c>
      <c r="B76" s="284">
        <f>IFERROR(VLOOKUP(A76,BG!A:E,5,FALSE),0)</f>
        <v>202966.54</v>
      </c>
      <c r="C76" s="285"/>
      <c r="D76" s="285"/>
      <c r="E76" s="286">
        <v>0</v>
      </c>
      <c r="F76" s="286">
        <f t="shared" si="19"/>
        <v>202966.54</v>
      </c>
      <c r="G76" s="286">
        <f t="shared" si="20"/>
        <v>-202966.54</v>
      </c>
      <c r="H76" s="286">
        <v>0</v>
      </c>
      <c r="I76" s="286">
        <v>0</v>
      </c>
      <c r="J76" s="286">
        <v>0</v>
      </c>
      <c r="K76" s="286">
        <v>0</v>
      </c>
      <c r="L76" s="286">
        <v>0</v>
      </c>
      <c r="M76" s="286">
        <f t="shared" si="21"/>
        <v>0</v>
      </c>
    </row>
    <row r="77" spans="1:13" s="287" customFormat="1" ht="10.199999999999999" customHeight="1">
      <c r="A77" s="283" t="s">
        <v>418</v>
      </c>
      <c r="B77" s="284">
        <f>IFERROR(VLOOKUP(A77,BG!A:E,5,FALSE),0)</f>
        <v>203166.34</v>
      </c>
      <c r="C77" s="285"/>
      <c r="D77" s="285"/>
      <c r="E77" s="286">
        <v>0</v>
      </c>
      <c r="F77" s="286">
        <f t="shared" si="19"/>
        <v>203166.34</v>
      </c>
      <c r="G77" s="286">
        <f t="shared" si="20"/>
        <v>-203166.34</v>
      </c>
      <c r="H77" s="286">
        <v>0</v>
      </c>
      <c r="I77" s="286">
        <v>0</v>
      </c>
      <c r="J77" s="286">
        <v>0</v>
      </c>
      <c r="K77" s="286">
        <v>0</v>
      </c>
      <c r="L77" s="286">
        <v>0</v>
      </c>
      <c r="M77" s="286">
        <f t="shared" si="21"/>
        <v>0</v>
      </c>
    </row>
    <row r="78" spans="1:13" s="287" customFormat="1" ht="10.199999999999999" customHeight="1">
      <c r="A78" s="283" t="s">
        <v>419</v>
      </c>
      <c r="B78" s="284">
        <f>IFERROR(VLOOKUP(A78,BG!A:E,5,FALSE),0)</f>
        <v>203166.34</v>
      </c>
      <c r="C78" s="285"/>
      <c r="D78" s="285"/>
      <c r="E78" s="286">
        <v>0</v>
      </c>
      <c r="F78" s="286">
        <f t="shared" si="19"/>
        <v>203166.34</v>
      </c>
      <c r="G78" s="286">
        <f t="shared" si="20"/>
        <v>-203166.34</v>
      </c>
      <c r="H78" s="286">
        <v>0</v>
      </c>
      <c r="I78" s="286">
        <v>0</v>
      </c>
      <c r="J78" s="286">
        <v>0</v>
      </c>
      <c r="K78" s="286">
        <v>0</v>
      </c>
      <c r="L78" s="286">
        <v>0</v>
      </c>
      <c r="M78" s="286">
        <f t="shared" si="21"/>
        <v>0</v>
      </c>
    </row>
    <row r="79" spans="1:13" s="287" customFormat="1" ht="10.199999999999999" customHeight="1">
      <c r="A79" s="283" t="s">
        <v>420</v>
      </c>
      <c r="B79" s="284">
        <f>IFERROR(VLOOKUP(A79,BG!A:E,5,FALSE),0)</f>
        <v>15711.52</v>
      </c>
      <c r="C79" s="285"/>
      <c r="D79" s="285"/>
      <c r="E79" s="286">
        <v>0</v>
      </c>
      <c r="F79" s="286">
        <f t="shared" si="5"/>
        <v>15711.52</v>
      </c>
      <c r="G79" s="286">
        <f t="shared" si="6"/>
        <v>-15711.52</v>
      </c>
      <c r="H79" s="286">
        <v>0</v>
      </c>
      <c r="I79" s="286">
        <v>0</v>
      </c>
      <c r="J79" s="286">
        <v>0</v>
      </c>
      <c r="K79" s="286">
        <v>0</v>
      </c>
      <c r="L79" s="286">
        <v>0</v>
      </c>
      <c r="M79" s="286">
        <f t="shared" si="0"/>
        <v>0</v>
      </c>
    </row>
    <row r="80" spans="1:13" s="287" customFormat="1" ht="10.199999999999999" customHeight="1">
      <c r="A80" s="283" t="s">
        <v>421</v>
      </c>
      <c r="B80" s="284">
        <f>IFERROR(VLOOKUP(A80,BG!A:E,5,FALSE),0)</f>
        <v>15213.38</v>
      </c>
      <c r="C80" s="285"/>
      <c r="D80" s="285"/>
      <c r="E80" s="286">
        <v>0</v>
      </c>
      <c r="F80" s="286">
        <f t="shared" si="5"/>
        <v>15213.38</v>
      </c>
      <c r="G80" s="286">
        <f t="shared" si="6"/>
        <v>-15213.38</v>
      </c>
      <c r="H80" s="286">
        <v>0</v>
      </c>
      <c r="I80" s="286">
        <v>0</v>
      </c>
      <c r="J80" s="286">
        <v>0</v>
      </c>
      <c r="K80" s="286">
        <v>0</v>
      </c>
      <c r="L80" s="286">
        <v>0</v>
      </c>
      <c r="M80" s="286">
        <f t="shared" si="0"/>
        <v>0</v>
      </c>
    </row>
    <row r="81" spans="1:13" s="287" customFormat="1" ht="10.199999999999999" customHeight="1">
      <c r="A81" s="283" t="s">
        <v>422</v>
      </c>
      <c r="B81" s="284">
        <f>IFERROR(VLOOKUP(A81,BG!A:E,5,FALSE),0)</f>
        <v>508477.09</v>
      </c>
      <c r="C81" s="285"/>
      <c r="D81" s="285"/>
      <c r="E81" s="286">
        <v>0</v>
      </c>
      <c r="F81" s="286">
        <f t="shared" si="5"/>
        <v>508477.09</v>
      </c>
      <c r="G81" s="286">
        <f t="shared" si="6"/>
        <v>-508477.09</v>
      </c>
      <c r="H81" s="286">
        <v>0</v>
      </c>
      <c r="I81" s="286">
        <v>0</v>
      </c>
      <c r="J81" s="286">
        <v>0</v>
      </c>
      <c r="K81" s="286">
        <v>0</v>
      </c>
      <c r="L81" s="286">
        <v>0</v>
      </c>
      <c r="M81" s="286">
        <f t="shared" si="0"/>
        <v>0</v>
      </c>
    </row>
    <row r="82" spans="1:13" s="287" customFormat="1" ht="10.199999999999999" customHeight="1">
      <c r="A82" s="283" t="s">
        <v>423</v>
      </c>
      <c r="B82" s="284">
        <f>IFERROR(VLOOKUP(A82,BG!A:E,5,FALSE),0)</f>
        <v>101142.6</v>
      </c>
      <c r="C82" s="285"/>
      <c r="D82" s="285"/>
      <c r="E82" s="286">
        <v>0</v>
      </c>
      <c r="F82" s="286">
        <f t="shared" si="5"/>
        <v>101142.6</v>
      </c>
      <c r="G82" s="286">
        <f t="shared" si="6"/>
        <v>-101142.6</v>
      </c>
      <c r="H82" s="286">
        <v>0</v>
      </c>
      <c r="I82" s="286">
        <v>0</v>
      </c>
      <c r="J82" s="286">
        <v>0</v>
      </c>
      <c r="K82" s="286">
        <v>0</v>
      </c>
      <c r="L82" s="286">
        <v>0</v>
      </c>
      <c r="M82" s="286">
        <f t="shared" si="0"/>
        <v>0</v>
      </c>
    </row>
    <row r="83" spans="1:13" s="287" customFormat="1" ht="10.199999999999999" customHeight="1">
      <c r="A83" s="283" t="s">
        <v>382</v>
      </c>
      <c r="B83" s="284">
        <f>IFERROR(VLOOKUP(A83,BG!A:E,5,FALSE),0)</f>
        <v>20941.79</v>
      </c>
      <c r="C83" s="285"/>
      <c r="D83" s="285"/>
      <c r="E83" s="286">
        <v>0</v>
      </c>
      <c r="F83" s="286">
        <f t="shared" si="5"/>
        <v>20941.79</v>
      </c>
      <c r="G83" s="286">
        <f t="shared" si="6"/>
        <v>-20941.79</v>
      </c>
      <c r="H83" s="286">
        <v>0</v>
      </c>
      <c r="I83" s="286">
        <v>0</v>
      </c>
      <c r="J83" s="286">
        <v>0</v>
      </c>
      <c r="K83" s="286">
        <v>0</v>
      </c>
      <c r="L83" s="286">
        <v>0</v>
      </c>
      <c r="M83" s="286">
        <f t="shared" si="0"/>
        <v>0</v>
      </c>
    </row>
    <row r="84" spans="1:13" s="287" customFormat="1" ht="10.199999999999999" customHeight="1">
      <c r="A84" s="283" t="s">
        <v>383</v>
      </c>
      <c r="B84" s="284">
        <f>IFERROR(VLOOKUP(A84,BG!A:E,5,FALSE),0)</f>
        <v>9754.4500000000007</v>
      </c>
      <c r="C84" s="285"/>
      <c r="D84" s="285"/>
      <c r="E84" s="286">
        <v>0</v>
      </c>
      <c r="F84" s="286">
        <f t="shared" si="5"/>
        <v>9754.4500000000007</v>
      </c>
      <c r="G84" s="286">
        <f t="shared" si="6"/>
        <v>-9754.4500000000007</v>
      </c>
      <c r="H84" s="286">
        <v>0</v>
      </c>
      <c r="I84" s="286">
        <v>0</v>
      </c>
      <c r="J84" s="286">
        <v>0</v>
      </c>
      <c r="K84" s="286">
        <v>0</v>
      </c>
      <c r="L84" s="286">
        <v>0</v>
      </c>
      <c r="M84" s="286">
        <f t="shared" si="0"/>
        <v>0</v>
      </c>
    </row>
    <row r="85" spans="1:13" s="287" customFormat="1" ht="10.199999999999999" customHeight="1">
      <c r="A85" s="283" t="s">
        <v>384</v>
      </c>
      <c r="B85" s="284">
        <f>IFERROR(VLOOKUP(A85,BG!A:E,5,FALSE),0)</f>
        <v>15536.81</v>
      </c>
      <c r="C85" s="285"/>
      <c r="D85" s="285"/>
      <c r="E85" s="286">
        <v>0</v>
      </c>
      <c r="F85" s="286">
        <f t="shared" si="5"/>
        <v>15536.81</v>
      </c>
      <c r="G85" s="286">
        <f t="shared" si="6"/>
        <v>-15536.81</v>
      </c>
      <c r="H85" s="286">
        <v>0</v>
      </c>
      <c r="I85" s="286">
        <v>0</v>
      </c>
      <c r="J85" s="286">
        <v>0</v>
      </c>
      <c r="K85" s="286">
        <v>0</v>
      </c>
      <c r="L85" s="286">
        <v>0</v>
      </c>
      <c r="M85" s="286">
        <f t="shared" si="0"/>
        <v>0</v>
      </c>
    </row>
    <row r="86" spans="1:13" s="287" customFormat="1" ht="10.199999999999999" customHeight="1">
      <c r="A86" s="283" t="s">
        <v>282</v>
      </c>
      <c r="B86" s="284"/>
      <c r="C86" s="285"/>
      <c r="D86" s="285"/>
      <c r="E86" s="286"/>
      <c r="F86" s="286">
        <f t="shared" si="1"/>
        <v>0</v>
      </c>
      <c r="G86" s="286">
        <v>0</v>
      </c>
      <c r="H86" s="286">
        <v>0</v>
      </c>
      <c r="I86" s="286">
        <v>0</v>
      </c>
      <c r="J86" s="286">
        <v>0</v>
      </c>
      <c r="K86" s="286">
        <v>0</v>
      </c>
      <c r="L86" s="286">
        <v>0</v>
      </c>
      <c r="M86" s="286">
        <f t="shared" si="0"/>
        <v>0</v>
      </c>
    </row>
    <row r="87" spans="1:13" s="287" customFormat="1" ht="10.199999999999999" customHeight="1">
      <c r="A87" s="283" t="s">
        <v>284</v>
      </c>
      <c r="B87" s="284"/>
      <c r="C87" s="285"/>
      <c r="D87" s="285"/>
      <c r="E87" s="286"/>
      <c r="F87" s="286">
        <f t="shared" si="1"/>
        <v>0</v>
      </c>
      <c r="G87" s="286">
        <v>0</v>
      </c>
      <c r="H87" s="286">
        <v>0</v>
      </c>
      <c r="I87" s="286">
        <v>0</v>
      </c>
      <c r="J87" s="286">
        <v>0</v>
      </c>
      <c r="K87" s="286">
        <v>0</v>
      </c>
      <c r="L87" s="286">
        <v>0</v>
      </c>
      <c r="M87" s="286">
        <f t="shared" si="0"/>
        <v>0</v>
      </c>
    </row>
    <row r="88" spans="1:13" s="287" customFormat="1" ht="10.199999999999999" customHeight="1">
      <c r="A88" s="283" t="s">
        <v>286</v>
      </c>
      <c r="B88" s="284">
        <f>IFERROR(VLOOKUP(A88,BG!A:E,5,FALSE),0)</f>
        <v>83592</v>
      </c>
      <c r="C88" s="285"/>
      <c r="D88" s="285"/>
      <c r="E88" s="286">
        <v>48161.034000000211</v>
      </c>
      <c r="F88" s="286">
        <f t="shared" si="1"/>
        <v>35430.965999999789</v>
      </c>
      <c r="G88" s="286">
        <v>0</v>
      </c>
      <c r="H88" s="286">
        <f>-F88</f>
        <v>-35430.965999999789</v>
      </c>
      <c r="I88" s="286">
        <v>0</v>
      </c>
      <c r="J88" s="286">
        <v>0</v>
      </c>
      <c r="K88" s="286">
        <v>0</v>
      </c>
      <c r="L88" s="286">
        <v>0</v>
      </c>
      <c r="M88" s="286">
        <f t="shared" si="0"/>
        <v>0</v>
      </c>
    </row>
    <row r="89" spans="1:13" s="287" customFormat="1" ht="10.199999999999999" customHeight="1">
      <c r="A89" s="283" t="s">
        <v>288</v>
      </c>
      <c r="B89" s="284">
        <f>IFERROR(VLOOKUP(A89,BG!A:E,5,FALSE),0)</f>
        <v>-75067.42</v>
      </c>
      <c r="C89" s="285"/>
      <c r="D89" s="285"/>
      <c r="E89" s="286">
        <v>-38225.118770816429</v>
      </c>
      <c r="F89" s="286">
        <f t="shared" si="1"/>
        <v>-36842.301229183569</v>
      </c>
      <c r="G89" s="286">
        <v>0</v>
      </c>
      <c r="H89" s="286">
        <f>-F89</f>
        <v>36842.301229183569</v>
      </c>
      <c r="I89" s="286">
        <v>0</v>
      </c>
      <c r="J89" s="286">
        <v>0</v>
      </c>
      <c r="K89" s="286">
        <v>0</v>
      </c>
      <c r="L89" s="286">
        <v>0</v>
      </c>
      <c r="M89" s="286">
        <f t="shared" si="0"/>
        <v>0</v>
      </c>
    </row>
    <row r="90" spans="1:13" s="287" customFormat="1" ht="10.199999999999999" customHeight="1">
      <c r="A90" s="283" t="s">
        <v>290</v>
      </c>
      <c r="B90" s="284"/>
      <c r="C90" s="285"/>
      <c r="D90" s="285"/>
      <c r="E90" s="286"/>
      <c r="F90" s="286">
        <f t="shared" si="1"/>
        <v>0</v>
      </c>
      <c r="G90" s="286">
        <v>0</v>
      </c>
      <c r="H90" s="286">
        <v>0</v>
      </c>
      <c r="I90" s="286">
        <v>0</v>
      </c>
      <c r="J90" s="286">
        <v>0</v>
      </c>
      <c r="K90" s="286">
        <v>0</v>
      </c>
      <c r="L90" s="286">
        <v>0</v>
      </c>
      <c r="M90" s="286">
        <f t="shared" si="0"/>
        <v>0</v>
      </c>
    </row>
    <row r="91" spans="1:13" s="287" customFormat="1" ht="10.199999999999999" customHeight="1">
      <c r="A91" s="283" t="s">
        <v>292</v>
      </c>
      <c r="B91" s="284"/>
      <c r="C91" s="285"/>
      <c r="D91" s="285"/>
      <c r="E91" s="286"/>
      <c r="F91" s="286">
        <f t="shared" si="1"/>
        <v>0</v>
      </c>
      <c r="G91" s="286">
        <v>0</v>
      </c>
      <c r="H91" s="286">
        <v>0</v>
      </c>
      <c r="I91" s="286">
        <v>0</v>
      </c>
      <c r="J91" s="286">
        <v>0</v>
      </c>
      <c r="K91" s="286">
        <v>0</v>
      </c>
      <c r="L91" s="286">
        <v>0</v>
      </c>
      <c r="M91" s="286">
        <f t="shared" si="0"/>
        <v>0</v>
      </c>
    </row>
    <row r="92" spans="1:13" s="287" customFormat="1" ht="10.199999999999999" customHeight="1">
      <c r="A92" s="283" t="s">
        <v>372</v>
      </c>
      <c r="B92" s="284"/>
      <c r="C92" s="285"/>
      <c r="D92" s="285"/>
      <c r="E92" s="286"/>
      <c r="F92" s="286">
        <f t="shared" si="1"/>
        <v>0</v>
      </c>
      <c r="G92" s="286">
        <v>0</v>
      </c>
      <c r="H92" s="286">
        <v>0</v>
      </c>
      <c r="I92" s="286">
        <v>0</v>
      </c>
      <c r="J92" s="286">
        <v>0</v>
      </c>
      <c r="K92" s="286">
        <v>0</v>
      </c>
      <c r="L92" s="286">
        <v>0</v>
      </c>
      <c r="M92" s="286">
        <f t="shared" si="0"/>
        <v>0</v>
      </c>
    </row>
    <row r="93" spans="1:13" s="287" customFormat="1" ht="10.199999999999999" customHeight="1">
      <c r="A93" s="283" t="s">
        <v>373</v>
      </c>
      <c r="B93" s="284">
        <f>IFERROR(VLOOKUP(A93,BG!A:E,5,FALSE),0)</f>
        <v>0</v>
      </c>
      <c r="C93" s="285"/>
      <c r="D93" s="285"/>
      <c r="E93" s="286">
        <v>-10000</v>
      </c>
      <c r="F93" s="286">
        <f t="shared" si="1"/>
        <v>10000</v>
      </c>
      <c r="G93" s="286">
        <v>0</v>
      </c>
      <c r="H93" s="286">
        <v>0</v>
      </c>
      <c r="I93" s="286">
        <v>0</v>
      </c>
      <c r="J93" s="286">
        <f>-F93</f>
        <v>-10000</v>
      </c>
      <c r="K93" s="286">
        <v>0</v>
      </c>
      <c r="L93" s="286">
        <v>0</v>
      </c>
      <c r="M93" s="286">
        <f t="shared" si="0"/>
        <v>0</v>
      </c>
    </row>
    <row r="94" spans="1:13" s="287" customFormat="1" ht="10.199999999999999" customHeight="1">
      <c r="A94" s="283" t="s">
        <v>294</v>
      </c>
      <c r="B94" s="284"/>
      <c r="C94" s="285"/>
      <c r="D94" s="285"/>
      <c r="E94" s="286"/>
      <c r="F94" s="286">
        <f t="shared" si="1"/>
        <v>0</v>
      </c>
      <c r="G94" s="286">
        <v>0</v>
      </c>
      <c r="H94" s="286">
        <v>0</v>
      </c>
      <c r="I94" s="286">
        <v>0</v>
      </c>
      <c r="J94" s="286">
        <v>0</v>
      </c>
      <c r="K94" s="286">
        <v>0</v>
      </c>
      <c r="L94" s="286">
        <v>0</v>
      </c>
      <c r="M94" s="286">
        <f t="shared" si="0"/>
        <v>0</v>
      </c>
    </row>
    <row r="95" spans="1:13" s="287" customFormat="1" ht="10.199999999999999" customHeight="1">
      <c r="A95" s="283" t="s">
        <v>296</v>
      </c>
      <c r="B95" s="284">
        <f>IFERROR(VLOOKUP(A95,BG!A:E,5,FALSE),0)</f>
        <v>-11351.86</v>
      </c>
      <c r="C95" s="285"/>
      <c r="D95" s="285">
        <f>+C130</f>
        <v>0</v>
      </c>
      <c r="E95" s="286">
        <v>-7038.29</v>
      </c>
      <c r="F95" s="286">
        <f t="shared" si="1"/>
        <v>-4313.5700000000006</v>
      </c>
      <c r="G95" s="286">
        <v>0</v>
      </c>
      <c r="H95" s="286">
        <v>0</v>
      </c>
      <c r="I95" s="286">
        <f>-F95</f>
        <v>4313.5700000000006</v>
      </c>
      <c r="J95" s="286">
        <v>0</v>
      </c>
      <c r="K95" s="286">
        <v>0</v>
      </c>
      <c r="L95" s="286">
        <v>0</v>
      </c>
      <c r="M95" s="286">
        <f t="shared" si="0"/>
        <v>0</v>
      </c>
    </row>
    <row r="96" spans="1:13" s="287" customFormat="1" ht="10.199999999999999" customHeight="1">
      <c r="A96" s="283" t="s">
        <v>298</v>
      </c>
      <c r="B96" s="284"/>
      <c r="C96" s="285"/>
      <c r="D96" s="285"/>
      <c r="E96" s="286"/>
      <c r="F96" s="286">
        <f t="shared" si="1"/>
        <v>0</v>
      </c>
      <c r="G96" s="286">
        <v>0</v>
      </c>
      <c r="H96" s="286">
        <v>0</v>
      </c>
      <c r="I96" s="286">
        <v>0</v>
      </c>
      <c r="J96" s="286">
        <v>0</v>
      </c>
      <c r="K96" s="286">
        <v>0</v>
      </c>
      <c r="L96" s="286">
        <v>0</v>
      </c>
      <c r="M96" s="286">
        <f t="shared" si="0"/>
        <v>0</v>
      </c>
    </row>
    <row r="97" spans="1:13" s="287" customFormat="1" ht="10.199999999999999" customHeight="1">
      <c r="A97" s="283" t="s">
        <v>300</v>
      </c>
      <c r="B97" s="284"/>
      <c r="C97" s="285"/>
      <c r="D97" s="285"/>
      <c r="E97" s="286"/>
      <c r="F97" s="286">
        <f t="shared" si="1"/>
        <v>0</v>
      </c>
      <c r="G97" s="286">
        <v>0</v>
      </c>
      <c r="H97" s="286">
        <v>0</v>
      </c>
      <c r="I97" s="286">
        <v>0</v>
      </c>
      <c r="J97" s="286">
        <v>0</v>
      </c>
      <c r="K97" s="286">
        <v>0</v>
      </c>
      <c r="L97" s="286">
        <v>0</v>
      </c>
      <c r="M97" s="286">
        <f t="shared" si="0"/>
        <v>0</v>
      </c>
    </row>
    <row r="98" spans="1:13" s="287" customFormat="1" ht="10.199999999999999" customHeight="1">
      <c r="A98" s="283" t="s">
        <v>302</v>
      </c>
      <c r="B98" s="284">
        <f>IFERROR(VLOOKUP(A98,BG!A:E,5,FALSE),0)</f>
        <v>-76154784.569999993</v>
      </c>
      <c r="C98" s="285"/>
      <c r="D98" s="285"/>
      <c r="E98" s="286">
        <v>-17079546.170000002</v>
      </c>
      <c r="F98" s="286">
        <f t="shared" si="1"/>
        <v>-59075238.399999991</v>
      </c>
      <c r="G98" s="286">
        <v>0</v>
      </c>
      <c r="H98" s="286">
        <v>0</v>
      </c>
      <c r="I98" s="286">
        <v>0</v>
      </c>
      <c r="J98" s="286">
        <v>0</v>
      </c>
      <c r="K98" s="286">
        <v>0</v>
      </c>
      <c r="L98" s="286">
        <f>-F98</f>
        <v>59075238.399999991</v>
      </c>
      <c r="M98" s="286">
        <f t="shared" si="0"/>
        <v>0</v>
      </c>
    </row>
    <row r="99" spans="1:13" s="287" customFormat="1" ht="10.199999999999999" customHeight="1">
      <c r="A99" s="283" t="s">
        <v>304</v>
      </c>
      <c r="B99" s="284">
        <f>IFERROR(VLOOKUP(A99,BG!A:E,5,FALSE),0)</f>
        <v>59857201.159999996</v>
      </c>
      <c r="C99" s="285"/>
      <c r="D99" s="285"/>
      <c r="E99" s="286">
        <v>8823330.3100000005</v>
      </c>
      <c r="F99" s="286">
        <f t="shared" si="1"/>
        <v>51033870.849999994</v>
      </c>
      <c r="G99" s="286">
        <v>0</v>
      </c>
      <c r="H99" s="286">
        <v>0</v>
      </c>
      <c r="I99" s="286">
        <v>0</v>
      </c>
      <c r="J99" s="286">
        <v>0</v>
      </c>
      <c r="K99" s="286">
        <f>-F99</f>
        <v>-51033870.849999994</v>
      </c>
      <c r="L99" s="286">
        <v>0</v>
      </c>
      <c r="M99" s="286">
        <f t="shared" si="0"/>
        <v>0</v>
      </c>
    </row>
    <row r="100" spans="1:13" s="287" customFormat="1" ht="10.199999999999999" customHeight="1">
      <c r="A100" s="283" t="s">
        <v>349</v>
      </c>
      <c r="B100" s="284">
        <f>IFERROR(VLOOKUP(A100,BG!A:E,5,FALSE),0)</f>
        <v>-39059.879999999997</v>
      </c>
      <c r="C100" s="285">
        <f>+D101</f>
        <v>39059.884872576804</v>
      </c>
      <c r="D100" s="285"/>
      <c r="E100" s="286">
        <v>0</v>
      </c>
      <c r="F100" s="286">
        <f t="shared" ref="F100" si="22">+B100+C100-D100-E100</f>
        <v>4.8725768065196462E-3</v>
      </c>
      <c r="G100" s="286">
        <v>0</v>
      </c>
      <c r="H100" s="286">
        <v>0</v>
      </c>
      <c r="I100" s="286">
        <v>0</v>
      </c>
      <c r="J100" s="286">
        <v>0</v>
      </c>
      <c r="K100" s="286">
        <v>0</v>
      </c>
      <c r="L100" s="286">
        <v>0</v>
      </c>
      <c r="M100" s="286">
        <f>+SUM(F100:L100)</f>
        <v>4.8725768065196462E-3</v>
      </c>
    </row>
    <row r="101" spans="1:13" s="287" customFormat="1" ht="10.199999999999999" customHeight="1">
      <c r="A101" s="283" t="s">
        <v>350</v>
      </c>
      <c r="B101" s="284">
        <f>IFERROR(VLOOKUP(A101,BG!A:E,5,FALSE),0)</f>
        <v>196708.92999998003</v>
      </c>
      <c r="C101" s="285">
        <f>+D130</f>
        <v>-196708.92999998003</v>
      </c>
      <c r="D101" s="285">
        <f>-E101</f>
        <v>39059.884872576804</v>
      </c>
      <c r="E101" s="286">
        <v>-39059.884872576804</v>
      </c>
      <c r="F101" s="286">
        <f t="shared" si="1"/>
        <v>0</v>
      </c>
      <c r="G101" s="286">
        <v>0</v>
      </c>
      <c r="H101" s="286">
        <v>0</v>
      </c>
      <c r="I101" s="286">
        <v>0</v>
      </c>
      <c r="J101" s="286">
        <v>0</v>
      </c>
      <c r="K101" s="286">
        <v>0</v>
      </c>
      <c r="L101" s="286">
        <v>0</v>
      </c>
      <c r="M101" s="286">
        <f t="shared" si="0"/>
        <v>0</v>
      </c>
    </row>
    <row r="102" spans="1:13" s="287" customFormat="1" ht="10.199999999999999" customHeight="1">
      <c r="A102" s="283" t="s">
        <v>306</v>
      </c>
      <c r="B102" s="284"/>
      <c r="C102" s="285"/>
      <c r="D102" s="285"/>
      <c r="E102" s="286"/>
      <c r="F102" s="286">
        <f t="shared" si="1"/>
        <v>0</v>
      </c>
      <c r="G102" s="286">
        <v>0</v>
      </c>
      <c r="H102" s="286">
        <v>0</v>
      </c>
      <c r="I102" s="286">
        <v>0</v>
      </c>
      <c r="J102" s="286">
        <v>0</v>
      </c>
      <c r="K102" s="286">
        <v>0</v>
      </c>
      <c r="L102" s="286">
        <v>0</v>
      </c>
      <c r="M102" s="286">
        <f t="shared" si="0"/>
        <v>0</v>
      </c>
    </row>
    <row r="103" spans="1:13" s="287" customFormat="1" ht="10.199999999999999" customHeight="1">
      <c r="A103" s="283" t="s">
        <v>308</v>
      </c>
      <c r="B103" s="284"/>
      <c r="C103" s="285"/>
      <c r="D103" s="285"/>
      <c r="E103" s="286"/>
      <c r="F103" s="286">
        <f t="shared" si="1"/>
        <v>0</v>
      </c>
      <c r="G103" s="286">
        <v>0</v>
      </c>
      <c r="H103" s="286">
        <v>0</v>
      </c>
      <c r="I103" s="286">
        <v>0</v>
      </c>
      <c r="J103" s="286">
        <v>0</v>
      </c>
      <c r="K103" s="286">
        <v>0</v>
      </c>
      <c r="L103" s="286">
        <v>0</v>
      </c>
      <c r="M103" s="286">
        <f t="shared" si="0"/>
        <v>0</v>
      </c>
    </row>
    <row r="104" spans="1:13" s="287" customFormat="1" ht="10.199999999999999" customHeight="1">
      <c r="A104" s="283" t="s">
        <v>310</v>
      </c>
      <c r="B104" s="284"/>
      <c r="C104" s="285"/>
      <c r="D104" s="285"/>
      <c r="E104" s="286"/>
      <c r="F104" s="286">
        <f t="shared" si="1"/>
        <v>0</v>
      </c>
      <c r="G104" s="286">
        <v>0</v>
      </c>
      <c r="H104" s="286">
        <v>0</v>
      </c>
      <c r="I104" s="286">
        <v>0</v>
      </c>
      <c r="J104" s="286">
        <v>0</v>
      </c>
      <c r="K104" s="286">
        <v>0</v>
      </c>
      <c r="L104" s="286">
        <v>0</v>
      </c>
      <c r="M104" s="286">
        <f t="shared" si="0"/>
        <v>0</v>
      </c>
    </row>
    <row r="105" spans="1:13" s="287" customFormat="1" ht="10.199999999999999" customHeight="1">
      <c r="A105" s="283" t="s">
        <v>425</v>
      </c>
      <c r="B105" s="284">
        <f>IFERROR(VLOOKUP(A105,BG!A:E,5,FALSE),0)</f>
        <v>-200693</v>
      </c>
      <c r="C105" s="285"/>
      <c r="D105" s="285"/>
      <c r="E105" s="286"/>
      <c r="F105" s="286">
        <f t="shared" ref="F105" si="23">+B105+C105-D105-E105</f>
        <v>-200693</v>
      </c>
      <c r="G105" s="286">
        <f t="shared" ref="G105" si="24">-F105</f>
        <v>200693</v>
      </c>
      <c r="H105" s="286">
        <v>0</v>
      </c>
      <c r="I105" s="286">
        <v>0</v>
      </c>
      <c r="J105" s="286">
        <v>0</v>
      </c>
      <c r="K105" s="286">
        <v>0</v>
      </c>
      <c r="L105" s="286">
        <v>0</v>
      </c>
      <c r="M105" s="286">
        <f t="shared" ref="M105" si="25">+SUM(F105:L105)</f>
        <v>0</v>
      </c>
    </row>
    <row r="106" spans="1:13" s="287" customFormat="1" ht="10.199999999999999" customHeight="1">
      <c r="A106" s="283" t="s">
        <v>312</v>
      </c>
      <c r="B106" s="284">
        <f>IFERROR(VLOOKUP(A106,BG!A:E,5,FALSE),0)</f>
        <v>-5109279.78</v>
      </c>
      <c r="C106" s="285"/>
      <c r="D106" s="285"/>
      <c r="E106" s="286"/>
      <c r="F106" s="286">
        <f t="shared" si="1"/>
        <v>-5109279.78</v>
      </c>
      <c r="G106" s="286">
        <f t="shared" ref="G106:G118" si="26">-F106</f>
        <v>5109279.78</v>
      </c>
      <c r="H106" s="286">
        <v>0</v>
      </c>
      <c r="I106" s="286">
        <v>0</v>
      </c>
      <c r="J106" s="286">
        <v>0</v>
      </c>
      <c r="K106" s="286">
        <v>0</v>
      </c>
      <c r="L106" s="286">
        <v>0</v>
      </c>
      <c r="M106" s="286">
        <f t="shared" ref="M106:M129" si="27">+SUM(F106:L106)</f>
        <v>0</v>
      </c>
    </row>
    <row r="107" spans="1:13" s="287" customFormat="1" ht="10.199999999999999" customHeight="1">
      <c r="A107" s="283" t="s">
        <v>314</v>
      </c>
      <c r="B107" s="284"/>
      <c r="C107" s="285"/>
      <c r="D107" s="285"/>
      <c r="E107" s="286"/>
      <c r="F107" s="286">
        <f t="shared" si="1"/>
        <v>0</v>
      </c>
      <c r="G107" s="286">
        <v>0</v>
      </c>
      <c r="H107" s="286">
        <v>0</v>
      </c>
      <c r="I107" s="286">
        <v>0</v>
      </c>
      <c r="J107" s="286">
        <v>0</v>
      </c>
      <c r="K107" s="286">
        <v>0</v>
      </c>
      <c r="L107" s="286">
        <v>0</v>
      </c>
      <c r="M107" s="286">
        <f t="shared" si="27"/>
        <v>0</v>
      </c>
    </row>
    <row r="108" spans="1:13" s="287" customFormat="1" ht="10.199999999999999" customHeight="1">
      <c r="A108" s="283" t="s">
        <v>316</v>
      </c>
      <c r="B108" s="284">
        <f>IFERROR(VLOOKUP(A108,BG!A:E,5,FALSE),0)</f>
        <v>-6774.82</v>
      </c>
      <c r="C108" s="285"/>
      <c r="D108" s="285"/>
      <c r="E108" s="286"/>
      <c r="F108" s="286">
        <f t="shared" si="1"/>
        <v>-6774.82</v>
      </c>
      <c r="G108" s="286">
        <f t="shared" si="26"/>
        <v>6774.82</v>
      </c>
      <c r="H108" s="286">
        <v>0</v>
      </c>
      <c r="I108" s="286">
        <v>0</v>
      </c>
      <c r="J108" s="286">
        <v>0</v>
      </c>
      <c r="K108" s="286">
        <v>0</v>
      </c>
      <c r="L108" s="286">
        <v>0</v>
      </c>
      <c r="M108" s="286">
        <f t="shared" si="27"/>
        <v>0</v>
      </c>
    </row>
    <row r="109" spans="1:13" s="287" customFormat="1" ht="10.199999999999999" customHeight="1">
      <c r="A109" s="283" t="s">
        <v>318</v>
      </c>
      <c r="B109" s="284">
        <f>IFERROR(VLOOKUP(A109,BG!A:E,5,FALSE),0)</f>
        <v>-71472.820000000007</v>
      </c>
      <c r="C109" s="285"/>
      <c r="D109" s="285"/>
      <c r="E109" s="286"/>
      <c r="F109" s="286">
        <f t="shared" si="1"/>
        <v>-71472.820000000007</v>
      </c>
      <c r="G109" s="286">
        <f t="shared" si="26"/>
        <v>71472.820000000007</v>
      </c>
      <c r="H109" s="286">
        <v>0</v>
      </c>
      <c r="I109" s="286">
        <v>0</v>
      </c>
      <c r="J109" s="286">
        <v>0</v>
      </c>
      <c r="K109" s="286">
        <v>0</v>
      </c>
      <c r="L109" s="286">
        <v>0</v>
      </c>
      <c r="M109" s="286">
        <f t="shared" si="27"/>
        <v>0</v>
      </c>
    </row>
    <row r="110" spans="1:13" s="287" customFormat="1" ht="10.199999999999999" customHeight="1">
      <c r="A110" s="283" t="s">
        <v>320</v>
      </c>
      <c r="B110" s="284">
        <f>IFERROR(VLOOKUP(A110,BG!A:E,5,FALSE),0)</f>
        <v>-3072.58</v>
      </c>
      <c r="C110" s="285"/>
      <c r="D110" s="285"/>
      <c r="E110" s="286"/>
      <c r="F110" s="286">
        <f t="shared" si="1"/>
        <v>-3072.58</v>
      </c>
      <c r="G110" s="286">
        <f t="shared" si="26"/>
        <v>3072.58</v>
      </c>
      <c r="H110" s="286">
        <v>0</v>
      </c>
      <c r="I110" s="286">
        <v>0</v>
      </c>
      <c r="J110" s="286">
        <v>0</v>
      </c>
      <c r="K110" s="286">
        <v>0</v>
      </c>
      <c r="L110" s="286">
        <v>0</v>
      </c>
      <c r="M110" s="286">
        <f t="shared" si="27"/>
        <v>0</v>
      </c>
    </row>
    <row r="111" spans="1:13" s="287" customFormat="1" ht="10.199999999999999" customHeight="1">
      <c r="A111" s="283" t="s">
        <v>322</v>
      </c>
      <c r="B111" s="284"/>
      <c r="C111" s="285"/>
      <c r="D111" s="285"/>
      <c r="E111" s="286"/>
      <c r="F111" s="286">
        <f t="shared" si="1"/>
        <v>0</v>
      </c>
      <c r="G111" s="286">
        <v>0</v>
      </c>
      <c r="H111" s="286">
        <v>0</v>
      </c>
      <c r="I111" s="286">
        <v>0</v>
      </c>
      <c r="J111" s="286">
        <v>0</v>
      </c>
      <c r="K111" s="286">
        <v>0</v>
      </c>
      <c r="L111" s="286">
        <v>0</v>
      </c>
      <c r="M111" s="286">
        <f t="shared" si="27"/>
        <v>0</v>
      </c>
    </row>
    <row r="112" spans="1:13" s="287" customFormat="1" ht="10.199999999999999" customHeight="1">
      <c r="A112" s="283" t="s">
        <v>426</v>
      </c>
      <c r="B112" s="284">
        <f>IFERROR(VLOOKUP(A112,BG!A:E,5,FALSE),0)</f>
        <v>-141953.38</v>
      </c>
      <c r="C112" s="285"/>
      <c r="D112" s="285"/>
      <c r="E112" s="286"/>
      <c r="F112" s="286">
        <f t="shared" si="1"/>
        <v>-141953.38</v>
      </c>
      <c r="G112" s="286">
        <v>0</v>
      </c>
      <c r="H112" s="286">
        <f>-F112</f>
        <v>141953.38</v>
      </c>
      <c r="I112" s="286">
        <v>0</v>
      </c>
      <c r="J112" s="286">
        <v>0</v>
      </c>
      <c r="K112" s="286">
        <v>0</v>
      </c>
      <c r="L112" s="286">
        <v>0</v>
      </c>
      <c r="M112" s="286">
        <f t="shared" si="27"/>
        <v>0</v>
      </c>
    </row>
    <row r="113" spans="1:13" s="287" customFormat="1" ht="10.199999999999999" customHeight="1">
      <c r="A113" s="283" t="s">
        <v>428</v>
      </c>
      <c r="B113" s="284">
        <f>IFERROR(VLOOKUP(A113,BG!A:E,5,FALSE),0)</f>
        <v>-4</v>
      </c>
      <c r="C113" s="285"/>
      <c r="D113" s="285"/>
      <c r="E113" s="286"/>
      <c r="F113" s="286">
        <f t="shared" ref="F113" si="28">+B113+C113-D113-E113</f>
        <v>-4</v>
      </c>
      <c r="G113" s="286">
        <v>0</v>
      </c>
      <c r="H113" s="286">
        <f>-F113</f>
        <v>4</v>
      </c>
      <c r="I113" s="286">
        <v>0</v>
      </c>
      <c r="J113" s="286">
        <v>0</v>
      </c>
      <c r="K113" s="286">
        <v>0</v>
      </c>
      <c r="L113" s="286">
        <v>0</v>
      </c>
      <c r="M113" s="286">
        <f t="shared" ref="M113" si="29">+SUM(F113:L113)</f>
        <v>0</v>
      </c>
    </row>
    <row r="114" spans="1:13" s="287" customFormat="1" ht="10.199999999999999" customHeight="1">
      <c r="A114" s="283" t="s">
        <v>325</v>
      </c>
      <c r="B114" s="284"/>
      <c r="C114" s="285"/>
      <c r="D114" s="285"/>
      <c r="E114" s="286"/>
      <c r="F114" s="286">
        <f t="shared" si="1"/>
        <v>0</v>
      </c>
      <c r="G114" s="286">
        <f t="shared" si="26"/>
        <v>0</v>
      </c>
      <c r="H114" s="286">
        <v>0</v>
      </c>
      <c r="I114" s="286">
        <v>0</v>
      </c>
      <c r="J114" s="286">
        <v>0</v>
      </c>
      <c r="K114" s="286">
        <v>0</v>
      </c>
      <c r="L114" s="286">
        <v>0</v>
      </c>
      <c r="M114" s="286">
        <f t="shared" si="27"/>
        <v>0</v>
      </c>
    </row>
    <row r="115" spans="1:13" s="287" customFormat="1" ht="10.199999999999999" customHeight="1">
      <c r="A115" s="283" t="s">
        <v>429</v>
      </c>
      <c r="B115" s="284">
        <f>IFERROR(VLOOKUP(A115,BG!A:E,5,FALSE),0)</f>
        <v>-69.95</v>
      </c>
      <c r="C115" s="285"/>
      <c r="D115" s="285"/>
      <c r="E115" s="286"/>
      <c r="F115" s="286">
        <f t="shared" ref="F115" si="30">+B115+C115-D115-E115</f>
        <v>-69.95</v>
      </c>
      <c r="G115" s="286">
        <f t="shared" ref="G115" si="31">-F115</f>
        <v>69.95</v>
      </c>
      <c r="H115" s="286">
        <v>0</v>
      </c>
      <c r="I115" s="286">
        <v>0</v>
      </c>
      <c r="J115" s="286">
        <v>0</v>
      </c>
      <c r="K115" s="286">
        <v>0</v>
      </c>
      <c r="L115" s="286">
        <v>0</v>
      </c>
      <c r="M115" s="286">
        <f t="shared" ref="M115" si="32">+SUM(F115:L115)</f>
        <v>0</v>
      </c>
    </row>
    <row r="116" spans="1:13" s="287" customFormat="1" ht="10.199999999999999" customHeight="1">
      <c r="A116" s="283" t="s">
        <v>327</v>
      </c>
      <c r="B116" s="284">
        <f>IFERROR(VLOOKUP(A116,BG!A:E,5,FALSE),0)</f>
        <v>-8391.91</v>
      </c>
      <c r="C116" s="285"/>
      <c r="D116" s="285"/>
      <c r="E116" s="286"/>
      <c r="F116" s="286">
        <f t="shared" si="1"/>
        <v>-8391.91</v>
      </c>
      <c r="G116" s="286">
        <f t="shared" si="26"/>
        <v>8391.91</v>
      </c>
      <c r="H116" s="286">
        <v>0</v>
      </c>
      <c r="I116" s="286">
        <v>0</v>
      </c>
      <c r="J116" s="286">
        <v>0</v>
      </c>
      <c r="K116" s="286">
        <v>0</v>
      </c>
      <c r="L116" s="286">
        <v>0</v>
      </c>
      <c r="M116" s="286">
        <f t="shared" si="27"/>
        <v>0</v>
      </c>
    </row>
    <row r="117" spans="1:13" s="287" customFormat="1" ht="10.199999999999999" customHeight="1">
      <c r="A117" s="283" t="s">
        <v>329</v>
      </c>
      <c r="B117" s="284">
        <f>IFERROR(VLOOKUP(A117,BG!A:E,5,FALSE),0)</f>
        <v>-8194.43</v>
      </c>
      <c r="C117" s="285"/>
      <c r="D117" s="285"/>
      <c r="E117" s="286"/>
      <c r="F117" s="286">
        <f t="shared" si="1"/>
        <v>-8194.43</v>
      </c>
      <c r="G117" s="286">
        <f t="shared" si="26"/>
        <v>8194.43</v>
      </c>
      <c r="H117" s="286">
        <v>0</v>
      </c>
      <c r="I117" s="286">
        <v>0</v>
      </c>
      <c r="J117" s="286">
        <v>0</v>
      </c>
      <c r="K117" s="286">
        <v>0</v>
      </c>
      <c r="L117" s="286">
        <v>0</v>
      </c>
      <c r="M117" s="286">
        <f t="shared" si="27"/>
        <v>0</v>
      </c>
    </row>
    <row r="118" spans="1:13" s="287" customFormat="1" ht="10.199999999999999" customHeight="1">
      <c r="A118" s="283" t="s">
        <v>331</v>
      </c>
      <c r="B118" s="284">
        <f>IFERROR(VLOOKUP(A118,BG!A:E,5,FALSE),0)</f>
        <v>-15425.869999999999</v>
      </c>
      <c r="C118" s="285"/>
      <c r="D118" s="285"/>
      <c r="E118" s="286"/>
      <c r="F118" s="286">
        <f t="shared" si="1"/>
        <v>-15425.869999999999</v>
      </c>
      <c r="G118" s="286">
        <f t="shared" si="26"/>
        <v>15425.869999999999</v>
      </c>
      <c r="H118" s="286">
        <v>0</v>
      </c>
      <c r="I118" s="286">
        <v>0</v>
      </c>
      <c r="J118" s="286">
        <v>0</v>
      </c>
      <c r="K118" s="286">
        <v>0</v>
      </c>
      <c r="L118" s="286">
        <v>0</v>
      </c>
      <c r="M118" s="286">
        <f t="shared" si="27"/>
        <v>0</v>
      </c>
    </row>
    <row r="119" spans="1:13" s="287" customFormat="1" ht="10.199999999999999" customHeight="1">
      <c r="A119" s="283" t="s">
        <v>333</v>
      </c>
      <c r="B119" s="284"/>
      <c r="C119" s="285"/>
      <c r="D119" s="285"/>
      <c r="E119" s="286"/>
      <c r="F119" s="286">
        <f t="shared" ref="F119:F120" si="33">+B119+C119-D119-E119</f>
        <v>0</v>
      </c>
      <c r="G119" s="286">
        <v>0</v>
      </c>
      <c r="H119" s="286">
        <v>0</v>
      </c>
      <c r="I119" s="286">
        <v>0</v>
      </c>
      <c r="J119" s="286">
        <v>0</v>
      </c>
      <c r="K119" s="286">
        <v>0</v>
      </c>
      <c r="L119" s="286">
        <v>0</v>
      </c>
      <c r="M119" s="286">
        <f t="shared" si="27"/>
        <v>0</v>
      </c>
    </row>
    <row r="120" spans="1:13" s="287" customFormat="1" ht="10.199999999999999" customHeight="1">
      <c r="A120" s="283" t="s">
        <v>335</v>
      </c>
      <c r="B120" s="284">
        <f>IFERROR(VLOOKUP(A120,BG!A:E,5,FALSE),0)</f>
        <v>0.55000000000000004</v>
      </c>
      <c r="C120" s="285"/>
      <c r="D120" s="285"/>
      <c r="E120" s="286"/>
      <c r="F120" s="286">
        <f t="shared" si="33"/>
        <v>0.55000000000000004</v>
      </c>
      <c r="G120" s="286">
        <f>-F120</f>
        <v>-0.55000000000000004</v>
      </c>
      <c r="I120" s="286">
        <v>0</v>
      </c>
      <c r="K120" s="286">
        <v>0</v>
      </c>
      <c r="L120" s="286">
        <v>0</v>
      </c>
      <c r="M120" s="286">
        <f t="shared" si="27"/>
        <v>0</v>
      </c>
    </row>
    <row r="121" spans="1:13" s="287" customFormat="1" ht="10.199999999999999" customHeight="1">
      <c r="A121" s="283" t="s">
        <v>337</v>
      </c>
      <c r="B121" s="284"/>
      <c r="C121" s="285"/>
      <c r="D121" s="285"/>
      <c r="E121" s="286"/>
      <c r="F121" s="286">
        <f t="shared" si="1"/>
        <v>0</v>
      </c>
      <c r="G121" s="286">
        <v>0</v>
      </c>
      <c r="H121" s="286">
        <v>0</v>
      </c>
      <c r="I121" s="286">
        <v>0</v>
      </c>
      <c r="J121" s="286">
        <v>0</v>
      </c>
      <c r="K121" s="286">
        <v>0</v>
      </c>
      <c r="L121" s="286">
        <v>0</v>
      </c>
      <c r="M121" s="286">
        <f t="shared" si="27"/>
        <v>0</v>
      </c>
    </row>
    <row r="122" spans="1:13" s="287" customFormat="1" ht="10.199999999999999" customHeight="1">
      <c r="A122" s="283" t="s">
        <v>339</v>
      </c>
      <c r="B122" s="284"/>
      <c r="C122" s="285"/>
      <c r="D122" s="285"/>
      <c r="E122" s="286"/>
      <c r="F122" s="286">
        <f t="shared" si="1"/>
        <v>0</v>
      </c>
      <c r="G122" s="286">
        <v>0</v>
      </c>
      <c r="H122" s="286">
        <v>0</v>
      </c>
      <c r="I122" s="286">
        <v>0</v>
      </c>
      <c r="J122" s="286">
        <v>0</v>
      </c>
      <c r="K122" s="286">
        <v>0</v>
      </c>
      <c r="L122" s="286">
        <v>0</v>
      </c>
      <c r="M122" s="286">
        <f t="shared" si="27"/>
        <v>0</v>
      </c>
    </row>
    <row r="123" spans="1:13" s="287" customFormat="1" ht="10.199999999999999" customHeight="1">
      <c r="A123" s="283" t="s">
        <v>341</v>
      </c>
      <c r="B123" s="284"/>
      <c r="C123" s="285"/>
      <c r="D123" s="285"/>
      <c r="E123" s="286"/>
      <c r="F123" s="286">
        <f t="shared" si="1"/>
        <v>0</v>
      </c>
      <c r="G123" s="286">
        <v>0</v>
      </c>
      <c r="H123" s="286">
        <v>0</v>
      </c>
      <c r="I123" s="286">
        <v>0</v>
      </c>
      <c r="J123" s="286">
        <v>0</v>
      </c>
      <c r="K123" s="286">
        <v>0</v>
      </c>
      <c r="L123" s="286">
        <v>0</v>
      </c>
      <c r="M123" s="286">
        <f t="shared" si="27"/>
        <v>0</v>
      </c>
    </row>
    <row r="124" spans="1:13" s="287" customFormat="1" ht="10.199999999999999" customHeight="1">
      <c r="A124" s="283" t="s">
        <v>430</v>
      </c>
      <c r="B124" s="284">
        <f>IFERROR(VLOOKUP(A124,BG!A:E,5,FALSE),0)</f>
        <v>200438.38</v>
      </c>
      <c r="C124" s="285"/>
      <c r="D124" s="285"/>
      <c r="E124" s="286"/>
      <c r="F124" s="286">
        <f t="shared" ref="F124" si="34">+B124+C124-D124-E124</f>
        <v>200438.38</v>
      </c>
      <c r="G124" s="286">
        <f t="shared" ref="G124" si="35">-F124</f>
        <v>-200438.38</v>
      </c>
      <c r="H124" s="286">
        <v>0</v>
      </c>
      <c r="I124" s="286">
        <v>0</v>
      </c>
      <c r="J124" s="286">
        <v>0</v>
      </c>
      <c r="K124" s="286">
        <v>0</v>
      </c>
      <c r="L124" s="286">
        <v>0</v>
      </c>
      <c r="M124" s="286">
        <f t="shared" ref="M124" si="36">+SUM(F124:L124)</f>
        <v>0</v>
      </c>
    </row>
    <row r="125" spans="1:13" s="287" customFormat="1" ht="10.199999999999999" customHeight="1">
      <c r="A125" s="283" t="s">
        <v>343</v>
      </c>
      <c r="B125" s="284">
        <f>IFERROR(VLOOKUP(A125,BG!A:E,5,FALSE),0)</f>
        <v>5090317.93</v>
      </c>
      <c r="C125" s="285"/>
      <c r="D125" s="285"/>
      <c r="E125" s="286"/>
      <c r="F125" s="286">
        <f t="shared" si="1"/>
        <v>5090317.93</v>
      </c>
      <c r="G125" s="286">
        <f t="shared" ref="G125" si="37">-F125</f>
        <v>-5090317.93</v>
      </c>
      <c r="H125" s="286">
        <v>0</v>
      </c>
      <c r="I125" s="286">
        <v>0</v>
      </c>
      <c r="J125" s="286">
        <v>0</v>
      </c>
      <c r="K125" s="286">
        <v>0</v>
      </c>
      <c r="L125" s="286">
        <v>0</v>
      </c>
      <c r="M125" s="286">
        <f t="shared" si="27"/>
        <v>0</v>
      </c>
    </row>
    <row r="126" spans="1:13" s="287" customFormat="1" ht="10.199999999999999" customHeight="1">
      <c r="A126" s="283" t="s">
        <v>345</v>
      </c>
      <c r="B126" s="284"/>
      <c r="C126" s="285"/>
      <c r="D126" s="285"/>
      <c r="E126" s="286"/>
      <c r="F126" s="286">
        <f t="shared" si="1"/>
        <v>0</v>
      </c>
      <c r="G126" s="286">
        <v>0</v>
      </c>
      <c r="H126" s="286">
        <v>0</v>
      </c>
      <c r="I126" s="286">
        <v>0</v>
      </c>
      <c r="J126" s="286">
        <v>0</v>
      </c>
      <c r="K126" s="286">
        <v>0</v>
      </c>
      <c r="L126" s="286">
        <v>0</v>
      </c>
      <c r="M126" s="286">
        <f t="shared" si="27"/>
        <v>0</v>
      </c>
    </row>
    <row r="127" spans="1:13" s="287" customFormat="1" ht="10.199999999999999" customHeight="1">
      <c r="A127" s="283" t="s">
        <v>347</v>
      </c>
      <c r="B127" s="284">
        <f>IFERROR(VLOOKUP(A127,BG!A:E,5,FALSE),0)</f>
        <v>77866.75</v>
      </c>
      <c r="C127" s="285"/>
      <c r="D127" s="285"/>
      <c r="E127" s="286"/>
      <c r="F127" s="286">
        <f t="shared" si="1"/>
        <v>77866.75</v>
      </c>
      <c r="G127" s="286">
        <v>0</v>
      </c>
      <c r="H127" s="286">
        <v>0</v>
      </c>
      <c r="I127" s="286">
        <f>-F127</f>
        <v>-77866.75</v>
      </c>
      <c r="J127" s="286">
        <v>0</v>
      </c>
      <c r="K127" s="286">
        <v>0</v>
      </c>
      <c r="L127" s="286">
        <v>0</v>
      </c>
      <c r="M127" s="286">
        <f t="shared" si="27"/>
        <v>0</v>
      </c>
    </row>
    <row r="128" spans="1:13" s="287" customFormat="1" ht="10.199999999999999" customHeight="1">
      <c r="A128" s="283" t="s">
        <v>374</v>
      </c>
      <c r="B128" s="284">
        <f>+VLOOKUP(A128,'[1]BG 122023'!A:C,3,FALSE)</f>
        <v>0</v>
      </c>
      <c r="C128" s="285"/>
      <c r="D128" s="285"/>
      <c r="E128" s="286"/>
      <c r="F128" s="286">
        <f t="shared" si="1"/>
        <v>0</v>
      </c>
      <c r="G128" s="286">
        <v>-0.01</v>
      </c>
      <c r="H128" s="286">
        <v>0</v>
      </c>
      <c r="I128" s="286">
        <v>0</v>
      </c>
      <c r="J128" s="286">
        <v>0</v>
      </c>
      <c r="K128" s="286">
        <v>0</v>
      </c>
      <c r="L128" s="286">
        <v>0</v>
      </c>
      <c r="M128" s="286">
        <f t="shared" si="27"/>
        <v>-0.01</v>
      </c>
    </row>
    <row r="129" spans="1:40" s="287" customFormat="1" ht="10.199999999999999" customHeight="1">
      <c r="A129" s="283" t="s">
        <v>375</v>
      </c>
      <c r="B129" s="284">
        <f>IFERROR(VLOOKUP(A129,BG!A:E,5,FALSE),0)</f>
        <v>0</v>
      </c>
      <c r="C129" s="285"/>
      <c r="D129" s="285"/>
      <c r="E129" s="286"/>
      <c r="F129" s="286">
        <f t="shared" si="1"/>
        <v>0</v>
      </c>
      <c r="G129" s="286">
        <f>-F129</f>
        <v>0</v>
      </c>
      <c r="H129" s="286">
        <v>0</v>
      </c>
      <c r="I129" s="286">
        <v>0</v>
      </c>
      <c r="J129" s="286">
        <v>0</v>
      </c>
      <c r="K129" s="286">
        <v>0</v>
      </c>
      <c r="L129" s="286">
        <v>0</v>
      </c>
      <c r="M129" s="286">
        <f t="shared" si="27"/>
        <v>0</v>
      </c>
    </row>
    <row r="130" spans="1:40" s="293" customFormat="1" ht="10.199999999999999" customHeight="1">
      <c r="A130" s="288" t="s">
        <v>376</v>
      </c>
      <c r="B130" s="289">
        <f>-B101</f>
        <v>-196708.92999998003</v>
      </c>
      <c r="C130" s="289"/>
      <c r="D130" s="289">
        <f>+B130</f>
        <v>-196708.92999998003</v>
      </c>
      <c r="E130" s="289">
        <v>0</v>
      </c>
      <c r="F130" s="290">
        <f>+B130+C130-D130</f>
        <v>0</v>
      </c>
      <c r="G130" s="291">
        <v>0</v>
      </c>
      <c r="H130" s="291">
        <v>0</v>
      </c>
      <c r="I130" s="291">
        <v>0</v>
      </c>
      <c r="J130" s="291">
        <v>0</v>
      </c>
      <c r="K130" s="291">
        <v>0</v>
      </c>
      <c r="L130" s="291">
        <v>0</v>
      </c>
      <c r="M130" s="291">
        <f t="shared" ref="M130" si="38">+SUM(F130:L130)</f>
        <v>0</v>
      </c>
      <c r="N130" s="292"/>
      <c r="O130" s="292"/>
      <c r="P130" s="292"/>
      <c r="Q130" s="292"/>
      <c r="R130" s="292"/>
      <c r="S130" s="292"/>
      <c r="T130" s="292"/>
      <c r="U130" s="292"/>
      <c r="V130" s="292"/>
      <c r="W130" s="292"/>
      <c r="X130" s="292"/>
      <c r="Y130" s="292"/>
      <c r="Z130" s="292"/>
    </row>
    <row r="131" spans="1:40" s="296" customFormat="1" ht="10.199999999999999" customHeight="1" thickBot="1">
      <c r="A131" s="294" t="s">
        <v>28</v>
      </c>
      <c r="B131" s="294">
        <f t="shared" ref="B131:M131" si="39">+SUM(B4:B130)</f>
        <v>-2.1304003894329071E-8</v>
      </c>
      <c r="C131" s="294">
        <f t="shared" si="39"/>
        <v>-157649.04512740322</v>
      </c>
      <c r="D131" s="294">
        <f t="shared" si="39"/>
        <v>-157649.04512740322</v>
      </c>
      <c r="E131" s="294">
        <f>+SUM(E4:E130)</f>
        <v>-4.3073669075965881E-9</v>
      </c>
      <c r="F131" s="294">
        <f t="shared" si="39"/>
        <v>-8.3819031715393066E-9</v>
      </c>
      <c r="G131" s="294">
        <f t="shared" si="39"/>
        <v>-8342597.6463565994</v>
      </c>
      <c r="H131" s="294">
        <f t="shared" si="39"/>
        <v>143368.71522918378</v>
      </c>
      <c r="I131" s="294">
        <f t="shared" si="39"/>
        <v>-73553.179999999993</v>
      </c>
      <c r="J131" s="294">
        <f t="shared" si="39"/>
        <v>-10000</v>
      </c>
      <c r="K131" s="294">
        <f t="shared" si="39"/>
        <v>-51033870.849999994</v>
      </c>
      <c r="L131" s="294">
        <f t="shared" si="39"/>
        <v>59075238.399999991</v>
      </c>
      <c r="M131" s="294">
        <f t="shared" si="39"/>
        <v>-241414.56112742308</v>
      </c>
      <c r="N131" s="295"/>
      <c r="O131" s="295"/>
      <c r="P131" s="295"/>
      <c r="Q131" s="295"/>
      <c r="R131" s="295"/>
      <c r="S131" s="295"/>
      <c r="T131" s="295"/>
      <c r="U131" s="295"/>
      <c r="V131" s="295"/>
      <c r="W131" s="295"/>
      <c r="X131" s="295"/>
      <c r="Y131" s="295"/>
      <c r="Z131" s="295"/>
      <c r="AA131" s="295"/>
      <c r="AB131" s="295"/>
      <c r="AC131" s="295"/>
      <c r="AD131" s="295"/>
      <c r="AE131" s="295"/>
      <c r="AF131" s="295"/>
      <c r="AG131" s="295"/>
      <c r="AH131" s="295"/>
      <c r="AI131" s="295"/>
      <c r="AJ131" s="295"/>
      <c r="AK131" s="295"/>
      <c r="AL131" s="295"/>
      <c r="AM131" s="295"/>
      <c r="AN131" s="295"/>
    </row>
    <row r="132" spans="1:40" s="297" customFormat="1" ht="15" thickTop="1">
      <c r="D132" s="297">
        <f>C131-D131</f>
        <v>0</v>
      </c>
      <c r="F132" s="298"/>
      <c r="G132" s="299"/>
      <c r="H132" s="299"/>
      <c r="I132" s="299"/>
      <c r="J132" s="299">
        <f>+SUM(G131:J131)</f>
        <v>-8282782.1111274157</v>
      </c>
      <c r="K132" s="299"/>
      <c r="L132" s="299">
        <f>+SUM(K131:L131)</f>
        <v>8041367.549999997</v>
      </c>
      <c r="M132" s="299">
        <f>SUM(F132:L132)</f>
        <v>-241414.56112741865</v>
      </c>
      <c r="N132" s="300">
        <f>+M131-M132</f>
        <v>-4.4237822294235229E-9</v>
      </c>
      <c r="O132" s="300"/>
      <c r="P132" s="300"/>
      <c r="Q132" s="300"/>
      <c r="R132" s="300"/>
      <c r="S132" s="300"/>
      <c r="T132" s="300"/>
      <c r="U132" s="300"/>
      <c r="V132" s="300"/>
      <c r="W132" s="300"/>
      <c r="X132" s="300"/>
      <c r="Y132" s="300"/>
      <c r="Z132" s="300"/>
      <c r="AA132" s="301"/>
      <c r="AB132" s="301"/>
      <c r="AC132" s="301"/>
      <c r="AD132" s="301"/>
      <c r="AE132" s="301"/>
      <c r="AF132" s="301"/>
      <c r="AG132" s="301"/>
      <c r="AH132" s="301"/>
      <c r="AI132" s="301"/>
      <c r="AJ132" s="301"/>
      <c r="AK132" s="301"/>
      <c r="AL132" s="301"/>
      <c r="AM132" s="301"/>
      <c r="AN132" s="301"/>
    </row>
    <row r="133" spans="1:40">
      <c r="A133" s="302"/>
      <c r="B133" s="303"/>
      <c r="C133" s="302"/>
      <c r="D133" s="304"/>
      <c r="E133" s="302"/>
      <c r="F133" s="305"/>
      <c r="G133" s="306"/>
      <c r="H133" s="306"/>
      <c r="I133" s="306"/>
      <c r="J133" s="306"/>
      <c r="K133" s="306"/>
      <c r="L133" s="306"/>
      <c r="M133" s="306"/>
      <c r="N133" s="307"/>
      <c r="O133" s="308"/>
      <c r="P133" s="308"/>
      <c r="Q133" s="308"/>
      <c r="R133" s="308"/>
      <c r="S133" s="308"/>
      <c r="T133" s="308"/>
      <c r="U133" s="308"/>
      <c r="V133" s="308"/>
      <c r="W133" s="308"/>
      <c r="X133" s="308"/>
      <c r="Y133" s="308"/>
      <c r="Z133" s="308"/>
    </row>
    <row r="134" spans="1:40">
      <c r="B134" s="301"/>
      <c r="F134" s="309"/>
      <c r="M134" s="310"/>
      <c r="N134" s="307"/>
    </row>
    <row r="135" spans="1:40">
      <c r="E135" s="310"/>
      <c r="F135" s="311"/>
      <c r="G135" s="312"/>
      <c r="H135" s="312"/>
      <c r="I135" s="312"/>
      <c r="J135" s="312"/>
      <c r="K135" s="312"/>
      <c r="L135" s="312"/>
    </row>
    <row r="136" spans="1:40">
      <c r="G136" s="313"/>
      <c r="H136" s="313"/>
      <c r="I136" s="313"/>
      <c r="J136" s="313"/>
      <c r="K136" s="313"/>
      <c r="L136" s="313"/>
      <c r="M136" s="310"/>
    </row>
  </sheetData>
  <mergeCells count="5">
    <mergeCell ref="A2:A3"/>
    <mergeCell ref="C2:D2"/>
    <mergeCell ref="G2:J2"/>
    <mergeCell ref="K2:L2"/>
    <mergeCell ref="M2: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I48"/>
  <sheetViews>
    <sheetView showGridLines="0" zoomScale="90" zoomScaleNormal="90" zoomScaleSheetLayoutView="80" workbookViewId="0">
      <selection activeCell="H22" sqref="H22"/>
    </sheetView>
  </sheetViews>
  <sheetFormatPr baseColWidth="10" defaultColWidth="11.44140625" defaultRowHeight="11.4"/>
  <cols>
    <col min="1" max="1" width="4.6640625" style="37" customWidth="1"/>
    <col min="2" max="2" width="44.33203125" style="37" customWidth="1"/>
    <col min="3" max="3" width="19.5546875" style="37" customWidth="1"/>
    <col min="4" max="4" width="10.5546875" style="40" customWidth="1"/>
    <col min="5" max="6" width="21.88671875" style="37" customWidth="1"/>
    <col min="7" max="7" width="18.88671875" style="37" bestFit="1" customWidth="1"/>
    <col min="8" max="8" width="17.6640625" style="37" customWidth="1"/>
    <col min="9" max="9" width="16.6640625" style="37" customWidth="1"/>
    <col min="10" max="10" width="18.88671875" style="37" bestFit="1" customWidth="1"/>
    <col min="11" max="11" width="13.5546875" style="37" bestFit="1" customWidth="1"/>
    <col min="12" max="16384" width="11.44140625" style="37"/>
  </cols>
  <sheetData>
    <row r="1" spans="2:7">
      <c r="D1" s="38"/>
    </row>
    <row r="2" spans="2:7">
      <c r="D2" s="38"/>
    </row>
    <row r="3" spans="2:7">
      <c r="D3" s="38"/>
    </row>
    <row r="4" spans="2:7">
      <c r="D4" s="38"/>
    </row>
    <row r="5" spans="2:7">
      <c r="D5" s="38"/>
    </row>
    <row r="6" spans="2:7">
      <c r="B6" s="39"/>
      <c r="F6" s="41"/>
    </row>
    <row r="7" spans="2:7">
      <c r="B7" s="39"/>
      <c r="F7" s="41"/>
    </row>
    <row r="8" spans="2:7" ht="13.2">
      <c r="B8" s="343" t="s">
        <v>82</v>
      </c>
      <c r="C8" s="343"/>
      <c r="D8" s="343"/>
      <c r="E8" s="343"/>
      <c r="F8" s="343"/>
    </row>
    <row r="9" spans="2:7" ht="13.2">
      <c r="B9" s="247"/>
      <c r="C9" s="247"/>
      <c r="D9" s="247"/>
      <c r="E9" s="247"/>
      <c r="F9" s="247"/>
    </row>
    <row r="10" spans="2:7" ht="13.2">
      <c r="B10" s="343" t="s">
        <v>11</v>
      </c>
      <c r="C10" s="343"/>
      <c r="D10" s="343"/>
      <c r="E10" s="343"/>
      <c r="F10" s="343"/>
    </row>
    <row r="11" spans="2:7">
      <c r="B11" s="268" t="s">
        <v>512</v>
      </c>
      <c r="C11" s="268"/>
      <c r="D11" s="268"/>
      <c r="E11" s="268"/>
      <c r="F11" s="268"/>
    </row>
    <row r="12" spans="2:7">
      <c r="B12" s="345" t="s">
        <v>143</v>
      </c>
      <c r="C12" s="345"/>
      <c r="D12" s="345"/>
      <c r="E12" s="345"/>
      <c r="F12" s="345"/>
    </row>
    <row r="13" spans="2:7">
      <c r="B13" s="248"/>
      <c r="C13" s="248"/>
      <c r="D13" s="248"/>
      <c r="E13" s="248"/>
      <c r="F13" s="248"/>
    </row>
    <row r="14" spans="2:7" ht="10.199999999999999" customHeight="1">
      <c r="B14" s="43"/>
      <c r="C14" s="43"/>
      <c r="D14" s="44"/>
      <c r="E14" s="43"/>
      <c r="F14" s="43"/>
    </row>
    <row r="15" spans="2:7" ht="30" customHeight="1">
      <c r="B15" s="346" t="s">
        <v>0</v>
      </c>
      <c r="C15" s="346"/>
      <c r="D15" s="346"/>
      <c r="E15" s="45">
        <v>45473</v>
      </c>
      <c r="F15" s="45">
        <v>45107</v>
      </c>
      <c r="G15" s="43"/>
    </row>
    <row r="16" spans="2:7" ht="13.2">
      <c r="B16" s="46"/>
      <c r="C16" s="43"/>
      <c r="D16" s="44"/>
      <c r="E16" s="47"/>
      <c r="F16" s="47"/>
      <c r="G16" s="43"/>
    </row>
    <row r="17" spans="2:7" ht="13.2">
      <c r="B17" s="46" t="s">
        <v>1</v>
      </c>
      <c r="C17" s="81" t="s">
        <v>126</v>
      </c>
      <c r="D17" s="44"/>
      <c r="E17" s="47">
        <v>2725048.66</v>
      </c>
      <c r="F17" s="325">
        <v>0</v>
      </c>
      <c r="G17" s="43"/>
    </row>
    <row r="18" spans="2:7" ht="13.2">
      <c r="B18" s="48"/>
      <c r="C18" s="87"/>
      <c r="D18" s="49"/>
      <c r="E18" s="47"/>
      <c r="F18" s="326"/>
      <c r="G18" s="43"/>
    </row>
    <row r="19" spans="2:7" ht="13.2">
      <c r="B19" s="46" t="s">
        <v>2</v>
      </c>
      <c r="C19" s="81" t="s">
        <v>127</v>
      </c>
      <c r="D19" s="49"/>
      <c r="E19" s="47">
        <v>13819655.419999985</v>
      </c>
      <c r="F19" s="325">
        <v>0</v>
      </c>
      <c r="G19" s="50"/>
    </row>
    <row r="20" spans="2:7" ht="13.2">
      <c r="B20" s="46"/>
      <c r="C20" s="232"/>
      <c r="D20" s="49"/>
      <c r="E20" s="47"/>
      <c r="F20" s="326"/>
      <c r="G20" s="43"/>
    </row>
    <row r="21" spans="2:7" ht="13.2">
      <c r="B21" s="48" t="s">
        <v>12</v>
      </c>
      <c r="C21" s="44"/>
      <c r="D21" s="44"/>
      <c r="E21" s="52">
        <v>16544704.079999985</v>
      </c>
      <c r="F21" s="327">
        <v>0</v>
      </c>
      <c r="G21" s="53"/>
    </row>
    <row r="22" spans="2:7" ht="9" customHeight="1">
      <c r="B22" s="48"/>
      <c r="C22" s="44"/>
      <c r="D22" s="44"/>
      <c r="E22" s="52"/>
      <c r="F22" s="328"/>
      <c r="G22" s="53"/>
    </row>
    <row r="23" spans="2:7" ht="30" customHeight="1">
      <c r="B23" s="346" t="s">
        <v>3</v>
      </c>
      <c r="C23" s="346"/>
      <c r="D23" s="346"/>
      <c r="E23" s="45"/>
      <c r="F23" s="329"/>
      <c r="G23" s="43"/>
    </row>
    <row r="24" spans="2:7" ht="13.2">
      <c r="B24" s="48"/>
      <c r="C24" s="54"/>
      <c r="D24" s="55"/>
      <c r="E24" s="56"/>
      <c r="F24" s="330"/>
      <c r="G24" s="43"/>
    </row>
    <row r="25" spans="2:7" ht="13.2">
      <c r="B25" s="46" t="s">
        <v>5</v>
      </c>
      <c r="C25" s="81" t="s">
        <v>128</v>
      </c>
      <c r="D25" s="55"/>
      <c r="E25" s="274">
        <v>0</v>
      </c>
      <c r="F25" s="325">
        <v>0</v>
      </c>
      <c r="G25" s="43"/>
    </row>
    <row r="26" spans="2:7" ht="13.2">
      <c r="B26" s="46"/>
      <c r="C26" s="51"/>
      <c r="D26" s="49"/>
      <c r="E26" s="57"/>
      <c r="F26" s="331"/>
      <c r="G26" s="43"/>
    </row>
    <row r="27" spans="2:7" ht="13.2">
      <c r="B27" s="46" t="s">
        <v>4</v>
      </c>
      <c r="C27" s="81" t="s">
        <v>129</v>
      </c>
      <c r="D27" s="49"/>
      <c r="E27" s="47">
        <v>-11351.86</v>
      </c>
      <c r="F27" s="325">
        <v>0</v>
      </c>
      <c r="G27" s="50"/>
    </row>
    <row r="28" spans="2:7" ht="13.2">
      <c r="B28" s="48"/>
      <c r="C28" s="51"/>
      <c r="D28" s="49"/>
      <c r="E28" s="57"/>
      <c r="F28" s="331"/>
      <c r="G28" s="43"/>
    </row>
    <row r="29" spans="2:7" ht="13.2">
      <c r="B29" s="48"/>
      <c r="C29" s="51"/>
      <c r="D29" s="49"/>
      <c r="E29" s="58"/>
      <c r="F29" s="58"/>
      <c r="G29" s="43"/>
    </row>
    <row r="30" spans="2:7" ht="13.2">
      <c r="B30" s="59" t="s">
        <v>13</v>
      </c>
      <c r="C30" s="60"/>
      <c r="D30" s="61"/>
      <c r="E30" s="62">
        <v>16533352.219999986</v>
      </c>
      <c r="F30" s="332">
        <v>0</v>
      </c>
      <c r="G30" s="63"/>
    </row>
    <row r="31" spans="2:7" ht="13.2">
      <c r="B31" s="59" t="s">
        <v>14</v>
      </c>
      <c r="C31" s="64"/>
      <c r="D31" s="64"/>
      <c r="E31" s="65">
        <v>160351.62631957</v>
      </c>
      <c r="F31" s="332">
        <v>0</v>
      </c>
      <c r="G31" s="43"/>
    </row>
    <row r="32" spans="2:7" ht="13.2">
      <c r="B32" s="66" t="s">
        <v>15</v>
      </c>
      <c r="C32" s="67"/>
      <c r="D32" s="67"/>
      <c r="E32" s="68">
        <v>103.10685709573114</v>
      </c>
      <c r="F32" s="332">
        <v>0</v>
      </c>
      <c r="G32" s="43"/>
    </row>
    <row r="33" spans="1:9" ht="13.2">
      <c r="B33" s="69"/>
      <c r="C33" s="70"/>
      <c r="D33" s="70"/>
      <c r="E33" s="71"/>
      <c r="F33" s="71"/>
      <c r="G33" s="43"/>
    </row>
    <row r="34" spans="1:9" ht="15" customHeight="1">
      <c r="B34" s="344" t="s">
        <v>144</v>
      </c>
      <c r="C34" s="344"/>
      <c r="D34" s="344"/>
      <c r="E34" s="344"/>
      <c r="F34" s="344"/>
      <c r="G34" s="73"/>
      <c r="H34" s="74"/>
      <c r="I34" s="74"/>
    </row>
    <row r="35" spans="1:9" ht="15" customHeight="1">
      <c r="B35" s="43"/>
      <c r="C35" s="43"/>
      <c r="D35" s="44"/>
      <c r="E35" s="75"/>
      <c r="F35" s="75"/>
      <c r="G35" s="73"/>
      <c r="H35" s="74"/>
      <c r="I35" s="74"/>
    </row>
    <row r="36" spans="1:9" ht="15" customHeight="1">
      <c r="B36" s="43"/>
      <c r="C36" s="43"/>
      <c r="D36" s="44"/>
      <c r="E36" s="43"/>
      <c r="F36" s="43"/>
      <c r="G36" s="73"/>
      <c r="H36" s="74"/>
      <c r="I36" s="74"/>
    </row>
    <row r="37" spans="1:9" ht="15" customHeight="1">
      <c r="B37" s="43"/>
      <c r="C37" s="43"/>
      <c r="D37" s="44"/>
      <c r="E37" s="43"/>
      <c r="F37" s="43"/>
      <c r="G37" s="73"/>
      <c r="H37" s="74"/>
      <c r="I37" s="74"/>
    </row>
    <row r="38" spans="1:9" ht="15" customHeight="1">
      <c r="B38" s="43"/>
      <c r="C38" s="43"/>
      <c r="D38" s="44"/>
      <c r="E38" s="43"/>
      <c r="F38" s="43"/>
      <c r="G38" s="73"/>
      <c r="H38" s="74"/>
      <c r="I38" s="74"/>
    </row>
    <row r="39" spans="1:9" ht="15" customHeight="1">
      <c r="B39" s="43"/>
      <c r="C39" s="43"/>
      <c r="D39" s="44"/>
      <c r="E39" s="43"/>
      <c r="F39" s="43"/>
      <c r="G39" s="73"/>
      <c r="H39" s="74"/>
      <c r="I39" s="74"/>
    </row>
    <row r="40" spans="1:9" ht="15" customHeight="1">
      <c r="B40" s="43"/>
      <c r="C40" s="43"/>
      <c r="D40" s="44"/>
      <c r="E40" s="43"/>
      <c r="F40" s="43"/>
      <c r="G40" s="73"/>
      <c r="H40" s="74"/>
      <c r="I40" s="74"/>
    </row>
    <row r="41" spans="1:9" ht="13.2">
      <c r="B41" s="76"/>
      <c r="C41" s="43"/>
      <c r="D41" s="44"/>
      <c r="E41" s="43"/>
      <c r="F41" s="43"/>
      <c r="G41" s="43"/>
    </row>
    <row r="42" spans="1:9" ht="13.2">
      <c r="B42" s="77"/>
      <c r="C42" s="77"/>
      <c r="D42" s="77"/>
      <c r="E42" s="77"/>
      <c r="F42" s="77"/>
      <c r="G42" s="43"/>
    </row>
    <row r="43" spans="1:9" s="82" customFormat="1" ht="13.2">
      <c r="A43" s="78"/>
      <c r="B43" s="79"/>
      <c r="C43" s="79"/>
      <c r="D43" s="80"/>
      <c r="E43" s="79"/>
      <c r="F43" s="80"/>
      <c r="G43" s="81"/>
    </row>
    <row r="44" spans="1:9" s="85" customFormat="1" ht="13.2">
      <c r="A44" s="83"/>
      <c r="B44" s="84"/>
      <c r="C44" s="79"/>
      <c r="D44" s="79"/>
      <c r="E44" s="79"/>
      <c r="F44" s="84"/>
      <c r="G44" s="79"/>
    </row>
    <row r="45" spans="1:9" ht="13.2">
      <c r="B45" s="86"/>
      <c r="C45" s="43"/>
      <c r="D45" s="87"/>
      <c r="E45" s="43"/>
      <c r="F45" s="87"/>
      <c r="G45" s="43"/>
    </row>
    <row r="46" spans="1:9" ht="13.2">
      <c r="B46" s="43"/>
      <c r="C46" s="43"/>
      <c r="D46" s="44"/>
      <c r="E46" s="43"/>
      <c r="F46" s="43"/>
      <c r="G46" s="43"/>
    </row>
    <row r="47" spans="1:9" ht="13.2">
      <c r="B47" s="43"/>
      <c r="C47" s="43"/>
      <c r="D47" s="44"/>
      <c r="E47" s="43"/>
      <c r="F47" s="43"/>
      <c r="G47" s="43"/>
    </row>
    <row r="48" spans="1:9" ht="13.2">
      <c r="B48" s="43"/>
      <c r="C48" s="43"/>
      <c r="D48" s="44"/>
      <c r="E48" s="43"/>
      <c r="F48" s="43"/>
      <c r="G48" s="43"/>
    </row>
  </sheetData>
  <customSheetViews>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1"/>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2"/>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3"/>
    </customSheetView>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4"/>
    </customSheetView>
  </customSheetViews>
  <mergeCells count="6">
    <mergeCell ref="B8:F8"/>
    <mergeCell ref="B34:F34"/>
    <mergeCell ref="B10:F10"/>
    <mergeCell ref="B12:F12"/>
    <mergeCell ref="B15:D15"/>
    <mergeCell ref="B23:D23"/>
  </mergeCells>
  <pageMargins left="0.7" right="0.7" top="0.75" bottom="0.75" header="0.3" footer="0.3"/>
  <pageSetup paperSize="9" scale="55" fitToHeight="0" orientation="portrait" r:id="rId5"/>
  <colBreaks count="1" manualBreakCount="1">
    <brk id="6" max="1048575" man="1"/>
  </col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K41"/>
  <sheetViews>
    <sheetView showGridLines="0" zoomScale="90" zoomScaleNormal="90" zoomScaleSheetLayoutView="90" workbookViewId="0">
      <selection activeCell="I17" sqref="I17"/>
    </sheetView>
  </sheetViews>
  <sheetFormatPr baseColWidth="10" defaultColWidth="11.44140625" defaultRowHeight="13.2"/>
  <cols>
    <col min="1" max="1" width="2.88671875" style="43" customWidth="1"/>
    <col min="2" max="2" width="51.6640625" style="43" customWidth="1"/>
    <col min="3" max="3" width="13.88671875" style="43" customWidth="1"/>
    <col min="4" max="4" width="9.33203125" style="43" customWidth="1"/>
    <col min="5" max="5" width="7.6640625" style="43" customWidth="1"/>
    <col min="6" max="7" width="20.33203125" style="43" customWidth="1"/>
    <col min="8" max="9" width="17.88671875" style="43" bestFit="1" customWidth="1"/>
    <col min="10" max="10" width="6.88671875" style="43" customWidth="1"/>
    <col min="11" max="16384" width="11.44140625" style="43"/>
  </cols>
  <sheetData>
    <row r="1" spans="1:11">
      <c r="D1" s="87"/>
    </row>
    <row r="2" spans="1:11">
      <c r="D2" s="87"/>
    </row>
    <row r="3" spans="1:11">
      <c r="D3" s="87"/>
    </row>
    <row r="4" spans="1:11">
      <c r="D4" s="87"/>
    </row>
    <row r="5" spans="1:11">
      <c r="D5" s="87"/>
    </row>
    <row r="6" spans="1:11">
      <c r="B6" s="88"/>
      <c r="C6" s="89"/>
      <c r="D6" s="89"/>
      <c r="E6" s="89"/>
      <c r="F6" s="89"/>
      <c r="G6" s="90"/>
      <c r="H6" s="91"/>
      <c r="I6" s="91"/>
      <c r="J6" s="91"/>
    </row>
    <row r="7" spans="1:11">
      <c r="B7" s="347" t="s">
        <v>82</v>
      </c>
      <c r="C7" s="347"/>
      <c r="D7" s="347"/>
      <c r="E7" s="347"/>
      <c r="F7" s="347"/>
      <c r="G7" s="347"/>
      <c r="H7" s="91"/>
      <c r="I7" s="91"/>
      <c r="J7" s="91"/>
    </row>
    <row r="8" spans="1:11">
      <c r="B8" s="249"/>
      <c r="C8" s="249"/>
      <c r="D8" s="249"/>
      <c r="E8" s="249"/>
      <c r="F8" s="249"/>
      <c r="G8" s="249"/>
      <c r="H8" s="91"/>
      <c r="I8" s="91"/>
      <c r="J8" s="91"/>
    </row>
    <row r="9" spans="1:11">
      <c r="B9" s="343" t="s">
        <v>16</v>
      </c>
      <c r="C9" s="343"/>
      <c r="D9" s="343"/>
      <c r="E9" s="343"/>
      <c r="F9" s="343"/>
      <c r="G9" s="343"/>
      <c r="H9" s="92"/>
      <c r="I9" s="92"/>
    </row>
    <row r="10" spans="1:11">
      <c r="B10" s="268" t="s">
        <v>512</v>
      </c>
      <c r="C10" s="268"/>
      <c r="D10" s="268"/>
      <c r="E10" s="268"/>
      <c r="F10" s="268"/>
      <c r="G10" s="268"/>
      <c r="H10" s="92"/>
      <c r="I10" s="92"/>
    </row>
    <row r="11" spans="1:11">
      <c r="B11" s="345" t="s">
        <v>143</v>
      </c>
      <c r="C11" s="345"/>
      <c r="D11" s="345"/>
      <c r="E11" s="345"/>
      <c r="F11" s="345"/>
      <c r="G11" s="345"/>
      <c r="H11" s="92"/>
      <c r="I11" s="92"/>
    </row>
    <row r="12" spans="1:11">
      <c r="B12" s="93"/>
      <c r="C12" s="93"/>
      <c r="D12" s="93"/>
      <c r="E12" s="93"/>
      <c r="F12" s="93"/>
      <c r="G12" s="93"/>
      <c r="H12" s="92"/>
      <c r="I12" s="92"/>
    </row>
    <row r="13" spans="1:11" ht="30" customHeight="1">
      <c r="B13" s="94" t="s">
        <v>17</v>
      </c>
      <c r="C13" s="95"/>
      <c r="D13" s="95"/>
      <c r="E13" s="95"/>
      <c r="F13" s="96">
        <v>45473</v>
      </c>
      <c r="G13" s="96">
        <v>45107</v>
      </c>
      <c r="I13" s="81"/>
      <c r="J13" s="81"/>
      <c r="K13" s="81"/>
    </row>
    <row r="14" spans="1:11">
      <c r="B14" s="97"/>
      <c r="C14" s="98"/>
      <c r="D14" s="98"/>
      <c r="E14" s="98"/>
      <c r="F14" s="99"/>
      <c r="G14" s="99"/>
      <c r="I14" s="81"/>
      <c r="J14" s="81"/>
      <c r="K14" s="81"/>
    </row>
    <row r="15" spans="1:11" ht="15" customHeight="1">
      <c r="A15" s="100"/>
      <c r="B15" s="46" t="s">
        <v>18</v>
      </c>
      <c r="C15" s="81" t="s">
        <v>130</v>
      </c>
      <c r="D15" s="44"/>
      <c r="E15" s="44"/>
      <c r="F15" s="101">
        <v>113402.38</v>
      </c>
      <c r="G15" s="391">
        <v>0</v>
      </c>
      <c r="H15" s="102"/>
      <c r="I15" s="81"/>
      <c r="J15" s="81"/>
      <c r="K15" s="81"/>
    </row>
    <row r="16" spans="1:11" ht="15" customHeight="1">
      <c r="A16" s="100"/>
      <c r="B16" s="46" t="s">
        <v>10</v>
      </c>
      <c r="C16" s="81" t="s">
        <v>130</v>
      </c>
      <c r="D16" s="44"/>
      <c r="E16" s="44"/>
      <c r="F16" s="101">
        <v>141957.38</v>
      </c>
      <c r="G16" s="391">
        <v>0</v>
      </c>
      <c r="H16" s="102"/>
      <c r="I16" s="81"/>
      <c r="J16" s="81"/>
      <c r="K16" s="81"/>
    </row>
    <row r="17" spans="1:11" ht="15" customHeight="1">
      <c r="A17" s="100"/>
      <c r="B17" s="46" t="s">
        <v>110</v>
      </c>
      <c r="C17" s="81" t="s">
        <v>130</v>
      </c>
      <c r="D17" s="44"/>
      <c r="E17" s="44"/>
      <c r="F17" s="101">
        <v>5309972.78</v>
      </c>
      <c r="G17" s="391">
        <v>0</v>
      </c>
      <c r="H17" s="102"/>
      <c r="I17" s="81"/>
      <c r="J17" s="81"/>
      <c r="K17" s="81"/>
    </row>
    <row r="18" spans="1:11" ht="15" customHeight="1">
      <c r="A18" s="100"/>
      <c r="B18" s="46" t="s">
        <v>9</v>
      </c>
      <c r="C18" s="81" t="s">
        <v>130</v>
      </c>
      <c r="D18" s="44"/>
      <c r="E18" s="44"/>
      <c r="F18" s="101">
        <v>0</v>
      </c>
      <c r="G18" s="391">
        <v>0</v>
      </c>
      <c r="H18" s="102"/>
      <c r="I18" s="81"/>
      <c r="J18" s="81"/>
      <c r="K18" s="81"/>
    </row>
    <row r="19" spans="1:11">
      <c r="A19" s="100"/>
      <c r="B19" s="105"/>
      <c r="C19" s="106"/>
      <c r="D19" s="107"/>
      <c r="E19" s="44"/>
      <c r="F19" s="101"/>
      <c r="G19" s="391"/>
      <c r="I19" s="81"/>
      <c r="J19" s="81"/>
      <c r="K19" s="81"/>
    </row>
    <row r="20" spans="1:11" s="44" customFormat="1" ht="15" customHeight="1">
      <c r="A20" s="100"/>
      <c r="B20" s="48" t="s">
        <v>19</v>
      </c>
      <c r="F20" s="108">
        <v>5565332.54</v>
      </c>
      <c r="G20" s="392">
        <v>0</v>
      </c>
      <c r="I20" s="81"/>
      <c r="J20" s="81"/>
      <c r="K20" s="81"/>
    </row>
    <row r="21" spans="1:11" ht="30" customHeight="1">
      <c r="B21" s="109" t="s">
        <v>20</v>
      </c>
      <c r="C21" s="110"/>
      <c r="D21" s="111"/>
      <c r="E21" s="111"/>
      <c r="F21" s="112"/>
      <c r="G21" s="393"/>
      <c r="I21" s="81"/>
      <c r="J21" s="81"/>
      <c r="K21" s="81"/>
    </row>
    <row r="22" spans="1:11" ht="15" customHeight="1">
      <c r="A22" s="100"/>
      <c r="B22" s="113"/>
      <c r="C22" s="106"/>
      <c r="D22" s="107"/>
      <c r="E22" s="44"/>
      <c r="F22" s="101"/>
      <c r="G22" s="391"/>
      <c r="I22" s="81"/>
      <c r="J22" s="81"/>
      <c r="K22" s="81"/>
    </row>
    <row r="23" spans="1:11" ht="15" customHeight="1">
      <c r="A23" s="100"/>
      <c r="B23" s="105" t="s">
        <v>146</v>
      </c>
      <c r="C23" s="81" t="s">
        <v>145</v>
      </c>
      <c r="D23" s="107"/>
      <c r="E23" s="44"/>
      <c r="F23" s="101">
        <v>-77866.75</v>
      </c>
      <c r="G23" s="391">
        <v>0</v>
      </c>
      <c r="I23" s="81"/>
      <c r="J23" s="81"/>
      <c r="K23" s="81"/>
    </row>
    <row r="24" spans="1:11" ht="15" customHeight="1">
      <c r="A24" s="114"/>
      <c r="B24" s="46" t="s">
        <v>133</v>
      </c>
      <c r="C24" s="81" t="s">
        <v>131</v>
      </c>
      <c r="D24" s="103"/>
      <c r="E24" s="115"/>
      <c r="F24" s="101">
        <v>-5290756.3099999996</v>
      </c>
      <c r="G24" s="391">
        <v>0</v>
      </c>
      <c r="I24" s="81"/>
      <c r="J24" s="81"/>
      <c r="K24" s="81"/>
    </row>
    <row r="25" spans="1:11" ht="15" customHeight="1">
      <c r="A25" s="116"/>
      <c r="B25" s="117" t="s">
        <v>8</v>
      </c>
      <c r="C25" s="81" t="s">
        <v>131</v>
      </c>
      <c r="D25" s="118"/>
      <c r="E25" s="119"/>
      <c r="F25" s="101">
        <v>-0.55000000000000004</v>
      </c>
      <c r="G25" s="391">
        <v>0</v>
      </c>
      <c r="I25" s="81"/>
      <c r="J25" s="81"/>
      <c r="K25" s="81"/>
    </row>
    <row r="26" spans="1:11" ht="15" customHeight="1">
      <c r="A26" s="116"/>
      <c r="B26" s="117"/>
      <c r="C26" s="120"/>
      <c r="D26" s="118"/>
      <c r="E26" s="119"/>
      <c r="F26" s="101"/>
      <c r="G26" s="391"/>
      <c r="I26" s="81"/>
      <c r="J26" s="81"/>
      <c r="K26" s="81"/>
    </row>
    <row r="27" spans="1:11" ht="15" customHeight="1">
      <c r="A27" s="100"/>
      <c r="B27" s="48" t="s">
        <v>21</v>
      </c>
      <c r="C27" s="106"/>
      <c r="D27" s="44"/>
      <c r="E27" s="44"/>
      <c r="F27" s="108">
        <v>-5368623.6099999994</v>
      </c>
      <c r="G27" s="392">
        <v>0</v>
      </c>
      <c r="I27" s="81"/>
      <c r="J27" s="81"/>
      <c r="K27" s="81"/>
    </row>
    <row r="28" spans="1:11" ht="15" customHeight="1">
      <c r="A28" s="100"/>
      <c r="B28" s="48"/>
      <c r="C28" s="44"/>
      <c r="D28" s="44"/>
      <c r="E28" s="44"/>
      <c r="F28" s="108"/>
      <c r="G28" s="392"/>
      <c r="I28" s="81"/>
      <c r="J28" s="81"/>
      <c r="K28" s="81"/>
    </row>
    <row r="29" spans="1:11" ht="15" customHeight="1">
      <c r="A29" s="100"/>
      <c r="B29" s="121" t="s">
        <v>22</v>
      </c>
      <c r="C29" s="122"/>
      <c r="D29" s="122"/>
      <c r="E29" s="122"/>
      <c r="F29" s="123">
        <v>196708.93000000063</v>
      </c>
      <c r="G29" s="394">
        <v>0</v>
      </c>
      <c r="H29" s="124"/>
      <c r="I29" s="81"/>
      <c r="J29" s="81"/>
      <c r="K29" s="81"/>
    </row>
    <row r="30" spans="1:11" ht="15" customHeight="1">
      <c r="F30" s="125"/>
      <c r="I30" s="81"/>
      <c r="J30" s="81"/>
      <c r="K30" s="81"/>
    </row>
    <row r="31" spans="1:11" ht="15" customHeight="1">
      <c r="B31" s="43" t="s">
        <v>144</v>
      </c>
      <c r="I31" s="81"/>
      <c r="J31" s="81"/>
      <c r="K31" s="81"/>
    </row>
    <row r="32" spans="1:11" ht="15" customHeight="1">
      <c r="F32" s="104"/>
      <c r="H32" s="76"/>
      <c r="J32" s="126"/>
    </row>
    <row r="33" spans="1:10" ht="15" customHeight="1">
      <c r="F33" s="104"/>
      <c r="G33" s="127"/>
      <c r="H33" s="76"/>
      <c r="J33" s="126"/>
    </row>
    <row r="34" spans="1:10" ht="15" customHeight="1">
      <c r="B34" s="80"/>
      <c r="F34" s="104"/>
      <c r="G34" s="127"/>
      <c r="H34" s="76"/>
      <c r="J34" s="126"/>
    </row>
    <row r="35" spans="1:10">
      <c r="C35" s="76"/>
      <c r="D35" s="76"/>
      <c r="E35" s="76"/>
      <c r="H35" s="76"/>
      <c r="J35" s="126"/>
    </row>
    <row r="36" spans="1:10">
      <c r="C36" s="76"/>
      <c r="D36" s="76"/>
      <c r="E36" s="76"/>
      <c r="H36" s="76"/>
      <c r="J36" s="126"/>
    </row>
    <row r="37" spans="1:10">
      <c r="C37" s="76"/>
      <c r="D37" s="76"/>
      <c r="E37" s="76"/>
      <c r="H37" s="76"/>
      <c r="J37" s="126"/>
    </row>
    <row r="38" spans="1:10">
      <c r="C38" s="76"/>
      <c r="D38" s="76"/>
      <c r="E38" s="76"/>
      <c r="H38" s="76"/>
      <c r="J38" s="126"/>
    </row>
    <row r="39" spans="1:10" s="85" customFormat="1">
      <c r="A39" s="83"/>
      <c r="B39" s="84"/>
      <c r="C39" s="128"/>
      <c r="D39" s="79"/>
      <c r="E39" s="79"/>
      <c r="F39" s="128"/>
      <c r="G39" s="84"/>
    </row>
    <row r="40" spans="1:10" s="37" customFormat="1">
      <c r="B40" s="86"/>
      <c r="C40" s="43"/>
      <c r="D40" s="87"/>
      <c r="E40" s="43"/>
      <c r="F40" s="43"/>
      <c r="G40" s="87"/>
    </row>
    <row r="41" spans="1:10" s="37" customFormat="1">
      <c r="B41" s="43"/>
      <c r="C41" s="43"/>
      <c r="D41" s="44"/>
      <c r="E41" s="43"/>
      <c r="F41" s="43"/>
      <c r="G41" s="43"/>
    </row>
  </sheetData>
  <customSheetViews>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1"/>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2"/>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3"/>
    </customSheetView>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4"/>
    </customSheetView>
  </customSheetViews>
  <mergeCells count="3">
    <mergeCell ref="B11:G11"/>
    <mergeCell ref="B7:G7"/>
    <mergeCell ref="B9:G9"/>
  </mergeCells>
  <printOptions horizontalCentered="1"/>
  <pageMargins left="0.48" right="0.39" top="0.74803149606299213" bottom="0.74803149606299213" header="0.31496062992125984" footer="0.31496062992125984"/>
  <pageSetup paperSize="9" scale="67"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O61"/>
  <sheetViews>
    <sheetView showGridLines="0" zoomScaleNormal="100" zoomScaleSheetLayoutView="80" workbookViewId="0">
      <selection activeCell="J20" sqref="J20"/>
    </sheetView>
  </sheetViews>
  <sheetFormatPr baseColWidth="10" defaultColWidth="11.44140625" defaultRowHeight="13.2"/>
  <cols>
    <col min="1" max="1" width="4.44140625" style="43" customWidth="1"/>
    <col min="2" max="2" width="35.33203125" style="76" customWidth="1"/>
    <col min="3" max="3" width="11.6640625" style="43" customWidth="1"/>
    <col min="4" max="4" width="2.44140625" style="43" bestFit="1" customWidth="1"/>
    <col min="5" max="5" width="13.44140625" style="43" customWidth="1"/>
    <col min="6" max="6" width="6.5546875" style="43" customWidth="1"/>
    <col min="7" max="7" width="6.44140625" style="43" customWidth="1"/>
    <col min="8" max="8" width="9.44140625" style="43" customWidth="1"/>
    <col min="9" max="9" width="22.5546875" style="43" customWidth="1"/>
    <col min="10" max="10" width="11.33203125" style="43" customWidth="1"/>
    <col min="11" max="11" width="16.44140625" style="43" bestFit="1" customWidth="1"/>
    <col min="12" max="12" width="15.44140625" style="43" bestFit="1" customWidth="1"/>
    <col min="13" max="13" width="15.109375" style="43" bestFit="1" customWidth="1"/>
    <col min="14" max="14" width="15.44140625" style="43" bestFit="1" customWidth="1"/>
    <col min="15" max="15" width="21.88671875" style="43" bestFit="1" customWidth="1"/>
    <col min="16" max="16384" width="11.44140625" style="43"/>
  </cols>
  <sheetData>
    <row r="1" spans="2:15">
      <c r="B1" s="43"/>
      <c r="D1" s="87"/>
    </row>
    <row r="2" spans="2:15">
      <c r="B2" s="43"/>
      <c r="D2" s="87"/>
    </row>
    <row r="3" spans="2:15">
      <c r="B3" s="43"/>
      <c r="D3" s="87"/>
    </row>
    <row r="4" spans="2:15">
      <c r="B4" s="43"/>
      <c r="D4" s="87"/>
    </row>
    <row r="5" spans="2:15">
      <c r="B5" s="43"/>
      <c r="D5" s="87"/>
    </row>
    <row r="6" spans="2:15">
      <c r="B6" s="43"/>
      <c r="D6" s="87"/>
    </row>
    <row r="7" spans="2:15">
      <c r="B7" s="349" t="s">
        <v>82</v>
      </c>
      <c r="C7" s="349"/>
      <c r="D7" s="349"/>
      <c r="E7" s="349"/>
      <c r="F7" s="349"/>
      <c r="G7" s="349"/>
      <c r="H7" s="349"/>
      <c r="I7" s="349"/>
      <c r="J7" s="129"/>
      <c r="K7" s="129"/>
    </row>
    <row r="8" spans="2:15">
      <c r="B8" s="250"/>
      <c r="C8" s="250"/>
      <c r="D8" s="250"/>
      <c r="E8" s="250"/>
      <c r="F8" s="250"/>
      <c r="G8" s="250"/>
      <c r="H8" s="250"/>
      <c r="I8" s="250"/>
      <c r="J8" s="129"/>
      <c r="K8" s="129"/>
    </row>
    <row r="9" spans="2:15">
      <c r="B9" s="350" t="s">
        <v>147</v>
      </c>
      <c r="C9" s="350"/>
      <c r="D9" s="350"/>
      <c r="E9" s="350"/>
      <c r="F9" s="350"/>
      <c r="G9" s="350"/>
      <c r="H9" s="350"/>
      <c r="I9" s="350"/>
      <c r="J9" s="44"/>
      <c r="K9" s="44"/>
    </row>
    <row r="10" spans="2:15">
      <c r="B10" s="268" t="s">
        <v>513</v>
      </c>
      <c r="C10" s="268"/>
      <c r="D10" s="268"/>
      <c r="E10" s="268"/>
      <c r="F10" s="268"/>
      <c r="G10" s="268"/>
      <c r="H10" s="268"/>
      <c r="I10" s="268"/>
      <c r="J10" s="92"/>
      <c r="K10" s="92"/>
    </row>
    <row r="11" spans="2:15">
      <c r="B11" s="351" t="s">
        <v>143</v>
      </c>
      <c r="C11" s="351"/>
      <c r="D11" s="351"/>
      <c r="E11" s="351"/>
      <c r="F11" s="351"/>
      <c r="G11" s="351"/>
      <c r="H11" s="351"/>
      <c r="I11" s="351"/>
      <c r="J11" s="126"/>
      <c r="K11" s="126"/>
    </row>
    <row r="12" spans="2:15">
      <c r="B12" s="126"/>
      <c r="C12" s="92"/>
      <c r="D12" s="92"/>
      <c r="E12" s="92"/>
      <c r="F12" s="92"/>
      <c r="G12" s="92"/>
      <c r="H12" s="92"/>
      <c r="I12" s="92"/>
      <c r="J12" s="92"/>
      <c r="K12" s="126"/>
      <c r="L12" s="126"/>
      <c r="M12" s="126"/>
      <c r="N12" s="126"/>
      <c r="O12" s="126"/>
    </row>
    <row r="13" spans="2:15" s="126" customFormat="1" ht="25.95" customHeight="1">
      <c r="B13" s="131" t="s">
        <v>23</v>
      </c>
      <c r="C13" s="348" t="s">
        <v>24</v>
      </c>
      <c r="D13" s="348"/>
      <c r="E13" s="348"/>
      <c r="F13" s="348" t="s">
        <v>25</v>
      </c>
      <c r="G13" s="348"/>
      <c r="H13" s="348"/>
      <c r="I13" s="131" t="s">
        <v>111</v>
      </c>
    </row>
    <row r="14" spans="2:15" s="126" customFormat="1" ht="19.95" customHeight="1">
      <c r="B14" s="132" t="s">
        <v>141</v>
      </c>
      <c r="C14" s="355">
        <v>8256215.8600000003</v>
      </c>
      <c r="D14" s="355"/>
      <c r="E14" s="355"/>
      <c r="F14" s="356">
        <v>39059.879999999997</v>
      </c>
      <c r="G14" s="356"/>
      <c r="H14" s="356"/>
      <c r="I14" s="236">
        <v>8295275.7400000002</v>
      </c>
      <c r="J14" s="133"/>
    </row>
    <row r="15" spans="2:15" s="126" customFormat="1" ht="19.95" customHeight="1">
      <c r="B15" s="134" t="s">
        <v>26</v>
      </c>
      <c r="C15" s="355"/>
      <c r="D15" s="355"/>
      <c r="E15" s="355"/>
      <c r="F15" s="357"/>
      <c r="G15" s="357"/>
      <c r="H15" s="357"/>
      <c r="I15" s="235"/>
      <c r="J15" s="136"/>
    </row>
    <row r="16" spans="2:15" s="126" customFormat="1" ht="19.95" customHeight="1">
      <c r="B16" s="137" t="s">
        <v>6</v>
      </c>
      <c r="C16" s="359">
        <v>59075238.399999991</v>
      </c>
      <c r="D16" s="359"/>
      <c r="E16" s="359"/>
      <c r="F16" s="358">
        <v>0</v>
      </c>
      <c r="G16" s="358"/>
      <c r="H16" s="358"/>
      <c r="I16" s="135"/>
      <c r="K16" s="324"/>
    </row>
    <row r="17" spans="1:15" s="126" customFormat="1" ht="19.95" customHeight="1">
      <c r="B17" s="137" t="s">
        <v>7</v>
      </c>
      <c r="C17" s="360">
        <v>-51033870.849999994</v>
      </c>
      <c r="D17" s="361"/>
      <c r="E17" s="362"/>
      <c r="F17" s="358">
        <v>0</v>
      </c>
      <c r="G17" s="358"/>
      <c r="H17" s="358"/>
      <c r="I17" s="135"/>
      <c r="K17" s="324"/>
    </row>
    <row r="18" spans="1:15" s="126" customFormat="1" ht="19.95" customHeight="1">
      <c r="B18" s="138" t="s">
        <v>27</v>
      </c>
      <c r="C18" s="358">
        <v>0</v>
      </c>
      <c r="D18" s="358"/>
      <c r="E18" s="358"/>
      <c r="F18" s="359">
        <v>196708.93000000063</v>
      </c>
      <c r="G18" s="359"/>
      <c r="H18" s="359"/>
      <c r="I18" s="135"/>
      <c r="J18" s="139"/>
    </row>
    <row r="19" spans="1:15" s="126" customFormat="1" ht="25.95" customHeight="1">
      <c r="B19" s="132" t="s">
        <v>142</v>
      </c>
      <c r="C19" s="354">
        <v>16297583.409999996</v>
      </c>
      <c r="D19" s="354"/>
      <c r="E19" s="354"/>
      <c r="F19" s="354">
        <v>235768.81000000064</v>
      </c>
      <c r="G19" s="354"/>
      <c r="H19" s="354"/>
      <c r="I19" s="131" t="s">
        <v>488</v>
      </c>
      <c r="J19" s="136"/>
    </row>
    <row r="20" spans="1:15" s="126" customFormat="1" ht="35.1" customHeight="1">
      <c r="B20" s="140"/>
      <c r="C20" s="352"/>
      <c r="D20" s="352"/>
      <c r="E20" s="352"/>
      <c r="F20" s="353"/>
      <c r="G20" s="353"/>
      <c r="H20" s="353"/>
      <c r="I20" s="141">
        <v>16533352.219999997</v>
      </c>
      <c r="J20" s="136"/>
    </row>
    <row r="21" spans="1:15">
      <c r="K21" s="126"/>
      <c r="L21" s="126"/>
      <c r="M21" s="126"/>
      <c r="N21" s="126"/>
      <c r="O21" s="126"/>
    </row>
    <row r="22" spans="1:15">
      <c r="B22" s="43" t="s">
        <v>144</v>
      </c>
      <c r="O22" s="142"/>
    </row>
    <row r="23" spans="1:15">
      <c r="O23" s="142"/>
    </row>
    <row r="24" spans="1:15">
      <c r="O24" s="142"/>
    </row>
    <row r="25" spans="1:15">
      <c r="B25" s="80"/>
      <c r="O25" s="142"/>
    </row>
    <row r="26" spans="1:15">
      <c r="B26" s="80"/>
      <c r="O26" s="142"/>
    </row>
    <row r="27" spans="1:15">
      <c r="O27" s="142"/>
    </row>
    <row r="28" spans="1:15">
      <c r="B28" s="43"/>
      <c r="O28" s="142"/>
    </row>
    <row r="29" spans="1:15">
      <c r="B29" s="84"/>
      <c r="C29" s="128"/>
      <c r="E29" s="79"/>
      <c r="F29" s="128"/>
      <c r="G29" s="84"/>
      <c r="I29" s="84"/>
      <c r="O29" s="142"/>
    </row>
    <row r="30" spans="1:15" s="80" customFormat="1">
      <c r="A30" s="143"/>
      <c r="B30" s="86"/>
      <c r="C30" s="43"/>
      <c r="E30" s="87"/>
      <c r="F30" s="43"/>
      <c r="G30" s="87"/>
      <c r="I30" s="87"/>
    </row>
    <row r="31" spans="1:15" s="80" customFormat="1">
      <c r="A31" s="143"/>
      <c r="B31" s="144"/>
      <c r="C31" s="145"/>
      <c r="F31" s="144"/>
      <c r="I31" s="144"/>
    </row>
    <row r="52" spans="4:8">
      <c r="H52" s="43">
        <v>0</v>
      </c>
    </row>
    <row r="61" spans="4:8">
      <c r="D61" s="43">
        <v>0</v>
      </c>
    </row>
  </sheetData>
  <customSheetViews>
    <customSheetView guid="{B9F63820-5C32-455A-BC9D-0BE84D6B0867}" scale="80" showGridLines="0" state="hidden">
      <pane ySplit="7" topLeftCell="A8" activePane="bottomLeft" state="frozen"/>
      <selection pane="bottomLeft" sqref="A1:K15"/>
      <pageMargins left="0" right="0" top="0" bottom="0" header="0" footer="0"/>
      <pageSetup scale="47" orientation="portrait" r:id="rId1"/>
      <headerFooter alignWithMargins="0"/>
    </customSheetView>
    <customSheetView guid="{7015FC6D-0680-4B00-AA0E-B83DA1D0B666}" scale="80" showPageBreaks="1" showGridLines="0" printArea="1">
      <pane ySplit="7" topLeftCell="A8" activePane="bottomLeft" state="frozen"/>
      <selection pane="bottomLeft" activeCell="I11" sqref="I9:I11"/>
      <pageMargins left="0" right="0" top="0" bottom="0" header="0" footer="0"/>
      <pageSetup scale="47" orientation="portrait" r:id="rId2"/>
      <headerFooter alignWithMargins="0"/>
    </customSheetView>
    <customSheetView guid="{5FCC9217-B3E9-4B91-A943-5F21728EBEE9}" scale="80" showPageBreaks="1" showGridLines="0" printArea="1">
      <pane ySplit="7" topLeftCell="A47" activePane="bottomLeft" state="frozen"/>
      <selection pane="bottomLeft" activeCell="K71" sqref="K71"/>
      <pageMargins left="0" right="0" top="0" bottom="0" header="0" footer="0"/>
      <pageSetup scale="47" orientation="portrait" r:id="rId3"/>
      <headerFooter alignWithMargins="0"/>
    </customSheetView>
    <customSheetView guid="{F3648BCD-1CED-4BBB-AE63-37BDB925883F}" scale="80" showGridLines="0">
      <pane ySplit="7" topLeftCell="A8" activePane="bottomLeft" state="frozen"/>
      <selection pane="bottomLeft" activeCell="N12" sqref="N12"/>
      <pageMargins left="0" right="0" top="0" bottom="0" header="0" footer="0"/>
      <pageSetup scale="47" orientation="portrait" r:id="rId4"/>
      <headerFooter alignWithMargins="0"/>
    </customSheetView>
  </customSheetViews>
  <mergeCells count="19">
    <mergeCell ref="C20:E20"/>
    <mergeCell ref="F20:H20"/>
    <mergeCell ref="C19:E19"/>
    <mergeCell ref="C14:E14"/>
    <mergeCell ref="F14:H14"/>
    <mergeCell ref="C15:E15"/>
    <mergeCell ref="F19:H19"/>
    <mergeCell ref="F15:H15"/>
    <mergeCell ref="F16:H16"/>
    <mergeCell ref="C16:E16"/>
    <mergeCell ref="C18:E18"/>
    <mergeCell ref="F17:H17"/>
    <mergeCell ref="C17:E17"/>
    <mergeCell ref="F18:H18"/>
    <mergeCell ref="C13:E13"/>
    <mergeCell ref="F13:H13"/>
    <mergeCell ref="B7:I7"/>
    <mergeCell ref="B9:I9"/>
    <mergeCell ref="B11:I11"/>
  </mergeCells>
  <pageMargins left="0.82677165354330717" right="0.23622047244094491" top="0.74803149606299213" bottom="0.74803149606299213" header="0.31496062992125984" footer="0.31496062992125984"/>
  <pageSetup scale="47" orientation="portrait" r:id="rId5"/>
  <headerFooter alignWithMargins="0"/>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K42"/>
  <sheetViews>
    <sheetView showGridLines="0" zoomScale="90" zoomScaleNormal="90" zoomScaleSheetLayoutView="90" workbookViewId="0">
      <selection activeCell="I29" sqref="I29"/>
    </sheetView>
  </sheetViews>
  <sheetFormatPr baseColWidth="10" defaultColWidth="11.44140625" defaultRowHeight="13.2"/>
  <cols>
    <col min="1" max="1" width="3" style="43" customWidth="1"/>
    <col min="2" max="2" width="48.88671875" style="76" customWidth="1"/>
    <col min="3" max="3" width="17" style="76" bestFit="1" customWidth="1"/>
    <col min="4" max="4" width="10.44140625" style="76" customWidth="1"/>
    <col min="5" max="5" width="21.6640625" style="76" customWidth="1"/>
    <col min="6" max="6" width="21.33203125" style="169" customWidth="1"/>
    <col min="7" max="7" width="3" style="43" customWidth="1"/>
    <col min="8" max="8" width="13.33203125" style="43" bestFit="1" customWidth="1"/>
    <col min="9" max="9" width="17.44140625" style="43" customWidth="1"/>
    <col min="10" max="10" width="19" style="43" bestFit="1" customWidth="1"/>
    <col min="11" max="11" width="12.6640625" style="43" bestFit="1" customWidth="1"/>
    <col min="12" max="16384" width="11.44140625" style="43"/>
  </cols>
  <sheetData>
    <row r="1" spans="2:11">
      <c r="B1" s="43"/>
      <c r="C1" s="43"/>
      <c r="D1" s="87"/>
      <c r="E1" s="43"/>
      <c r="F1" s="43"/>
    </row>
    <row r="2" spans="2:11">
      <c r="B2" s="43"/>
      <c r="C2" s="43"/>
      <c r="D2" s="87"/>
      <c r="E2" s="43"/>
      <c r="F2" s="43"/>
    </row>
    <row r="3" spans="2:11">
      <c r="B3" s="43"/>
      <c r="C3" s="43"/>
      <c r="D3" s="87"/>
      <c r="E3" s="43"/>
      <c r="F3" s="43"/>
    </row>
    <row r="4" spans="2:11">
      <c r="B4" s="43"/>
      <c r="C4" s="43"/>
      <c r="D4" s="87"/>
      <c r="E4" s="43"/>
      <c r="F4" s="43"/>
    </row>
    <row r="5" spans="2:11">
      <c r="B5" s="43"/>
      <c r="C5" s="43"/>
      <c r="D5" s="87"/>
      <c r="E5" s="43"/>
      <c r="F5" s="43"/>
    </row>
    <row r="6" spans="2:11">
      <c r="B6" s="43"/>
      <c r="C6" s="43"/>
      <c r="D6" s="87"/>
      <c r="E6" s="43"/>
      <c r="F6" s="43"/>
    </row>
    <row r="7" spans="2:11">
      <c r="B7" s="343" t="s">
        <v>82</v>
      </c>
      <c r="C7" s="343"/>
      <c r="D7" s="343"/>
      <c r="E7" s="343"/>
      <c r="F7" s="343"/>
      <c r="G7" s="146"/>
      <c r="H7" s="91"/>
      <c r="I7" s="91"/>
    </row>
    <row r="8" spans="2:11">
      <c r="B8" s="247"/>
      <c r="C8" s="247"/>
      <c r="D8" s="247"/>
      <c r="E8" s="247"/>
      <c r="F8" s="247"/>
      <c r="G8" s="146"/>
      <c r="H8" s="91"/>
      <c r="I8" s="91"/>
    </row>
    <row r="9" spans="2:11">
      <c r="B9" s="349" t="s">
        <v>29</v>
      </c>
      <c r="C9" s="349"/>
      <c r="D9" s="349"/>
      <c r="E9" s="349"/>
      <c r="F9" s="349"/>
      <c r="G9" s="86"/>
      <c r="H9" s="86"/>
      <c r="I9" s="86"/>
    </row>
    <row r="10" spans="2:11">
      <c r="B10" s="268" t="s">
        <v>512</v>
      </c>
      <c r="C10" s="268"/>
      <c r="D10" s="268"/>
      <c r="E10" s="268"/>
      <c r="F10" s="268"/>
      <c r="G10" s="42"/>
      <c r="H10" s="86"/>
      <c r="I10" s="86"/>
    </row>
    <row r="11" spans="2:11">
      <c r="B11" s="365" t="s">
        <v>143</v>
      </c>
      <c r="C11" s="365"/>
      <c r="D11" s="365"/>
      <c r="E11" s="365"/>
      <c r="F11" s="365"/>
      <c r="G11" s="86"/>
      <c r="H11" s="86"/>
      <c r="I11" s="86"/>
    </row>
    <row r="12" spans="2:11">
      <c r="B12" s="147"/>
      <c r="C12" s="147"/>
      <c r="D12" s="147"/>
      <c r="E12" s="147"/>
      <c r="F12" s="126"/>
      <c r="G12" s="76"/>
    </row>
    <row r="13" spans="2:11" ht="25.2" customHeight="1">
      <c r="B13" s="148"/>
      <c r="C13" s="95"/>
      <c r="D13" s="95"/>
      <c r="E13" s="96">
        <v>45473</v>
      </c>
      <c r="F13" s="96">
        <v>45107</v>
      </c>
    </row>
    <row r="14" spans="2:11">
      <c r="B14" s="363"/>
      <c r="C14" s="364"/>
      <c r="D14" s="364"/>
      <c r="E14" s="151"/>
      <c r="F14" s="151"/>
    </row>
    <row r="15" spans="2:11" s="126" customFormat="1">
      <c r="B15" s="152" t="s">
        <v>30</v>
      </c>
      <c r="C15" s="153"/>
      <c r="D15" s="153"/>
      <c r="E15" s="154"/>
      <c r="F15" s="154"/>
      <c r="J15" s="43"/>
    </row>
    <row r="16" spans="2:11" s="126" customFormat="1">
      <c r="B16" s="155"/>
      <c r="C16" s="153"/>
      <c r="D16" s="153"/>
      <c r="E16" s="154"/>
      <c r="F16" s="154"/>
      <c r="H16" s="156"/>
      <c r="I16" s="43"/>
      <c r="J16" s="43"/>
      <c r="K16" s="43"/>
    </row>
    <row r="17" spans="2:11" s="126" customFormat="1">
      <c r="B17" s="363" t="s">
        <v>31</v>
      </c>
      <c r="C17" s="364"/>
      <c r="D17" s="364"/>
      <c r="E17" s="154"/>
      <c r="F17" s="237"/>
      <c r="H17" s="156"/>
      <c r="I17" s="43"/>
      <c r="J17" s="43"/>
      <c r="K17" s="43"/>
    </row>
    <row r="18" spans="2:11" s="126" customFormat="1">
      <c r="B18" s="155" t="s">
        <v>85</v>
      </c>
      <c r="C18" s="150"/>
      <c r="D18" s="150"/>
      <c r="E18" s="154">
        <v>-8342597.6463565994</v>
      </c>
      <c r="F18" s="237">
        <v>0</v>
      </c>
      <c r="H18" s="156"/>
      <c r="I18" s="43"/>
      <c r="J18" s="43"/>
      <c r="K18" s="43"/>
    </row>
    <row r="19" spans="2:11" s="126" customFormat="1">
      <c r="B19" s="155" t="s">
        <v>86</v>
      </c>
      <c r="C19" s="153"/>
      <c r="D19" s="150"/>
      <c r="E19" s="154">
        <v>143368.71522918378</v>
      </c>
      <c r="F19" s="237">
        <v>0</v>
      </c>
      <c r="H19" s="156"/>
      <c r="I19" s="43"/>
      <c r="J19" s="43"/>
      <c r="K19" s="43"/>
    </row>
    <row r="20" spans="2:11" s="126" customFormat="1">
      <c r="B20" s="157" t="s">
        <v>112</v>
      </c>
      <c r="C20" s="150"/>
      <c r="D20" s="150"/>
      <c r="E20" s="154">
        <v>-10000</v>
      </c>
      <c r="F20" s="237">
        <v>0</v>
      </c>
      <c r="H20" s="156"/>
      <c r="I20" s="43"/>
      <c r="J20" s="43"/>
      <c r="K20" s="43"/>
    </row>
    <row r="21" spans="2:11" s="126" customFormat="1">
      <c r="B21" s="157" t="s">
        <v>32</v>
      </c>
      <c r="C21" s="150"/>
      <c r="D21" s="150"/>
      <c r="E21" s="154">
        <v>-73553.179999999993</v>
      </c>
      <c r="F21" s="237">
        <v>0</v>
      </c>
      <c r="H21" s="156"/>
      <c r="I21" s="43"/>
      <c r="J21" s="43"/>
      <c r="K21" s="43"/>
    </row>
    <row r="22" spans="2:11" s="126" customFormat="1">
      <c r="B22" s="157"/>
      <c r="C22" s="153"/>
      <c r="D22" s="153"/>
      <c r="E22" s="154"/>
      <c r="F22" s="237"/>
      <c r="H22" s="156"/>
      <c r="I22" s="43"/>
      <c r="J22" s="43"/>
      <c r="K22" s="43"/>
    </row>
    <row r="23" spans="2:11" s="92" customFormat="1">
      <c r="B23" s="363" t="s">
        <v>33</v>
      </c>
      <c r="C23" s="364"/>
      <c r="D23" s="364"/>
      <c r="E23" s="158">
        <v>-8282782.1111274157</v>
      </c>
      <c r="F23" s="238">
        <v>0</v>
      </c>
      <c r="H23" s="156"/>
      <c r="I23" s="43"/>
      <c r="J23" s="43"/>
      <c r="K23" s="43"/>
    </row>
    <row r="24" spans="2:11" s="126" customFormat="1">
      <c r="B24" s="155"/>
      <c r="C24" s="153"/>
      <c r="D24" s="150"/>
      <c r="E24" s="154"/>
      <c r="F24" s="237"/>
      <c r="H24" s="156"/>
      <c r="I24" s="43"/>
      <c r="J24" s="43"/>
      <c r="K24" s="43"/>
    </row>
    <row r="25" spans="2:11" s="126" customFormat="1">
      <c r="B25" s="152" t="s">
        <v>34</v>
      </c>
      <c r="C25" s="150"/>
      <c r="D25" s="150"/>
      <c r="E25" s="154"/>
      <c r="F25" s="237"/>
      <c r="H25" s="156"/>
      <c r="I25" s="43"/>
      <c r="J25" s="43"/>
      <c r="K25" s="43"/>
    </row>
    <row r="26" spans="2:11" s="126" customFormat="1">
      <c r="B26" s="149"/>
      <c r="C26" s="150"/>
      <c r="D26" s="150"/>
      <c r="E26" s="154"/>
      <c r="F26" s="237"/>
      <c r="H26" s="156"/>
      <c r="I26" s="43"/>
      <c r="J26" s="43"/>
      <c r="K26" s="43"/>
    </row>
    <row r="27" spans="2:11" s="126" customFormat="1">
      <c r="B27" s="366" t="s">
        <v>7</v>
      </c>
      <c r="C27" s="367"/>
      <c r="D27" s="367"/>
      <c r="E27" s="154">
        <v>-51033870.849999994</v>
      </c>
      <c r="F27" s="237">
        <v>0</v>
      </c>
      <c r="H27" s="156"/>
      <c r="I27" s="43"/>
      <c r="J27" s="43"/>
      <c r="K27" s="43"/>
    </row>
    <row r="28" spans="2:11" s="126" customFormat="1">
      <c r="B28" s="155" t="s">
        <v>6</v>
      </c>
      <c r="C28" s="153"/>
      <c r="D28" s="153"/>
      <c r="E28" s="154">
        <v>59075238.399999991</v>
      </c>
      <c r="F28" s="237">
        <v>0</v>
      </c>
      <c r="H28" s="156"/>
      <c r="I28" s="43"/>
      <c r="J28" s="43"/>
      <c r="K28" s="43"/>
    </row>
    <row r="29" spans="2:11" s="126" customFormat="1">
      <c r="B29" s="155"/>
      <c r="C29" s="153"/>
      <c r="D29" s="150"/>
      <c r="E29" s="154"/>
      <c r="F29" s="237"/>
      <c r="H29" s="156"/>
      <c r="I29" s="43"/>
      <c r="J29" s="43"/>
      <c r="K29" s="43"/>
    </row>
    <row r="30" spans="2:11" s="126" customFormat="1">
      <c r="B30" s="363" t="s">
        <v>148</v>
      </c>
      <c r="C30" s="364"/>
      <c r="D30" s="364"/>
      <c r="E30" s="158">
        <v>8041367.549999997</v>
      </c>
      <c r="F30" s="238">
        <v>0</v>
      </c>
      <c r="H30" s="156"/>
      <c r="I30" s="43"/>
      <c r="J30" s="43"/>
      <c r="K30" s="43"/>
    </row>
    <row r="31" spans="2:11" s="126" customFormat="1">
      <c r="B31" s="155" t="s">
        <v>35</v>
      </c>
      <c r="C31" s="150"/>
      <c r="D31" s="150"/>
      <c r="E31" s="238">
        <v>2966463.22</v>
      </c>
      <c r="F31" s="238">
        <v>0</v>
      </c>
      <c r="H31" s="156"/>
      <c r="I31" s="43"/>
      <c r="J31" s="43"/>
      <c r="K31" s="43"/>
    </row>
    <row r="32" spans="2:11" s="162" customFormat="1">
      <c r="B32" s="159" t="s">
        <v>36</v>
      </c>
      <c r="C32" s="160"/>
      <c r="D32" s="160"/>
      <c r="E32" s="161">
        <v>2725048.6588725816</v>
      </c>
      <c r="F32" s="239">
        <v>0</v>
      </c>
      <c r="H32" s="163"/>
      <c r="I32" s="43"/>
      <c r="J32" s="43"/>
      <c r="K32" s="43"/>
    </row>
    <row r="33" spans="1:11" s="126" customFormat="1">
      <c r="C33" s="164"/>
      <c r="D33" s="164"/>
      <c r="E33" s="165"/>
      <c r="F33" s="165"/>
      <c r="I33" s="166"/>
      <c r="J33" s="167"/>
      <c r="K33" s="168"/>
    </row>
    <row r="34" spans="1:11" s="126" customFormat="1">
      <c r="B34" s="43" t="s">
        <v>144</v>
      </c>
      <c r="C34" s="43"/>
      <c r="D34" s="43"/>
      <c r="E34" s="43"/>
      <c r="F34" s="43"/>
      <c r="I34" s="167"/>
      <c r="J34" s="167"/>
      <c r="K34" s="168"/>
    </row>
    <row r="35" spans="1:11">
      <c r="E35" s="43"/>
      <c r="F35" s="43"/>
      <c r="I35" s="98"/>
      <c r="J35" s="98"/>
      <c r="K35" s="98"/>
    </row>
    <row r="36" spans="1:11">
      <c r="E36" s="43"/>
      <c r="F36" s="43"/>
      <c r="G36" s="76"/>
      <c r="I36" s="126"/>
    </row>
    <row r="37" spans="1:11">
      <c r="B37" s="80"/>
      <c r="E37" s="43"/>
      <c r="F37" s="43"/>
      <c r="G37" s="76"/>
      <c r="I37" s="126"/>
    </row>
    <row r="38" spans="1:11">
      <c r="G38" s="84"/>
    </row>
    <row r="39" spans="1:11">
      <c r="G39" s="87"/>
      <c r="H39" s="80"/>
    </row>
    <row r="41" spans="1:11" s="80" customFormat="1">
      <c r="A41" s="143"/>
      <c r="B41" s="79"/>
      <c r="C41" s="170"/>
      <c r="E41" s="79"/>
      <c r="G41" s="81"/>
    </row>
    <row r="42" spans="1:11" s="80" customFormat="1">
      <c r="A42" s="143"/>
      <c r="B42" s="144"/>
      <c r="C42" s="145"/>
      <c r="E42" s="144"/>
      <c r="G42" s="144"/>
    </row>
  </sheetData>
  <customSheetViews>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1"/>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2"/>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3"/>
    </customSheetView>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8">
    <mergeCell ref="B7:F7"/>
    <mergeCell ref="B30:D30"/>
    <mergeCell ref="B9:F9"/>
    <mergeCell ref="B11:F11"/>
    <mergeCell ref="B17:D17"/>
    <mergeCell ref="B23:D23"/>
    <mergeCell ref="B27:D27"/>
    <mergeCell ref="B14:D14"/>
  </mergeCells>
  <pageMargins left="0.7" right="0.7" top="0.75" bottom="0.75" header="0.3" footer="0.3"/>
  <pageSetup paperSize="9" scale="70" fitToHeight="0"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P322"/>
  <sheetViews>
    <sheetView showGridLines="0" zoomScale="90" zoomScaleNormal="90" zoomScaleSheetLayoutView="80" workbookViewId="0">
      <selection activeCell="B11" sqref="B11:L11"/>
    </sheetView>
  </sheetViews>
  <sheetFormatPr baseColWidth="10" defaultColWidth="11.44140625" defaultRowHeight="13.2"/>
  <cols>
    <col min="1" max="1" width="3.88671875" style="43" customWidth="1"/>
    <col min="2" max="2" width="9.6640625" style="43" customWidth="1"/>
    <col min="3" max="3" width="4.44140625" style="43" customWidth="1"/>
    <col min="4" max="4" width="22.88671875" style="43" customWidth="1"/>
    <col min="5" max="5" width="11.5546875" style="43" customWidth="1"/>
    <col min="6" max="6" width="7.33203125" style="43" customWidth="1"/>
    <col min="7" max="7" width="14.6640625" style="43" customWidth="1"/>
    <col min="8" max="9" width="11.44140625" style="43"/>
    <col min="10" max="10" width="9.109375" style="43" customWidth="1"/>
    <col min="11" max="11" width="11.44140625" style="43"/>
    <col min="12" max="12" width="9.33203125" style="43" customWidth="1"/>
    <col min="13" max="13" width="4.44140625" style="43" customWidth="1"/>
    <col min="14" max="16384" width="11.44140625" style="43"/>
  </cols>
  <sheetData>
    <row r="1" spans="2:12">
      <c r="D1" s="87"/>
    </row>
    <row r="2" spans="2:12">
      <c r="D2" s="87"/>
    </row>
    <row r="3" spans="2:12">
      <c r="D3" s="87"/>
    </row>
    <row r="4" spans="2:12">
      <c r="D4" s="87"/>
    </row>
    <row r="5" spans="2:12">
      <c r="D5" s="87"/>
    </row>
    <row r="6" spans="2:12">
      <c r="D6" s="87"/>
    </row>
    <row r="7" spans="2:12">
      <c r="D7" s="87"/>
    </row>
    <row r="8" spans="2:12" ht="15.6" customHeight="1">
      <c r="B8" s="377" t="s">
        <v>82</v>
      </c>
      <c r="C8" s="377"/>
      <c r="D8" s="377"/>
      <c r="E8" s="377"/>
      <c r="F8" s="377"/>
      <c r="G8" s="377"/>
      <c r="H8" s="377"/>
      <c r="I8" s="377"/>
      <c r="J8" s="377"/>
      <c r="K8" s="377"/>
      <c r="L8" s="377"/>
    </row>
    <row r="9" spans="2:12" ht="15.6">
      <c r="C9" s="246"/>
      <c r="D9" s="246"/>
      <c r="E9" s="246"/>
      <c r="F9" s="246"/>
      <c r="G9" s="246"/>
      <c r="H9" s="246"/>
      <c r="I9" s="246"/>
      <c r="J9" s="246"/>
      <c r="K9" s="246"/>
      <c r="L9" s="246"/>
    </row>
    <row r="10" spans="2:12" ht="17.399999999999999" customHeight="1">
      <c r="B10" s="377" t="s">
        <v>149</v>
      </c>
      <c r="C10" s="377"/>
      <c r="D10" s="377"/>
      <c r="E10" s="377"/>
      <c r="F10" s="377"/>
      <c r="G10" s="377"/>
      <c r="H10" s="377"/>
      <c r="I10" s="377"/>
      <c r="J10" s="377"/>
      <c r="K10" s="377"/>
      <c r="L10" s="377"/>
    </row>
    <row r="11" spans="2:12" ht="15.6" customHeight="1">
      <c r="B11" s="376" t="s">
        <v>489</v>
      </c>
      <c r="C11" s="376"/>
      <c r="D11" s="376"/>
      <c r="E11" s="376"/>
      <c r="F11" s="376"/>
      <c r="G11" s="376"/>
      <c r="H11" s="376"/>
      <c r="I11" s="376"/>
      <c r="J11" s="376"/>
      <c r="K11" s="376"/>
      <c r="L11" s="376"/>
    </row>
    <row r="12" spans="2:12" ht="15.6" customHeight="1">
      <c r="B12" s="376" t="s">
        <v>143</v>
      </c>
      <c r="C12" s="376"/>
      <c r="D12" s="376"/>
      <c r="E12" s="376"/>
      <c r="F12" s="376"/>
      <c r="G12" s="376"/>
      <c r="H12" s="376"/>
      <c r="I12" s="376"/>
      <c r="J12" s="376"/>
      <c r="K12" s="376"/>
      <c r="L12" s="376"/>
    </row>
    <row r="13" spans="2:12" ht="15.6" customHeight="1">
      <c r="C13" s="251"/>
      <c r="D13" s="251"/>
      <c r="E13" s="251"/>
      <c r="F13" s="251"/>
      <c r="G13" s="251"/>
      <c r="H13" s="251"/>
      <c r="I13" s="251"/>
      <c r="J13" s="251"/>
      <c r="K13" s="251"/>
      <c r="L13" s="251"/>
    </row>
    <row r="15" spans="2:12">
      <c r="B15" s="44" t="s">
        <v>150</v>
      </c>
      <c r="C15" s="44" t="s">
        <v>151</v>
      </c>
    </row>
    <row r="16" spans="2:12" ht="10.95" customHeight="1">
      <c r="C16" s="44"/>
    </row>
    <row r="17" spans="3:14" ht="61.95" customHeight="1">
      <c r="C17" s="369" t="s">
        <v>152</v>
      </c>
      <c r="D17" s="369"/>
      <c r="E17" s="369"/>
      <c r="F17" s="369"/>
      <c r="G17" s="369"/>
      <c r="H17" s="369"/>
      <c r="I17" s="369"/>
      <c r="J17" s="369"/>
      <c r="K17" s="369"/>
      <c r="L17" s="369"/>
    </row>
    <row r="18" spans="3:14" ht="48.6" customHeight="1">
      <c r="C18" s="369" t="s">
        <v>153</v>
      </c>
      <c r="D18" s="369"/>
      <c r="E18" s="369"/>
      <c r="F18" s="369"/>
      <c r="G18" s="369"/>
      <c r="H18" s="369"/>
      <c r="I18" s="369"/>
      <c r="J18" s="369"/>
      <c r="K18" s="369"/>
      <c r="L18" s="369"/>
    </row>
    <row r="19" spans="3:14" s="173" customFormat="1">
      <c r="C19" s="172"/>
      <c r="D19" s="172"/>
      <c r="E19" s="172"/>
      <c r="F19" s="172"/>
      <c r="G19" s="172"/>
      <c r="H19" s="172"/>
      <c r="I19" s="172"/>
      <c r="J19" s="172"/>
      <c r="K19" s="172"/>
      <c r="L19" s="172"/>
    </row>
    <row r="20" spans="3:14">
      <c r="C20" s="44" t="s">
        <v>37</v>
      </c>
    </row>
    <row r="21" spans="3:14" ht="8.4" customHeight="1"/>
    <row r="22" spans="3:14" s="173" customFormat="1" ht="74.400000000000006" customHeight="1">
      <c r="C22" s="368" t="s">
        <v>154</v>
      </c>
      <c r="D22" s="368"/>
      <c r="E22" s="368"/>
      <c r="F22" s="368"/>
      <c r="G22" s="368"/>
      <c r="H22" s="368"/>
      <c r="I22" s="368"/>
      <c r="J22" s="368"/>
      <c r="K22" s="368"/>
      <c r="L22" s="368"/>
      <c r="N22" s="43"/>
    </row>
    <row r="23" spans="3:14" s="173" customFormat="1" ht="48" customHeight="1">
      <c r="C23" s="369" t="s">
        <v>155</v>
      </c>
      <c r="D23" s="369"/>
      <c r="E23" s="369"/>
      <c r="F23" s="369"/>
      <c r="G23" s="369"/>
      <c r="H23" s="369"/>
      <c r="I23" s="369"/>
      <c r="J23" s="369"/>
      <c r="K23" s="369"/>
      <c r="L23" s="369"/>
      <c r="N23" s="43"/>
    </row>
    <row r="24" spans="3:14" ht="8.4" customHeight="1"/>
    <row r="25" spans="3:14">
      <c r="C25" s="44" t="s">
        <v>38</v>
      </c>
    </row>
    <row r="26" spans="3:14" ht="8.4" customHeight="1"/>
    <row r="27" spans="3:14" ht="28.95" customHeight="1">
      <c r="C27" s="369" t="s">
        <v>156</v>
      </c>
      <c r="D27" s="369"/>
      <c r="E27" s="369"/>
      <c r="F27" s="369"/>
      <c r="G27" s="369"/>
      <c r="H27" s="369"/>
      <c r="I27" s="369"/>
      <c r="J27" s="369"/>
      <c r="K27" s="369"/>
      <c r="L27" s="369"/>
    </row>
    <row r="29" spans="3:14" ht="28.5" customHeight="1">
      <c r="C29" s="348" t="s">
        <v>71</v>
      </c>
      <c r="D29" s="348"/>
      <c r="E29" s="348"/>
      <c r="F29" s="348"/>
      <c r="G29" s="348"/>
      <c r="H29" s="348"/>
      <c r="I29" s="346" t="s">
        <v>72</v>
      </c>
      <c r="J29" s="346"/>
      <c r="K29" s="346" t="s">
        <v>73</v>
      </c>
      <c r="L29" s="346"/>
    </row>
    <row r="30" spans="3:14" ht="31.5" customHeight="1">
      <c r="C30" s="371" t="s">
        <v>74</v>
      </c>
      <c r="D30" s="371"/>
      <c r="E30" s="371"/>
      <c r="F30" s="371"/>
      <c r="G30" s="371"/>
      <c r="H30" s="371"/>
      <c r="I30" s="372">
        <v>0</v>
      </c>
      <c r="J30" s="373"/>
      <c r="K30" s="372">
        <v>1</v>
      </c>
      <c r="L30" s="373"/>
    </row>
    <row r="31" spans="3:14" s="126" customFormat="1" ht="36" customHeight="1">
      <c r="C31" s="371" t="s">
        <v>75</v>
      </c>
      <c r="D31" s="371"/>
      <c r="E31" s="371"/>
      <c r="F31" s="371"/>
      <c r="G31" s="371"/>
      <c r="H31" s="371"/>
      <c r="I31" s="372">
        <v>0</v>
      </c>
      <c r="J31" s="373"/>
      <c r="K31" s="372">
        <v>0.9</v>
      </c>
      <c r="L31" s="373"/>
    </row>
    <row r="32" spans="3:14" ht="39.6" customHeight="1">
      <c r="C32" s="371" t="s">
        <v>76</v>
      </c>
      <c r="D32" s="371"/>
      <c r="E32" s="371"/>
      <c r="F32" s="371"/>
      <c r="G32" s="371"/>
      <c r="H32" s="371"/>
      <c r="I32" s="372">
        <v>0</v>
      </c>
      <c r="J32" s="373"/>
      <c r="K32" s="372">
        <v>0.9</v>
      </c>
      <c r="L32" s="373"/>
    </row>
    <row r="33" spans="3:14" s="126" customFormat="1" ht="52.2" customHeight="1">
      <c r="C33" s="371" t="s">
        <v>79</v>
      </c>
      <c r="D33" s="371"/>
      <c r="E33" s="371"/>
      <c r="F33" s="371"/>
      <c r="G33" s="371"/>
      <c r="H33" s="371"/>
      <c r="I33" s="372">
        <v>0</v>
      </c>
      <c r="J33" s="373"/>
      <c r="K33" s="372">
        <v>0.7</v>
      </c>
      <c r="L33" s="373"/>
    </row>
    <row r="34" spans="3:14" s="126" customFormat="1" ht="52.95" customHeight="1">
      <c r="C34" s="371" t="s">
        <v>77</v>
      </c>
      <c r="D34" s="371"/>
      <c r="E34" s="371"/>
      <c r="F34" s="371"/>
      <c r="G34" s="371"/>
      <c r="H34" s="371"/>
      <c r="I34" s="372">
        <v>0</v>
      </c>
      <c r="J34" s="373"/>
      <c r="K34" s="372">
        <v>0.5</v>
      </c>
      <c r="L34" s="373"/>
    </row>
    <row r="35" spans="3:14" s="126" customFormat="1" ht="54" customHeight="1">
      <c r="C35" s="378" t="s">
        <v>157</v>
      </c>
      <c r="D35" s="379"/>
      <c r="E35" s="379"/>
      <c r="F35" s="379"/>
      <c r="G35" s="379"/>
      <c r="H35" s="380"/>
      <c r="I35" s="381">
        <v>0</v>
      </c>
      <c r="J35" s="382"/>
      <c r="K35" s="381">
        <v>0.5</v>
      </c>
      <c r="L35" s="382"/>
      <c r="N35" s="43"/>
    </row>
    <row r="36" spans="3:14" ht="49.5" customHeight="1">
      <c r="C36" s="371" t="s">
        <v>78</v>
      </c>
      <c r="D36" s="371"/>
      <c r="E36" s="371"/>
      <c r="F36" s="371"/>
      <c r="G36" s="371"/>
      <c r="H36" s="371"/>
      <c r="I36" s="372">
        <v>0</v>
      </c>
      <c r="J36" s="373"/>
      <c r="K36" s="372">
        <v>0.3</v>
      </c>
      <c r="L36" s="373"/>
    </row>
    <row r="37" spans="3:14" s="126" customFormat="1" ht="15" customHeight="1">
      <c r="C37" s="171"/>
      <c r="D37" s="171"/>
      <c r="E37" s="171"/>
      <c r="F37" s="171"/>
      <c r="G37" s="171"/>
      <c r="H37" s="171"/>
      <c r="I37" s="174"/>
      <c r="J37" s="130"/>
      <c r="K37" s="130"/>
      <c r="L37" s="130"/>
    </row>
    <row r="38" spans="3:14" s="173" customFormat="1">
      <c r="C38" s="370" t="s">
        <v>113</v>
      </c>
      <c r="D38" s="370"/>
      <c r="E38" s="370"/>
      <c r="F38" s="370"/>
      <c r="G38" s="370"/>
      <c r="H38" s="370"/>
      <c r="I38" s="370"/>
      <c r="J38" s="370"/>
      <c r="K38" s="370"/>
      <c r="L38" s="370"/>
    </row>
    <row r="39" spans="3:14" ht="8.4" customHeight="1"/>
    <row r="40" spans="3:14" s="173" customFormat="1" ht="39" customHeight="1">
      <c r="C40" s="368" t="s">
        <v>158</v>
      </c>
      <c r="D40" s="368"/>
      <c r="E40" s="368"/>
      <c r="F40" s="368"/>
      <c r="G40" s="368"/>
      <c r="H40" s="368"/>
      <c r="I40" s="368"/>
      <c r="J40" s="368"/>
      <c r="K40" s="368"/>
      <c r="L40" s="368"/>
      <c r="N40" s="43"/>
    </row>
    <row r="41" spans="3:14" s="173" customFormat="1">
      <c r="C41" s="172"/>
      <c r="D41" s="172"/>
      <c r="E41" s="172"/>
      <c r="F41" s="172"/>
      <c r="G41" s="172"/>
      <c r="H41" s="172"/>
      <c r="I41" s="172"/>
      <c r="J41" s="172"/>
      <c r="K41" s="172"/>
      <c r="L41" s="172"/>
    </row>
    <row r="42" spans="3:14" s="173" customFormat="1">
      <c r="C42" s="44" t="s">
        <v>39</v>
      </c>
      <c r="D42" s="172"/>
      <c r="E42" s="172"/>
      <c r="F42" s="172"/>
      <c r="G42" s="172"/>
      <c r="H42" s="172"/>
      <c r="I42" s="172"/>
      <c r="J42" s="172"/>
      <c r="K42" s="172"/>
      <c r="L42" s="172"/>
    </row>
    <row r="43" spans="3:14" ht="8.4" customHeight="1"/>
    <row r="44" spans="3:14" s="173" customFormat="1" ht="50.4" customHeight="1">
      <c r="C44" s="369" t="s">
        <v>160</v>
      </c>
      <c r="D44" s="369"/>
      <c r="E44" s="369"/>
      <c r="F44" s="369"/>
      <c r="G44" s="369"/>
      <c r="H44" s="369"/>
      <c r="I44" s="369"/>
      <c r="J44" s="369"/>
      <c r="K44" s="369"/>
      <c r="L44" s="369"/>
      <c r="N44" s="43"/>
    </row>
    <row r="45" spans="3:14" ht="8.4" customHeight="1"/>
    <row r="46" spans="3:14" s="173" customFormat="1">
      <c r="C46" s="44" t="s">
        <v>40</v>
      </c>
      <c r="D46" s="172"/>
      <c r="E46" s="172"/>
      <c r="F46" s="172"/>
      <c r="G46" s="172"/>
      <c r="H46" s="172"/>
      <c r="I46" s="172"/>
      <c r="J46" s="172"/>
      <c r="K46" s="172"/>
      <c r="L46" s="172"/>
    </row>
    <row r="47" spans="3:14" ht="8.4" customHeight="1"/>
    <row r="48" spans="3:14" s="173" customFormat="1" ht="57" customHeight="1">
      <c r="C48" s="369" t="s">
        <v>159</v>
      </c>
      <c r="D48" s="369"/>
      <c r="E48" s="369"/>
      <c r="F48" s="369"/>
      <c r="G48" s="369"/>
      <c r="H48" s="369"/>
      <c r="I48" s="369"/>
      <c r="J48" s="369"/>
      <c r="K48" s="369"/>
      <c r="L48" s="369"/>
      <c r="N48" s="43"/>
    </row>
    <row r="49" spans="2:16" ht="8.4" customHeight="1"/>
    <row r="50" spans="2:16" s="173" customFormat="1">
      <c r="C50" s="44" t="s">
        <v>80</v>
      </c>
      <c r="D50" s="172"/>
      <c r="E50" s="172"/>
      <c r="F50" s="172"/>
      <c r="G50" s="172"/>
      <c r="H50" s="172"/>
      <c r="I50" s="172"/>
      <c r="J50" s="172"/>
      <c r="K50" s="172"/>
      <c r="L50" s="172"/>
    </row>
    <row r="51" spans="2:16" ht="8.4" customHeight="1"/>
    <row r="52" spans="2:16" s="173" customFormat="1" ht="67.2" customHeight="1">
      <c r="C52" s="369" t="s">
        <v>161</v>
      </c>
      <c r="D52" s="369"/>
      <c r="E52" s="369"/>
      <c r="F52" s="369"/>
      <c r="G52" s="369"/>
      <c r="H52" s="369"/>
      <c r="I52" s="369"/>
      <c r="J52" s="369"/>
      <c r="K52" s="369"/>
      <c r="L52" s="369"/>
      <c r="N52" s="43"/>
    </row>
    <row r="53" spans="2:16" s="173" customFormat="1">
      <c r="C53" s="172"/>
      <c r="D53" s="172"/>
      <c r="E53" s="172"/>
      <c r="F53" s="172"/>
      <c r="G53" s="172"/>
      <c r="H53" s="172"/>
      <c r="I53" s="172"/>
      <c r="J53" s="172"/>
      <c r="K53" s="172"/>
      <c r="L53" s="172"/>
    </row>
    <row r="54" spans="2:16" s="173" customFormat="1">
      <c r="C54" s="172"/>
      <c r="D54" s="172"/>
      <c r="E54" s="172"/>
      <c r="F54" s="172"/>
      <c r="G54" s="172"/>
      <c r="H54" s="172"/>
      <c r="I54" s="172"/>
      <c r="J54" s="172"/>
      <c r="K54" s="172"/>
      <c r="L54" s="172"/>
    </row>
    <row r="55" spans="2:16">
      <c r="B55" s="44" t="s">
        <v>163</v>
      </c>
      <c r="C55" s="44" t="s">
        <v>162</v>
      </c>
    </row>
    <row r="56" spans="2:16" ht="7.95" customHeight="1">
      <c r="C56" s="44"/>
    </row>
    <row r="57" spans="2:16">
      <c r="C57" s="44" t="s">
        <v>41</v>
      </c>
    </row>
    <row r="58" spans="2:16" ht="7.95" customHeight="1">
      <c r="C58" s="44"/>
    </row>
    <row r="59" spans="2:16" s="173" customFormat="1" ht="99.6" customHeight="1">
      <c r="C59" s="369" t="s">
        <v>164</v>
      </c>
      <c r="D59" s="369"/>
      <c r="E59" s="369"/>
      <c r="F59" s="369"/>
      <c r="G59" s="369"/>
      <c r="H59" s="369"/>
      <c r="I59" s="369"/>
      <c r="J59" s="369"/>
      <c r="K59" s="369"/>
      <c r="L59" s="369"/>
      <c r="N59" s="43"/>
      <c r="P59"/>
    </row>
    <row r="61" spans="2:16">
      <c r="C61" s="44" t="s">
        <v>42</v>
      </c>
    </row>
    <row r="62" spans="2:16" ht="8.4" customHeight="1"/>
    <row r="63" spans="2:16" s="126" customFormat="1" ht="28.95" customHeight="1">
      <c r="C63" s="369" t="s">
        <v>165</v>
      </c>
      <c r="D63" s="369"/>
      <c r="E63" s="369"/>
      <c r="F63" s="369"/>
      <c r="G63" s="369"/>
      <c r="H63" s="369"/>
      <c r="I63" s="369"/>
      <c r="J63" s="369"/>
      <c r="K63" s="369"/>
      <c r="L63" s="369"/>
      <c r="N63" s="43"/>
    </row>
    <row r="64" spans="2:16" s="126" customFormat="1" ht="51" customHeight="1">
      <c r="C64" s="369" t="s">
        <v>166</v>
      </c>
      <c r="D64" s="369"/>
      <c r="E64" s="369"/>
      <c r="F64" s="369"/>
      <c r="G64" s="369"/>
      <c r="H64" s="369"/>
      <c r="I64" s="369"/>
      <c r="J64" s="369"/>
      <c r="K64" s="369"/>
      <c r="L64" s="369"/>
      <c r="N64" s="43"/>
    </row>
    <row r="67" spans="2:14">
      <c r="B67" s="44" t="s">
        <v>167</v>
      </c>
      <c r="C67" s="44" t="s">
        <v>168</v>
      </c>
    </row>
    <row r="68" spans="2:14">
      <c r="C68" s="44"/>
    </row>
    <row r="69" spans="2:14">
      <c r="C69" s="92" t="s">
        <v>140</v>
      </c>
    </row>
    <row r="70" spans="2:14" ht="8.4" customHeight="1"/>
    <row r="71" spans="2:14" ht="41.4" customHeight="1">
      <c r="C71" s="369" t="s">
        <v>169</v>
      </c>
      <c r="D71" s="369"/>
      <c r="E71" s="369"/>
      <c r="F71" s="369"/>
      <c r="G71" s="369"/>
      <c r="H71" s="369"/>
      <c r="I71" s="369"/>
      <c r="J71" s="369"/>
      <c r="K71" s="369"/>
      <c r="L71" s="369"/>
    </row>
    <row r="72" spans="2:14" ht="91.95" customHeight="1">
      <c r="C72" s="369" t="s">
        <v>493</v>
      </c>
      <c r="D72" s="369"/>
      <c r="E72" s="369"/>
      <c r="F72" s="369"/>
      <c r="G72" s="369"/>
      <c r="H72" s="369"/>
      <c r="I72" s="369"/>
      <c r="J72" s="369"/>
      <c r="K72" s="369"/>
      <c r="L72" s="369"/>
    </row>
    <row r="73" spans="2:14" ht="34.950000000000003" customHeight="1">
      <c r="C73" s="369" t="s">
        <v>511</v>
      </c>
      <c r="D73" s="369"/>
      <c r="E73" s="369"/>
      <c r="F73" s="369"/>
      <c r="G73" s="369"/>
      <c r="H73" s="369"/>
      <c r="I73" s="369"/>
      <c r="J73" s="369"/>
      <c r="K73" s="369"/>
      <c r="L73" s="369"/>
    </row>
    <row r="74" spans="2:14">
      <c r="C74" s="171"/>
      <c r="D74" s="171"/>
      <c r="E74" s="171"/>
      <c r="F74" s="171"/>
      <c r="G74" s="171"/>
      <c r="H74" s="171"/>
      <c r="I74" s="171"/>
      <c r="J74" s="171"/>
      <c r="K74" s="171"/>
      <c r="L74" s="171"/>
    </row>
    <row r="75" spans="2:14">
      <c r="C75" s="44" t="s">
        <v>43</v>
      </c>
    </row>
    <row r="76" spans="2:14" ht="8.4" customHeight="1"/>
    <row r="77" spans="2:14" s="126" customFormat="1" ht="18" customHeight="1">
      <c r="C77" s="368" t="s">
        <v>490</v>
      </c>
      <c r="D77" s="368"/>
      <c r="E77" s="368"/>
      <c r="F77" s="368"/>
      <c r="G77" s="368"/>
      <c r="H77" s="368"/>
      <c r="I77" s="368"/>
      <c r="J77" s="368"/>
      <c r="K77" s="368"/>
      <c r="L77" s="368"/>
      <c r="N77" s="43"/>
    </row>
    <row r="79" spans="2:14">
      <c r="C79" s="44" t="s">
        <v>170</v>
      </c>
    </row>
    <row r="80" spans="2:14" ht="8.4" customHeight="1"/>
    <row r="81" spans="3:14" s="126" customFormat="1" ht="55.95" customHeight="1">
      <c r="C81" s="368" t="s">
        <v>491</v>
      </c>
      <c r="D81" s="368"/>
      <c r="E81" s="368"/>
      <c r="F81" s="368"/>
      <c r="G81" s="368"/>
      <c r="H81" s="368"/>
      <c r="I81" s="368"/>
      <c r="J81" s="368"/>
      <c r="K81" s="368"/>
      <c r="L81" s="368"/>
      <c r="N81" s="43"/>
    </row>
    <row r="83" spans="3:14">
      <c r="C83" s="44" t="s">
        <v>171</v>
      </c>
    </row>
    <row r="84" spans="3:14" ht="8.4" customHeight="1"/>
    <row r="85" spans="3:14" s="126" customFormat="1" ht="45" customHeight="1">
      <c r="C85" s="368" t="s">
        <v>172</v>
      </c>
      <c r="D85" s="368"/>
      <c r="E85" s="368"/>
      <c r="F85" s="368"/>
      <c r="G85" s="368"/>
      <c r="H85" s="368"/>
      <c r="I85" s="368"/>
      <c r="J85" s="368"/>
      <c r="K85" s="368"/>
      <c r="L85" s="368"/>
      <c r="N85" s="43"/>
    </row>
    <row r="87" spans="3:14">
      <c r="C87" s="92" t="s">
        <v>173</v>
      </c>
      <c r="D87" s="171"/>
      <c r="E87" s="171"/>
      <c r="F87" s="171"/>
      <c r="G87" s="171"/>
      <c r="H87" s="171"/>
      <c r="I87" s="171"/>
      <c r="J87" s="171"/>
      <c r="K87" s="171"/>
      <c r="L87" s="171"/>
    </row>
    <row r="88" spans="3:14" ht="8.4" customHeight="1"/>
    <row r="89" spans="3:14" s="73" customFormat="1" ht="67.95" customHeight="1">
      <c r="D89" s="375" t="s">
        <v>174</v>
      </c>
      <c r="E89" s="375"/>
      <c r="F89" s="375"/>
      <c r="G89" s="375"/>
      <c r="H89" s="375"/>
      <c r="I89" s="375"/>
      <c r="J89" s="375"/>
      <c r="K89" s="375"/>
      <c r="L89" s="375"/>
      <c r="N89" s="43"/>
    </row>
    <row r="90" spans="3:14" s="73" customFormat="1" ht="25.95" customHeight="1">
      <c r="D90" s="375" t="s">
        <v>175</v>
      </c>
      <c r="E90" s="375"/>
      <c r="F90" s="375"/>
      <c r="G90" s="375"/>
      <c r="H90" s="375"/>
      <c r="I90" s="375"/>
      <c r="J90" s="375"/>
      <c r="K90" s="375"/>
      <c r="L90" s="375"/>
      <c r="N90" s="43"/>
    </row>
    <row r="91" spans="3:14" s="73" customFormat="1" ht="42" customHeight="1">
      <c r="D91" s="375" t="s">
        <v>176</v>
      </c>
      <c r="E91" s="375"/>
      <c r="F91" s="375"/>
      <c r="G91" s="375"/>
      <c r="H91" s="375"/>
      <c r="I91" s="375"/>
      <c r="J91" s="375"/>
      <c r="K91" s="375"/>
      <c r="L91" s="375"/>
      <c r="N91" s="43"/>
    </row>
    <row r="92" spans="3:14">
      <c r="C92" s="171"/>
      <c r="D92" s="171"/>
      <c r="E92" s="171"/>
      <c r="F92" s="171"/>
      <c r="G92" s="171"/>
      <c r="H92" s="171"/>
      <c r="I92" s="171"/>
      <c r="J92" s="171"/>
      <c r="K92" s="171"/>
      <c r="L92" s="171"/>
    </row>
    <row r="93" spans="3:14">
      <c r="C93" s="92" t="s">
        <v>177</v>
      </c>
      <c r="D93" s="171"/>
      <c r="E93" s="171"/>
      <c r="F93" s="171"/>
      <c r="G93" s="171"/>
      <c r="H93" s="171"/>
      <c r="I93" s="171"/>
      <c r="J93" s="171"/>
      <c r="K93" s="171"/>
      <c r="L93" s="171"/>
    </row>
    <row r="94" spans="3:14" ht="8.4" customHeight="1"/>
    <row r="95" spans="3:14" ht="31.2" customHeight="1">
      <c r="D95" s="375" t="s">
        <v>178</v>
      </c>
      <c r="E95" s="375"/>
      <c r="F95" s="375"/>
      <c r="G95" s="375"/>
      <c r="H95" s="375"/>
      <c r="I95" s="375"/>
      <c r="J95" s="375"/>
      <c r="K95" s="375"/>
      <c r="L95" s="375"/>
    </row>
    <row r="96" spans="3:14" ht="36.6" customHeight="1">
      <c r="D96" s="375" t="s">
        <v>179</v>
      </c>
      <c r="E96" s="375"/>
      <c r="F96" s="375"/>
      <c r="G96" s="375"/>
      <c r="H96" s="375"/>
      <c r="I96" s="375"/>
      <c r="J96" s="375"/>
      <c r="K96" s="375"/>
      <c r="L96" s="375"/>
    </row>
    <row r="97" spans="1:14">
      <c r="C97" s="171"/>
      <c r="D97" s="171"/>
      <c r="E97" s="171"/>
      <c r="F97" s="171"/>
      <c r="G97" s="171"/>
      <c r="H97" s="171"/>
      <c r="I97" s="171"/>
      <c r="J97" s="171"/>
      <c r="K97" s="171"/>
      <c r="L97" s="171"/>
    </row>
    <row r="98" spans="1:14">
      <c r="C98" s="44" t="s">
        <v>180</v>
      </c>
    </row>
    <row r="99" spans="1:14" ht="8.4" customHeight="1"/>
    <row r="100" spans="1:14" s="72" customFormat="1" ht="30" customHeight="1">
      <c r="C100" s="374" t="s">
        <v>492</v>
      </c>
      <c r="D100" s="374"/>
      <c r="E100" s="374"/>
      <c r="F100" s="374"/>
      <c r="G100" s="374"/>
      <c r="H100" s="374"/>
      <c r="I100" s="374"/>
      <c r="J100" s="374"/>
      <c r="K100" s="374"/>
      <c r="L100" s="374"/>
      <c r="N100" s="43"/>
    </row>
    <row r="101" spans="1:14" s="72" customFormat="1">
      <c r="C101" s="175"/>
      <c r="D101" s="175"/>
      <c r="E101" s="175"/>
      <c r="F101" s="175"/>
      <c r="G101" s="175"/>
      <c r="H101" s="175"/>
      <c r="I101" s="175"/>
      <c r="J101" s="175"/>
      <c r="K101" s="175"/>
      <c r="L101" s="175"/>
    </row>
    <row r="102" spans="1:14" s="72" customFormat="1">
      <c r="C102" s="175"/>
      <c r="D102" s="175"/>
      <c r="E102" s="175"/>
      <c r="F102" s="175"/>
      <c r="G102" s="175"/>
      <c r="H102" s="175"/>
      <c r="I102" s="175"/>
      <c r="J102" s="175"/>
      <c r="K102" s="175"/>
      <c r="L102" s="175"/>
    </row>
    <row r="103" spans="1:14" s="72" customFormat="1" ht="15" customHeight="1">
      <c r="C103" s="80"/>
      <c r="D103" s="175"/>
      <c r="E103" s="175"/>
      <c r="F103" s="175"/>
      <c r="G103" s="175"/>
      <c r="H103" s="175"/>
      <c r="I103" s="175"/>
      <c r="J103" s="175"/>
      <c r="K103" s="175"/>
      <c r="L103" s="175"/>
    </row>
    <row r="107" spans="1:14" ht="15.75" customHeight="1"/>
    <row r="108" spans="1:14" s="80" customFormat="1">
      <c r="A108" s="143"/>
      <c r="D108" s="79"/>
      <c r="F108" s="170"/>
      <c r="H108" s="79"/>
      <c r="K108" s="81"/>
    </row>
    <row r="109" spans="1:14" s="80" customFormat="1">
      <c r="A109" s="143"/>
      <c r="D109" s="144"/>
      <c r="F109" s="145"/>
      <c r="H109" s="144"/>
      <c r="K109" s="144"/>
    </row>
    <row r="322" spans="4:4">
      <c r="D322" s="43">
        <v>0</v>
      </c>
    </row>
  </sheetData>
  <customSheetViews>
    <customSheetView guid="{7015FC6D-0680-4B00-AA0E-B83DA1D0B666}" scale="80" showPageBreaks="1" showGridLines="0" printArea="1" view="pageBreakPreview" topLeftCell="A79">
      <selection activeCell="H119" sqref="H119"/>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F3648BCD-1CED-4BBB-AE63-37BDB925883F}" scale="80" showPageBreaks="1" showGridLines="0" printArea="1" view="pageBreakPreview">
      <selection activeCell="G307" sqref="G306:G307"/>
      <pageMargins left="0" right="0" top="0" bottom="0" header="0" footer="0"/>
      <pageSetup scale="67" orientation="portrait" r:id="rId3"/>
    </customSheetView>
  </customSheetViews>
  <mergeCells count="53">
    <mergeCell ref="C18:L18"/>
    <mergeCell ref="C63:L63"/>
    <mergeCell ref="C34:H34"/>
    <mergeCell ref="I34:J34"/>
    <mergeCell ref="K34:L34"/>
    <mergeCell ref="C35:H35"/>
    <mergeCell ref="I35:J35"/>
    <mergeCell ref="K35:L35"/>
    <mergeCell ref="I36:J36"/>
    <mergeCell ref="C59:L59"/>
    <mergeCell ref="I33:J33"/>
    <mergeCell ref="K33:L33"/>
    <mergeCell ref="C32:H32"/>
    <mergeCell ref="I32:J32"/>
    <mergeCell ref="K32:L32"/>
    <mergeCell ref="C33:H33"/>
    <mergeCell ref="B11:L11"/>
    <mergeCell ref="B8:L8"/>
    <mergeCell ref="B10:L10"/>
    <mergeCell ref="B12:L12"/>
    <mergeCell ref="C17:L17"/>
    <mergeCell ref="C100:L100"/>
    <mergeCell ref="C64:L64"/>
    <mergeCell ref="C72:L72"/>
    <mergeCell ref="C77:L77"/>
    <mergeCell ref="C71:L71"/>
    <mergeCell ref="C73:L73"/>
    <mergeCell ref="C81:L81"/>
    <mergeCell ref="C85:L85"/>
    <mergeCell ref="D89:L89"/>
    <mergeCell ref="D91:L91"/>
    <mergeCell ref="D90:L90"/>
    <mergeCell ref="D95:L95"/>
    <mergeCell ref="D96:L96"/>
    <mergeCell ref="C30:H30"/>
    <mergeCell ref="I30:J30"/>
    <mergeCell ref="K30:L30"/>
    <mergeCell ref="C31:H31"/>
    <mergeCell ref="I31:J31"/>
    <mergeCell ref="K31:L31"/>
    <mergeCell ref="C52:L52"/>
    <mergeCell ref="C44:L44"/>
    <mergeCell ref="C48:L48"/>
    <mergeCell ref="C38:L38"/>
    <mergeCell ref="C36:H36"/>
    <mergeCell ref="K36:L36"/>
    <mergeCell ref="C40:L40"/>
    <mergeCell ref="C22:L22"/>
    <mergeCell ref="C23:L23"/>
    <mergeCell ref="K29:L29"/>
    <mergeCell ref="I29:J29"/>
    <mergeCell ref="C29:H29"/>
    <mergeCell ref="C27:L27"/>
  </mergeCells>
  <pageMargins left="0.7" right="0.7" top="0.75" bottom="0.75" header="0.3" footer="0.3"/>
  <pageSetup paperSize="9" scale="64" fitToHeight="0"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0"/>
    <pageSetUpPr fitToPage="1"/>
  </sheetPr>
  <dimension ref="A1:AB238"/>
  <sheetViews>
    <sheetView showGridLines="0" zoomScale="90" zoomScaleNormal="90" zoomScaleSheetLayoutView="100" workbookViewId="0">
      <selection activeCell="F61" sqref="F61"/>
    </sheetView>
  </sheetViews>
  <sheetFormatPr baseColWidth="10" defaultColWidth="9.33203125" defaultRowHeight="13.2"/>
  <cols>
    <col min="1" max="1" width="1.88671875" style="80" customWidth="1"/>
    <col min="2" max="2" width="9.44140625" style="80" customWidth="1"/>
    <col min="3" max="3" width="46.44140625" style="80" customWidth="1"/>
    <col min="4" max="4" width="16.88671875" style="80" customWidth="1"/>
    <col min="5" max="6" width="17.6640625" style="80" customWidth="1"/>
    <col min="7" max="7" width="17.109375" style="80" customWidth="1"/>
    <col min="8" max="8" width="17.6640625" style="80" bestFit="1" customWidth="1"/>
    <col min="9" max="9" width="19.33203125" style="80" customWidth="1"/>
    <col min="10" max="10" width="22.33203125" style="80" bestFit="1" customWidth="1"/>
    <col min="11" max="11" width="15.6640625" style="176" customWidth="1"/>
    <col min="12" max="12" width="17.33203125" style="80" bestFit="1" customWidth="1"/>
    <col min="13" max="13" width="19.88671875" style="80" customWidth="1"/>
    <col min="14" max="14" width="17.44140625" style="80" customWidth="1"/>
    <col min="15" max="15" width="15.6640625" style="80" bestFit="1" customWidth="1"/>
    <col min="16" max="16" width="19.33203125" style="80" customWidth="1"/>
    <col min="17" max="17" width="16.88671875" style="80" customWidth="1"/>
    <col min="18" max="18" width="18" style="80" customWidth="1"/>
    <col min="19" max="19" width="13.33203125" style="80" bestFit="1" customWidth="1"/>
    <col min="20" max="20" width="9.33203125" style="80"/>
    <col min="21" max="21" width="15.6640625" style="82" bestFit="1" customWidth="1"/>
    <col min="22" max="23" width="11.33203125" style="80" bestFit="1" customWidth="1"/>
    <col min="24" max="16384" width="9.33203125" style="80"/>
  </cols>
  <sheetData>
    <row r="1" spans="1:21" s="43" customFormat="1">
      <c r="G1" s="87"/>
      <c r="U1" s="37"/>
    </row>
    <row r="2" spans="1:21" s="43" customFormat="1">
      <c r="G2" s="87"/>
      <c r="U2" s="37"/>
    </row>
    <row r="3" spans="1:21" s="43" customFormat="1">
      <c r="G3" s="87"/>
      <c r="U3" s="37"/>
    </row>
    <row r="4" spans="1:21" s="43" customFormat="1">
      <c r="G4" s="87"/>
      <c r="U4" s="37"/>
    </row>
    <row r="5" spans="1:21" s="43" customFormat="1">
      <c r="G5" s="87"/>
      <c r="U5" s="37"/>
    </row>
    <row r="6" spans="1:21" s="43" customFormat="1" ht="19.95" customHeight="1">
      <c r="E6" s="87"/>
      <c r="U6" s="37"/>
    </row>
    <row r="7" spans="1:21" s="43" customFormat="1" ht="13.95" customHeight="1">
      <c r="B7" s="377" t="s">
        <v>82</v>
      </c>
      <c r="C7" s="377"/>
      <c r="D7" s="377"/>
      <c r="E7" s="377"/>
      <c r="F7" s="377"/>
      <c r="G7" s="377"/>
      <c r="H7" s="253"/>
      <c r="I7" s="253"/>
      <c r="J7" s="253"/>
      <c r="K7" s="253"/>
      <c r="L7" s="253"/>
      <c r="M7" s="253"/>
      <c r="U7" s="37"/>
    </row>
    <row r="8" spans="1:21" s="43" customFormat="1" ht="13.95" customHeight="1">
      <c r="D8" s="246"/>
      <c r="E8" s="246"/>
      <c r="F8" s="246"/>
      <c r="G8" s="246"/>
      <c r="H8" s="246"/>
      <c r="I8" s="246"/>
      <c r="J8" s="246"/>
      <c r="K8" s="246"/>
      <c r="L8" s="246"/>
      <c r="M8" s="246"/>
      <c r="U8" s="37"/>
    </row>
    <row r="9" spans="1:21" s="43" customFormat="1" ht="13.95" customHeight="1">
      <c r="B9" s="377" t="s">
        <v>149</v>
      </c>
      <c r="C9" s="377"/>
      <c r="D9" s="377"/>
      <c r="E9" s="377"/>
      <c r="F9" s="377"/>
      <c r="G9" s="377"/>
      <c r="H9" s="253"/>
      <c r="I9" s="253"/>
      <c r="J9" s="253"/>
      <c r="K9" s="253"/>
      <c r="L9" s="253"/>
      <c r="M9" s="253"/>
      <c r="U9" s="37"/>
    </row>
    <row r="10" spans="1:21" s="43" customFormat="1" ht="13.2" customHeight="1">
      <c r="B10" s="376" t="s">
        <v>489</v>
      </c>
      <c r="C10" s="376"/>
      <c r="D10" s="376"/>
      <c r="E10" s="376"/>
      <c r="F10" s="376"/>
      <c r="G10" s="376"/>
      <c r="H10" s="252"/>
      <c r="I10" s="252"/>
      <c r="J10" s="252"/>
      <c r="K10" s="252"/>
      <c r="L10" s="252"/>
      <c r="M10" s="252"/>
      <c r="U10" s="37"/>
    </row>
    <row r="11" spans="1:21" ht="13.2" customHeight="1">
      <c r="B11" s="376" t="s">
        <v>143</v>
      </c>
      <c r="C11" s="376"/>
      <c r="D11" s="376"/>
      <c r="E11" s="376"/>
      <c r="F11" s="376"/>
      <c r="G11" s="376"/>
      <c r="H11" s="252"/>
      <c r="I11" s="252"/>
      <c r="J11" s="252"/>
      <c r="K11" s="252"/>
      <c r="L11" s="252"/>
      <c r="M11" s="252"/>
    </row>
    <row r="12" spans="1:21">
      <c r="C12" s="252"/>
      <c r="D12" s="252"/>
      <c r="E12" s="252"/>
      <c r="F12" s="252"/>
      <c r="G12" s="252"/>
      <c r="H12" s="252"/>
      <c r="I12" s="252"/>
      <c r="J12" s="252"/>
      <c r="K12" s="252"/>
      <c r="L12" s="252"/>
      <c r="M12" s="252"/>
    </row>
    <row r="13" spans="1:21">
      <c r="C13" s="252"/>
      <c r="D13" s="252"/>
      <c r="E13" s="252"/>
      <c r="F13" s="252"/>
      <c r="G13" s="252"/>
      <c r="H13" s="252"/>
      <c r="I13" s="252"/>
      <c r="J13" s="252"/>
      <c r="K13" s="252"/>
      <c r="L13" s="252"/>
      <c r="M13" s="252"/>
    </row>
    <row r="14" spans="1:21">
      <c r="A14" s="143"/>
      <c r="B14" s="128" t="s">
        <v>167</v>
      </c>
      <c r="C14" s="128" t="s">
        <v>181</v>
      </c>
      <c r="D14" s="128"/>
      <c r="F14" s="177"/>
    </row>
    <row r="15" spans="1:21">
      <c r="A15" s="143"/>
      <c r="F15" s="177"/>
    </row>
    <row r="16" spans="1:21">
      <c r="A16" s="143"/>
      <c r="C16" s="128" t="s">
        <v>182</v>
      </c>
      <c r="D16" s="128"/>
    </row>
    <row r="17" spans="1:21" ht="8.4" customHeight="1">
      <c r="A17" s="143"/>
      <c r="F17" s="177"/>
    </row>
    <row r="18" spans="1:21" ht="44.4" customHeight="1">
      <c r="A18" s="143"/>
      <c r="C18" s="390" t="s">
        <v>494</v>
      </c>
      <c r="D18" s="390"/>
      <c r="E18" s="390"/>
      <c r="F18" s="390"/>
      <c r="G18" s="390"/>
      <c r="H18" s="43"/>
      <c r="I18" s="191"/>
      <c r="J18" s="191"/>
      <c r="K18" s="191"/>
    </row>
    <row r="19" spans="1:21">
      <c r="A19" s="143"/>
      <c r="F19" s="177"/>
    </row>
    <row r="20" spans="1:21" ht="30" customHeight="1">
      <c r="A20" s="143"/>
      <c r="C20" s="384" t="s">
        <v>44</v>
      </c>
      <c r="D20" s="385"/>
      <c r="E20" s="180">
        <v>45473</v>
      </c>
      <c r="F20" s="180">
        <v>45107</v>
      </c>
    </row>
    <row r="21" spans="1:21">
      <c r="A21" s="143"/>
      <c r="C21" s="181" t="s">
        <v>183</v>
      </c>
      <c r="D21" s="182"/>
      <c r="E21" s="183">
        <v>77866.75</v>
      </c>
      <c r="F21" s="240">
        <v>0</v>
      </c>
    </row>
    <row r="22" spans="1:21">
      <c r="A22" s="143"/>
      <c r="C22" s="184" t="s">
        <v>45</v>
      </c>
      <c r="D22" s="185"/>
      <c r="E22" s="186">
        <v>77866.75</v>
      </c>
      <c r="F22" s="241">
        <v>0</v>
      </c>
      <c r="G22" s="187"/>
    </row>
    <row r="23" spans="1:21">
      <c r="A23" s="143"/>
      <c r="C23" s="189"/>
      <c r="D23" s="44"/>
      <c r="E23" s="190"/>
    </row>
    <row r="24" spans="1:21">
      <c r="A24" s="143"/>
      <c r="C24" s="44"/>
      <c r="D24" s="44"/>
      <c r="E24" s="190"/>
      <c r="H24" s="188"/>
    </row>
    <row r="25" spans="1:21">
      <c r="A25" s="143"/>
      <c r="C25" s="128" t="s">
        <v>184</v>
      </c>
      <c r="D25" s="128"/>
    </row>
    <row r="26" spans="1:21">
      <c r="A26" s="143"/>
      <c r="C26" s="80" t="s">
        <v>495</v>
      </c>
      <c r="F26" s="177"/>
    </row>
    <row r="27" spans="1:21">
      <c r="A27" s="143"/>
      <c r="F27" s="177"/>
    </row>
    <row r="28" spans="1:21" ht="30" customHeight="1">
      <c r="A28" s="143"/>
      <c r="C28" s="384" t="s">
        <v>46</v>
      </c>
      <c r="D28" s="385"/>
      <c r="E28" s="180" t="s">
        <v>47</v>
      </c>
      <c r="F28" s="180" t="s">
        <v>48</v>
      </c>
      <c r="G28" s="180" t="s">
        <v>83</v>
      </c>
    </row>
    <row r="29" spans="1:21" s="128" customFormat="1">
      <c r="A29" s="192"/>
      <c r="C29" s="193" t="s">
        <v>49</v>
      </c>
      <c r="D29" s="194"/>
      <c r="E29" s="195"/>
      <c r="F29" s="195"/>
      <c r="G29" s="196"/>
      <c r="K29" s="197"/>
      <c r="U29" s="85"/>
    </row>
    <row r="30" spans="1:21">
      <c r="A30" s="143"/>
      <c r="C30" s="181" t="s">
        <v>50</v>
      </c>
      <c r="D30" s="182"/>
      <c r="E30" s="314">
        <v>101.548727</v>
      </c>
      <c r="F30" s="257">
        <v>7714891.29</v>
      </c>
      <c r="G30" s="255">
        <v>35</v>
      </c>
    </row>
    <row r="31" spans="1:21">
      <c r="A31" s="143"/>
      <c r="C31" s="181" t="s">
        <v>51</v>
      </c>
      <c r="D31" s="182"/>
      <c r="E31" s="314">
        <v>101.81250799999999</v>
      </c>
      <c r="F31" s="257">
        <v>15860671.33</v>
      </c>
      <c r="G31" s="255">
        <v>37</v>
      </c>
    </row>
    <row r="32" spans="1:21">
      <c r="A32" s="143"/>
      <c r="C32" s="181" t="s">
        <v>52</v>
      </c>
      <c r="D32" s="182"/>
      <c r="E32" s="314">
        <v>102.06997187865285</v>
      </c>
      <c r="F32" s="257">
        <v>16533352.219999986</v>
      </c>
      <c r="G32" s="255">
        <v>48</v>
      </c>
    </row>
    <row r="33" spans="1:21" s="128" customFormat="1">
      <c r="A33" s="192"/>
      <c r="C33" s="193" t="s">
        <v>53</v>
      </c>
      <c r="D33" s="194"/>
      <c r="E33" s="260"/>
      <c r="F33" s="258"/>
      <c r="G33" s="256"/>
      <c r="K33" s="197"/>
      <c r="U33" s="85"/>
    </row>
    <row r="34" spans="1:21">
      <c r="A34" s="143"/>
      <c r="C34" s="181" t="s">
        <v>54</v>
      </c>
      <c r="D34" s="182"/>
      <c r="E34" s="314">
        <v>102.434961</v>
      </c>
      <c r="F34" s="257">
        <v>11854002</v>
      </c>
      <c r="G34" s="255">
        <v>75</v>
      </c>
      <c r="K34" s="80"/>
    </row>
    <row r="35" spans="1:21">
      <c r="A35" s="143"/>
      <c r="C35" s="181" t="s">
        <v>55</v>
      </c>
      <c r="D35" s="182"/>
      <c r="E35" s="314">
        <v>102.78485999999999</v>
      </c>
      <c r="F35" s="257">
        <v>7975971.5599999996</v>
      </c>
      <c r="G35" s="255">
        <v>96</v>
      </c>
      <c r="K35" s="80"/>
    </row>
    <row r="36" spans="1:21">
      <c r="A36" s="143"/>
      <c r="C36" s="181" t="s">
        <v>56</v>
      </c>
      <c r="D36" s="182"/>
      <c r="E36" s="314">
        <v>103.10685709573114</v>
      </c>
      <c r="F36" s="257">
        <v>16533352.219999986</v>
      </c>
      <c r="G36" s="255">
        <v>121</v>
      </c>
      <c r="K36" s="80"/>
    </row>
    <row r="37" spans="1:21" s="128" customFormat="1">
      <c r="A37" s="192"/>
      <c r="C37" s="193" t="s">
        <v>57</v>
      </c>
      <c r="D37" s="194"/>
      <c r="E37" s="198"/>
      <c r="F37" s="195"/>
      <c r="G37" s="199"/>
      <c r="H37" s="80"/>
      <c r="I37" s="80"/>
      <c r="J37" s="80"/>
      <c r="K37" s="80"/>
      <c r="L37" s="80"/>
      <c r="M37" s="80"/>
      <c r="N37" s="80"/>
      <c r="U37" s="85"/>
    </row>
    <row r="38" spans="1:21">
      <c r="A38" s="143"/>
      <c r="C38" s="181" t="s">
        <v>58</v>
      </c>
      <c r="D38" s="182"/>
      <c r="E38" s="259">
        <v>0</v>
      </c>
      <c r="F38" s="257">
        <v>0</v>
      </c>
      <c r="G38" s="255">
        <v>0</v>
      </c>
      <c r="K38" s="80"/>
    </row>
    <row r="39" spans="1:21">
      <c r="A39" s="143"/>
      <c r="C39" s="181" t="s">
        <v>59</v>
      </c>
      <c r="D39" s="182"/>
      <c r="E39" s="259">
        <v>0</v>
      </c>
      <c r="F39" s="257">
        <v>0</v>
      </c>
      <c r="G39" s="255">
        <v>0</v>
      </c>
      <c r="K39" s="80"/>
    </row>
    <row r="40" spans="1:21">
      <c r="A40" s="143"/>
      <c r="C40" s="181" t="s">
        <v>60</v>
      </c>
      <c r="D40" s="182"/>
      <c r="E40" s="259">
        <v>0</v>
      </c>
      <c r="F40" s="257">
        <v>0</v>
      </c>
      <c r="G40" s="255">
        <v>0</v>
      </c>
      <c r="K40" s="80"/>
    </row>
    <row r="41" spans="1:21" s="128" customFormat="1">
      <c r="A41" s="192"/>
      <c r="C41" s="193" t="s">
        <v>61</v>
      </c>
      <c r="D41" s="194"/>
      <c r="E41" s="195"/>
      <c r="F41" s="195"/>
      <c r="G41" s="199"/>
      <c r="H41" s="80"/>
      <c r="I41" s="80"/>
      <c r="J41" s="80"/>
      <c r="K41" s="80"/>
      <c r="L41" s="80"/>
      <c r="M41" s="80"/>
      <c r="N41" s="80"/>
      <c r="U41" s="85"/>
    </row>
    <row r="42" spans="1:21">
      <c r="A42" s="143"/>
      <c r="C42" s="181" t="s">
        <v>62</v>
      </c>
      <c r="D42" s="182"/>
      <c r="E42" s="259">
        <v>0</v>
      </c>
      <c r="F42" s="257">
        <v>0</v>
      </c>
      <c r="G42" s="255">
        <v>0</v>
      </c>
      <c r="K42" s="80"/>
    </row>
    <row r="43" spans="1:21">
      <c r="A43" s="143"/>
      <c r="C43" s="181" t="s">
        <v>63</v>
      </c>
      <c r="D43" s="182"/>
      <c r="E43" s="259">
        <v>0</v>
      </c>
      <c r="F43" s="257">
        <v>0</v>
      </c>
      <c r="G43" s="255">
        <v>0</v>
      </c>
      <c r="K43" s="80"/>
    </row>
    <row r="44" spans="1:21">
      <c r="A44" s="143"/>
      <c r="C44" s="181" t="s">
        <v>64</v>
      </c>
      <c r="D44" s="182"/>
      <c r="E44" s="259">
        <v>0</v>
      </c>
      <c r="F44" s="257">
        <v>0</v>
      </c>
      <c r="G44" s="255">
        <v>0</v>
      </c>
      <c r="K44" s="80"/>
      <c r="U44" s="80"/>
    </row>
    <row r="45" spans="1:21" ht="15" customHeight="1">
      <c r="A45" s="143"/>
      <c r="F45" s="177"/>
      <c r="K45" s="80"/>
      <c r="U45" s="80"/>
    </row>
    <row r="46" spans="1:21" ht="15" customHeight="1">
      <c r="A46" s="143"/>
      <c r="F46" s="177"/>
      <c r="U46" s="80"/>
    </row>
    <row r="47" spans="1:21">
      <c r="A47" s="143"/>
      <c r="B47" s="128" t="s">
        <v>185</v>
      </c>
      <c r="C47" s="128" t="s">
        <v>186</v>
      </c>
      <c r="D47" s="128"/>
      <c r="F47" s="177"/>
      <c r="U47" s="80"/>
    </row>
    <row r="48" spans="1:21">
      <c r="A48" s="143"/>
      <c r="C48" s="128"/>
      <c r="D48" s="128"/>
      <c r="F48" s="177"/>
      <c r="U48" s="80"/>
    </row>
    <row r="49" spans="1:28" ht="13.95" customHeight="1">
      <c r="A49" s="143"/>
      <c r="C49" s="128" t="s">
        <v>65</v>
      </c>
      <c r="D49" s="128"/>
      <c r="U49" s="80"/>
    </row>
    <row r="50" spans="1:28" ht="9.6" customHeight="1">
      <c r="A50" s="143"/>
      <c r="C50" s="128"/>
      <c r="D50" s="128"/>
      <c r="F50" s="177"/>
      <c r="U50" s="80"/>
    </row>
    <row r="51" spans="1:28" ht="12" customHeight="1">
      <c r="A51" s="143"/>
      <c r="C51" s="80" t="s">
        <v>68</v>
      </c>
      <c r="U51" s="80"/>
    </row>
    <row r="52" spans="1:28">
      <c r="A52" s="143"/>
      <c r="C52" s="128"/>
      <c r="D52" s="128"/>
      <c r="U52" s="80"/>
    </row>
    <row r="53" spans="1:28" ht="25.2" customHeight="1">
      <c r="A53" s="143"/>
      <c r="C53" s="178" t="s">
        <v>81</v>
      </c>
      <c r="D53" s="179"/>
      <c r="E53" s="180">
        <v>45473</v>
      </c>
      <c r="F53" s="180">
        <v>45107</v>
      </c>
      <c r="G53" s="200"/>
      <c r="K53" s="80"/>
      <c r="U53" s="80"/>
    </row>
    <row r="54" spans="1:28">
      <c r="A54" s="201"/>
      <c r="B54" s="254"/>
      <c r="C54" s="181" t="s">
        <v>114</v>
      </c>
      <c r="D54" s="242"/>
      <c r="E54" s="183">
        <v>5000</v>
      </c>
      <c r="F54" s="240">
        <v>0</v>
      </c>
      <c r="G54" s="200"/>
      <c r="K54" s="80"/>
      <c r="U54" s="80"/>
    </row>
    <row r="55" spans="1:28">
      <c r="A55" s="201"/>
      <c r="B55" s="254"/>
      <c r="C55" s="181" t="s">
        <v>117</v>
      </c>
      <c r="D55" s="242"/>
      <c r="E55" s="240">
        <v>0</v>
      </c>
      <c r="F55" s="240">
        <v>0</v>
      </c>
      <c r="G55" s="200"/>
      <c r="K55" s="80"/>
      <c r="U55" s="80"/>
    </row>
    <row r="56" spans="1:28">
      <c r="A56" s="201"/>
      <c r="B56" s="254"/>
      <c r="C56" s="181" t="s">
        <v>118</v>
      </c>
      <c r="D56" s="242"/>
      <c r="E56" s="183">
        <v>2710008.62</v>
      </c>
      <c r="F56" s="240">
        <v>0</v>
      </c>
      <c r="G56" s="200"/>
      <c r="K56" s="80"/>
      <c r="U56" s="80"/>
    </row>
    <row r="57" spans="1:28">
      <c r="A57" s="201"/>
      <c r="B57" s="254"/>
      <c r="C57" s="181" t="s">
        <v>115</v>
      </c>
      <c r="D57" s="242"/>
      <c r="E57" s="183">
        <v>2040</v>
      </c>
      <c r="F57" s="240">
        <v>0</v>
      </c>
      <c r="G57" s="200"/>
      <c r="K57" s="80"/>
      <c r="U57" s="80"/>
    </row>
    <row r="58" spans="1:28">
      <c r="A58" s="201"/>
      <c r="B58" s="254"/>
      <c r="C58" s="181" t="s">
        <v>116</v>
      </c>
      <c r="D58" s="242"/>
      <c r="E58" s="183">
        <v>8000.04</v>
      </c>
      <c r="F58" s="240">
        <v>0</v>
      </c>
      <c r="G58" s="200"/>
      <c r="K58" s="80"/>
      <c r="U58" s="80"/>
    </row>
    <row r="59" spans="1:28">
      <c r="A59" s="143"/>
      <c r="C59" s="184" t="s">
        <v>28</v>
      </c>
      <c r="D59" s="185"/>
      <c r="E59" s="186">
        <v>2725048.66</v>
      </c>
      <c r="F59" s="245">
        <v>0</v>
      </c>
      <c r="G59" s="202"/>
      <c r="K59" s="80"/>
      <c r="U59" s="80"/>
    </row>
    <row r="60" spans="1:28">
      <c r="A60" s="143"/>
      <c r="F60" s="200"/>
      <c r="U60" s="80"/>
    </row>
    <row r="61" spans="1:28">
      <c r="A61" s="143"/>
      <c r="F61" s="200"/>
      <c r="U61" s="80"/>
    </row>
    <row r="62" spans="1:28" s="205" customFormat="1">
      <c r="A62" s="203"/>
      <c r="C62" s="128" t="s">
        <v>66</v>
      </c>
      <c r="D62" s="128"/>
      <c r="E62" s="204"/>
      <c r="K62" s="206"/>
    </row>
    <row r="63" spans="1:28" ht="9.6" customHeight="1">
      <c r="A63" s="143"/>
      <c r="C63" s="128"/>
      <c r="D63" s="128"/>
      <c r="F63" s="177"/>
      <c r="U63" s="80"/>
    </row>
    <row r="64" spans="1:28" s="205" customFormat="1" ht="14.25" customHeight="1">
      <c r="A64" s="203"/>
      <c r="C64" s="207" t="s">
        <v>496</v>
      </c>
      <c r="D64" s="208"/>
      <c r="K64" s="206"/>
      <c r="U64" s="80"/>
      <c r="V64" s="80"/>
      <c r="W64" s="80"/>
      <c r="X64" s="80"/>
      <c r="Y64" s="80"/>
      <c r="Z64" s="80"/>
      <c r="AA64" s="80"/>
      <c r="AB64" s="80"/>
    </row>
    <row r="65" spans="1:28" s="205" customFormat="1" ht="14.25" customHeight="1">
      <c r="A65" s="203"/>
      <c r="C65" s="207"/>
      <c r="D65" s="208"/>
      <c r="K65" s="206"/>
      <c r="U65" s="80"/>
      <c r="V65" s="80"/>
      <c r="W65" s="80"/>
      <c r="X65" s="80"/>
      <c r="Y65" s="80"/>
      <c r="Z65" s="80"/>
      <c r="AA65" s="80"/>
      <c r="AB65" s="80"/>
    </row>
    <row r="66" spans="1:28" s="210" customFormat="1" ht="25.2" customHeight="1">
      <c r="A66" s="209"/>
      <c r="C66" s="386" t="s">
        <v>87</v>
      </c>
      <c r="D66" s="386" t="s">
        <v>88</v>
      </c>
      <c r="E66" s="388"/>
      <c r="F66" s="348" t="s">
        <v>89</v>
      </c>
      <c r="G66" s="348" t="s">
        <v>90</v>
      </c>
      <c r="H66" s="348" t="s">
        <v>91</v>
      </c>
      <c r="I66" s="348" t="s">
        <v>92</v>
      </c>
      <c r="J66" s="348" t="s">
        <v>93</v>
      </c>
      <c r="K66" s="348" t="s">
        <v>94</v>
      </c>
      <c r="L66" s="348" t="s">
        <v>95</v>
      </c>
      <c r="M66" s="348" t="s">
        <v>96</v>
      </c>
      <c r="N66" s="348" t="s">
        <v>97</v>
      </c>
      <c r="O66" s="348" t="s">
        <v>98</v>
      </c>
      <c r="P66" s="348" t="s">
        <v>99</v>
      </c>
      <c r="Q66" s="348" t="s">
        <v>103</v>
      </c>
      <c r="R66" s="348" t="s">
        <v>100</v>
      </c>
      <c r="U66" s="80"/>
      <c r="V66" s="80"/>
      <c r="W66" s="80"/>
      <c r="X66" s="80"/>
      <c r="Y66" s="80"/>
      <c r="Z66" s="80"/>
      <c r="AA66" s="80"/>
      <c r="AB66" s="80"/>
    </row>
    <row r="67" spans="1:28" s="210" customFormat="1" ht="25.2" customHeight="1">
      <c r="A67" s="209"/>
      <c r="C67" s="387"/>
      <c r="D67" s="387"/>
      <c r="E67" s="389"/>
      <c r="F67" s="348"/>
      <c r="G67" s="348"/>
      <c r="H67" s="348"/>
      <c r="I67" s="348"/>
      <c r="J67" s="348"/>
      <c r="K67" s="348"/>
      <c r="L67" s="348"/>
      <c r="M67" s="348"/>
      <c r="N67" s="348"/>
      <c r="O67" s="348"/>
      <c r="P67" s="348"/>
      <c r="Q67" s="348"/>
      <c r="R67" s="348"/>
      <c r="U67" s="80"/>
      <c r="V67" s="80"/>
      <c r="W67" s="80"/>
      <c r="X67" s="80"/>
      <c r="Y67" s="80"/>
      <c r="Z67" s="80"/>
      <c r="AA67" s="80"/>
      <c r="AB67" s="80"/>
    </row>
    <row r="68" spans="1:28" s="205" customFormat="1">
      <c r="A68" s="203"/>
      <c r="C68" s="211" t="s">
        <v>377</v>
      </c>
      <c r="D68" s="212" t="s">
        <v>498</v>
      </c>
      <c r="E68" s="213"/>
      <c r="F68" s="214" t="s">
        <v>101</v>
      </c>
      <c r="G68" s="214" t="s">
        <v>102</v>
      </c>
      <c r="H68" s="215">
        <v>45156</v>
      </c>
      <c r="I68" s="215" t="s">
        <v>378</v>
      </c>
      <c r="J68" s="214" t="s">
        <v>84</v>
      </c>
      <c r="K68" s="216">
        <v>100000</v>
      </c>
      <c r="L68" s="216">
        <v>101982.21</v>
      </c>
      <c r="M68" s="216">
        <v>100840.05</v>
      </c>
      <c r="N68" s="216">
        <v>100000</v>
      </c>
      <c r="O68" s="217">
        <v>0.06</v>
      </c>
      <c r="P68" s="218">
        <v>6.0991896052402673E-3</v>
      </c>
      <c r="Q68" s="219">
        <v>0.9</v>
      </c>
      <c r="R68" s="220" t="s">
        <v>106</v>
      </c>
      <c r="U68" s="80"/>
      <c r="V68" s="80"/>
      <c r="W68" s="80"/>
      <c r="X68" s="80"/>
      <c r="Y68" s="80"/>
      <c r="Z68" s="80"/>
      <c r="AA68" s="80"/>
      <c r="AB68" s="80"/>
    </row>
    <row r="69" spans="1:28" s="205" customFormat="1">
      <c r="A69" s="203"/>
      <c r="C69" s="211" t="s">
        <v>377</v>
      </c>
      <c r="D69" s="212" t="s">
        <v>121</v>
      </c>
      <c r="E69" s="213"/>
      <c r="F69" s="214" t="s">
        <v>101</v>
      </c>
      <c r="G69" s="214" t="s">
        <v>102</v>
      </c>
      <c r="H69" s="215">
        <v>45166</v>
      </c>
      <c r="I69" s="215">
        <v>45705</v>
      </c>
      <c r="J69" s="214" t="s">
        <v>84</v>
      </c>
      <c r="K69" s="216">
        <v>50000</v>
      </c>
      <c r="L69" s="216">
        <v>50169.71</v>
      </c>
      <c r="M69" s="216">
        <v>50408.94</v>
      </c>
      <c r="N69" s="216">
        <v>50000</v>
      </c>
      <c r="O69" s="217">
        <v>0.06</v>
      </c>
      <c r="P69" s="218">
        <v>3.0489243396763519E-3</v>
      </c>
      <c r="Q69" s="219">
        <v>0.9</v>
      </c>
      <c r="R69" s="220" t="s">
        <v>106</v>
      </c>
      <c r="U69" s="80"/>
      <c r="V69" s="80"/>
      <c r="W69" s="80"/>
      <c r="X69" s="80"/>
      <c r="Y69" s="80"/>
      <c r="Z69" s="80"/>
      <c r="AA69" s="80"/>
      <c r="AB69" s="80"/>
    </row>
    <row r="70" spans="1:28" s="205" customFormat="1">
      <c r="A70" s="203"/>
      <c r="C70" s="211" t="s">
        <v>377</v>
      </c>
      <c r="D70" s="212" t="s">
        <v>122</v>
      </c>
      <c r="E70" s="213"/>
      <c r="F70" s="214" t="s">
        <v>101</v>
      </c>
      <c r="G70" s="214" t="s">
        <v>102</v>
      </c>
      <c r="H70" s="215">
        <v>45194</v>
      </c>
      <c r="I70" s="215">
        <v>46266</v>
      </c>
      <c r="J70" s="214" t="s">
        <v>84</v>
      </c>
      <c r="K70" s="216">
        <v>50000</v>
      </c>
      <c r="L70" s="216">
        <v>50588.49</v>
      </c>
      <c r="M70" s="216">
        <v>50499.86</v>
      </c>
      <c r="N70" s="216">
        <v>50000</v>
      </c>
      <c r="O70" s="217">
        <v>6.4299999999999996E-2</v>
      </c>
      <c r="P70" s="218">
        <v>3.0544235269428042E-3</v>
      </c>
      <c r="Q70" s="219">
        <v>0.9</v>
      </c>
      <c r="R70" s="220" t="s">
        <v>106</v>
      </c>
      <c r="U70" s="80"/>
      <c r="V70" s="80"/>
      <c r="W70" s="80"/>
      <c r="X70" s="80"/>
      <c r="Y70" s="80"/>
      <c r="Z70" s="80"/>
      <c r="AA70" s="80"/>
      <c r="AB70" s="80"/>
    </row>
    <row r="71" spans="1:28" s="205" customFormat="1">
      <c r="A71" s="203"/>
      <c r="C71" s="211" t="s">
        <v>377</v>
      </c>
      <c r="D71" s="212" t="s">
        <v>122</v>
      </c>
      <c r="E71" s="213"/>
      <c r="F71" s="214" t="s">
        <v>101</v>
      </c>
      <c r="G71" s="214" t="s">
        <v>102</v>
      </c>
      <c r="H71" s="215">
        <v>45194</v>
      </c>
      <c r="I71" s="215">
        <v>46266</v>
      </c>
      <c r="J71" s="214" t="s">
        <v>84</v>
      </c>
      <c r="K71" s="216">
        <v>50000</v>
      </c>
      <c r="L71" s="216">
        <v>50588.49</v>
      </c>
      <c r="M71" s="216">
        <v>50499.86</v>
      </c>
      <c r="N71" s="216">
        <v>50000</v>
      </c>
      <c r="O71" s="217">
        <v>6.4299999999999996E-2</v>
      </c>
      <c r="P71" s="218">
        <v>3.0544235269428042E-3</v>
      </c>
      <c r="Q71" s="219">
        <v>0.9</v>
      </c>
      <c r="R71" s="220" t="s">
        <v>106</v>
      </c>
      <c r="U71" s="80"/>
      <c r="V71" s="80"/>
      <c r="W71" s="80"/>
      <c r="X71" s="80"/>
      <c r="Y71" s="80"/>
      <c r="Z71" s="80"/>
      <c r="AA71" s="80"/>
      <c r="AB71" s="80"/>
    </row>
    <row r="72" spans="1:28" s="205" customFormat="1">
      <c r="A72" s="203"/>
      <c r="C72" s="211" t="s">
        <v>377</v>
      </c>
      <c r="D72" s="212" t="s">
        <v>122</v>
      </c>
      <c r="E72" s="213"/>
      <c r="F72" s="214" t="s">
        <v>101</v>
      </c>
      <c r="G72" s="214" t="s">
        <v>102</v>
      </c>
      <c r="H72" s="215">
        <v>45194</v>
      </c>
      <c r="I72" s="215">
        <v>46266</v>
      </c>
      <c r="J72" s="214" t="s">
        <v>84</v>
      </c>
      <c r="K72" s="216">
        <v>50000</v>
      </c>
      <c r="L72" s="216">
        <v>50588.49</v>
      </c>
      <c r="M72" s="216">
        <v>50499.86</v>
      </c>
      <c r="N72" s="216">
        <v>50000</v>
      </c>
      <c r="O72" s="217">
        <v>6.4299999999999996E-2</v>
      </c>
      <c r="P72" s="218">
        <v>3.0544235269428042E-3</v>
      </c>
      <c r="Q72" s="219">
        <v>0.9</v>
      </c>
      <c r="R72" s="220" t="s">
        <v>106</v>
      </c>
      <c r="U72" s="80"/>
      <c r="V72" s="80"/>
      <c r="W72" s="80"/>
      <c r="X72" s="80"/>
      <c r="Y72" s="80"/>
      <c r="Z72" s="80"/>
      <c r="AA72" s="80"/>
      <c r="AB72" s="80"/>
    </row>
    <row r="73" spans="1:28" s="205" customFormat="1">
      <c r="A73" s="203"/>
      <c r="C73" s="211" t="s">
        <v>377</v>
      </c>
      <c r="D73" s="212" t="s">
        <v>122</v>
      </c>
      <c r="E73" s="213"/>
      <c r="F73" s="214" t="s">
        <v>101</v>
      </c>
      <c r="G73" s="214" t="s">
        <v>102</v>
      </c>
      <c r="H73" s="215">
        <v>45194</v>
      </c>
      <c r="I73" s="215">
        <v>46266</v>
      </c>
      <c r="J73" s="214" t="s">
        <v>84</v>
      </c>
      <c r="K73" s="216">
        <v>50000</v>
      </c>
      <c r="L73" s="216">
        <v>50588.49</v>
      </c>
      <c r="M73" s="216">
        <v>50499.86</v>
      </c>
      <c r="N73" s="216">
        <v>50000</v>
      </c>
      <c r="O73" s="217">
        <v>6.4299999999999996E-2</v>
      </c>
      <c r="P73" s="218">
        <v>3.0544235269428042E-3</v>
      </c>
      <c r="Q73" s="219">
        <v>0.9</v>
      </c>
      <c r="R73" s="220" t="s">
        <v>106</v>
      </c>
      <c r="U73" s="80"/>
      <c r="V73" s="80"/>
      <c r="W73" s="80"/>
      <c r="X73" s="80"/>
      <c r="Y73" s="80"/>
      <c r="Z73" s="80"/>
      <c r="AA73" s="80"/>
      <c r="AB73" s="80"/>
    </row>
    <row r="74" spans="1:28" s="205" customFormat="1">
      <c r="A74" s="203"/>
      <c r="C74" s="211" t="s">
        <v>377</v>
      </c>
      <c r="D74" s="212" t="s">
        <v>122</v>
      </c>
      <c r="E74" s="213"/>
      <c r="F74" s="214" t="s">
        <v>101</v>
      </c>
      <c r="G74" s="214" t="s">
        <v>102</v>
      </c>
      <c r="H74" s="215">
        <v>45194</v>
      </c>
      <c r="I74" s="215">
        <v>46266</v>
      </c>
      <c r="J74" s="214" t="s">
        <v>84</v>
      </c>
      <c r="K74" s="216">
        <v>50000</v>
      </c>
      <c r="L74" s="216">
        <v>50588.49</v>
      </c>
      <c r="M74" s="216">
        <v>50499.86</v>
      </c>
      <c r="N74" s="216">
        <v>50000</v>
      </c>
      <c r="O74" s="217">
        <v>6.4299999999999996E-2</v>
      </c>
      <c r="P74" s="218">
        <v>3.0544235269428042E-3</v>
      </c>
      <c r="Q74" s="219">
        <v>0.9</v>
      </c>
      <c r="R74" s="220" t="s">
        <v>106</v>
      </c>
      <c r="U74" s="80"/>
      <c r="V74" s="80"/>
      <c r="W74" s="80"/>
      <c r="X74" s="80"/>
      <c r="Y74" s="80"/>
      <c r="Z74" s="80"/>
      <c r="AA74" s="80"/>
      <c r="AB74" s="80"/>
    </row>
    <row r="75" spans="1:28" s="205" customFormat="1">
      <c r="A75" s="203"/>
      <c r="C75" s="211" t="s">
        <v>377</v>
      </c>
      <c r="D75" s="212" t="s">
        <v>122</v>
      </c>
      <c r="E75" s="213"/>
      <c r="F75" s="214" t="s">
        <v>101</v>
      </c>
      <c r="G75" s="214" t="s">
        <v>102</v>
      </c>
      <c r="H75" s="215">
        <v>45194</v>
      </c>
      <c r="I75" s="215">
        <v>46266</v>
      </c>
      <c r="J75" s="214" t="s">
        <v>84</v>
      </c>
      <c r="K75" s="216">
        <v>50000</v>
      </c>
      <c r="L75" s="216">
        <v>50588.49</v>
      </c>
      <c r="M75" s="216">
        <v>50499.86</v>
      </c>
      <c r="N75" s="216">
        <v>50000</v>
      </c>
      <c r="O75" s="217">
        <v>6.4299999999999996E-2</v>
      </c>
      <c r="P75" s="218">
        <v>3.0544235269428042E-3</v>
      </c>
      <c r="Q75" s="219">
        <v>0.9</v>
      </c>
      <c r="R75" s="220" t="s">
        <v>106</v>
      </c>
      <c r="U75" s="80"/>
      <c r="V75" s="80"/>
      <c r="W75" s="80"/>
      <c r="X75" s="80"/>
      <c r="Y75" s="80"/>
      <c r="Z75" s="80"/>
      <c r="AA75" s="80"/>
      <c r="AB75" s="80"/>
    </row>
    <row r="76" spans="1:28" s="205" customFormat="1">
      <c r="A76" s="203"/>
      <c r="C76" s="211" t="s">
        <v>377</v>
      </c>
      <c r="D76" s="212" t="s">
        <v>122</v>
      </c>
      <c r="E76" s="213"/>
      <c r="F76" s="214" t="s">
        <v>101</v>
      </c>
      <c r="G76" s="214" t="s">
        <v>102</v>
      </c>
      <c r="H76" s="215">
        <v>45194</v>
      </c>
      <c r="I76" s="215">
        <v>46266</v>
      </c>
      <c r="J76" s="214" t="s">
        <v>84</v>
      </c>
      <c r="K76" s="216">
        <v>50000</v>
      </c>
      <c r="L76" s="216">
        <v>50588.49</v>
      </c>
      <c r="M76" s="216">
        <v>50499.86</v>
      </c>
      <c r="N76" s="216">
        <v>50000</v>
      </c>
      <c r="O76" s="217">
        <v>6.4299999999999996E-2</v>
      </c>
      <c r="P76" s="218">
        <v>3.0544235269428042E-3</v>
      </c>
      <c r="Q76" s="219">
        <v>0.9</v>
      </c>
      <c r="R76" s="220" t="s">
        <v>106</v>
      </c>
      <c r="U76" s="80"/>
      <c r="V76" s="80"/>
      <c r="W76" s="80"/>
      <c r="X76" s="80"/>
      <c r="Y76" s="80"/>
      <c r="Z76" s="80"/>
      <c r="AA76" s="80"/>
      <c r="AB76" s="80"/>
    </row>
    <row r="77" spans="1:28" s="205" customFormat="1">
      <c r="A77" s="203"/>
      <c r="C77" s="211" t="s">
        <v>377</v>
      </c>
      <c r="D77" s="212" t="s">
        <v>122</v>
      </c>
      <c r="E77" s="213"/>
      <c r="F77" s="214" t="s">
        <v>101</v>
      </c>
      <c r="G77" s="214" t="s">
        <v>102</v>
      </c>
      <c r="H77" s="215">
        <v>45314</v>
      </c>
      <c r="I77" s="215">
        <v>46356</v>
      </c>
      <c r="J77" s="214" t="s">
        <v>84</v>
      </c>
      <c r="K77" s="216">
        <v>100000</v>
      </c>
      <c r="L77" s="216">
        <v>101227.2</v>
      </c>
      <c r="M77" s="216">
        <v>100746.95</v>
      </c>
      <c r="N77" s="216">
        <v>100000</v>
      </c>
      <c r="O77" s="217">
        <v>6.4500000000000002E-2</v>
      </c>
      <c r="P77" s="218">
        <v>6.0935585632857269E-3</v>
      </c>
      <c r="Q77" s="219">
        <v>0.9</v>
      </c>
      <c r="R77" s="220" t="s">
        <v>106</v>
      </c>
      <c r="U77" s="80"/>
      <c r="V77" s="80"/>
      <c r="W77" s="80"/>
      <c r="X77" s="80"/>
      <c r="Y77" s="80"/>
      <c r="Z77" s="80"/>
      <c r="AA77" s="80"/>
      <c r="AB77" s="80"/>
    </row>
    <row r="78" spans="1:28" s="205" customFormat="1">
      <c r="A78" s="203"/>
      <c r="C78" s="211" t="s">
        <v>377</v>
      </c>
      <c r="D78" s="212" t="s">
        <v>122</v>
      </c>
      <c r="E78" s="213"/>
      <c r="F78" s="214" t="s">
        <v>101</v>
      </c>
      <c r="G78" s="214" t="s">
        <v>102</v>
      </c>
      <c r="H78" s="215">
        <v>45314</v>
      </c>
      <c r="I78" s="215">
        <v>46356</v>
      </c>
      <c r="J78" s="214" t="s">
        <v>84</v>
      </c>
      <c r="K78" s="216">
        <v>100000</v>
      </c>
      <c r="L78" s="216">
        <v>101227.2</v>
      </c>
      <c r="M78" s="216">
        <v>100746.95</v>
      </c>
      <c r="N78" s="216">
        <v>100000</v>
      </c>
      <c r="O78" s="217">
        <v>6.4500000000000002E-2</v>
      </c>
      <c r="P78" s="218">
        <v>6.0935585632857269E-3</v>
      </c>
      <c r="Q78" s="219">
        <v>0.9</v>
      </c>
      <c r="R78" s="220" t="s">
        <v>106</v>
      </c>
      <c r="U78" s="80"/>
      <c r="V78" s="80"/>
      <c r="W78" s="80"/>
      <c r="X78" s="80"/>
      <c r="Y78" s="80"/>
      <c r="Z78" s="80"/>
      <c r="AA78" s="80"/>
      <c r="AB78" s="80"/>
    </row>
    <row r="79" spans="1:28" s="205" customFormat="1">
      <c r="A79" s="203"/>
      <c r="C79" s="211" t="s">
        <v>377</v>
      </c>
      <c r="D79" s="212" t="s">
        <v>122</v>
      </c>
      <c r="E79" s="213"/>
      <c r="F79" s="214" t="s">
        <v>101</v>
      </c>
      <c r="G79" s="214" t="s">
        <v>102</v>
      </c>
      <c r="H79" s="215">
        <v>45314</v>
      </c>
      <c r="I79" s="215">
        <v>46356</v>
      </c>
      <c r="J79" s="214" t="s">
        <v>84</v>
      </c>
      <c r="K79" s="216">
        <v>100000</v>
      </c>
      <c r="L79" s="216">
        <v>101227.2</v>
      </c>
      <c r="M79" s="216">
        <v>100746.95</v>
      </c>
      <c r="N79" s="216">
        <v>100000</v>
      </c>
      <c r="O79" s="217">
        <v>6.4500000000000002E-2</v>
      </c>
      <c r="P79" s="218">
        <v>6.0935585632857269E-3</v>
      </c>
      <c r="Q79" s="219">
        <v>0.9</v>
      </c>
      <c r="R79" s="220" t="s">
        <v>106</v>
      </c>
      <c r="U79" s="80"/>
      <c r="V79" s="80"/>
      <c r="W79" s="80"/>
      <c r="X79" s="80"/>
      <c r="Y79" s="80"/>
      <c r="Z79" s="80"/>
      <c r="AA79" s="80"/>
      <c r="AB79" s="80"/>
    </row>
    <row r="80" spans="1:28" s="205" customFormat="1">
      <c r="A80" s="203"/>
      <c r="C80" s="211" t="s">
        <v>377</v>
      </c>
      <c r="D80" s="212" t="s">
        <v>123</v>
      </c>
      <c r="E80" s="213"/>
      <c r="F80" s="214" t="s">
        <v>101</v>
      </c>
      <c r="G80" s="214" t="s">
        <v>102</v>
      </c>
      <c r="H80" s="215">
        <v>45328</v>
      </c>
      <c r="I80" s="215">
        <v>45642</v>
      </c>
      <c r="J80" s="214" t="s">
        <v>84</v>
      </c>
      <c r="K80" s="216">
        <v>100000</v>
      </c>
      <c r="L80" s="216">
        <v>99123.46</v>
      </c>
      <c r="M80" s="216">
        <v>99415.3</v>
      </c>
      <c r="N80" s="216">
        <v>100000</v>
      </c>
      <c r="O80" s="217">
        <v>4.2500000000000003E-2</v>
      </c>
      <c r="P80" s="218">
        <v>6.0130153085192111E-3</v>
      </c>
      <c r="Q80" s="219">
        <v>0.9</v>
      </c>
      <c r="R80" s="220" t="s">
        <v>106</v>
      </c>
      <c r="U80" s="80"/>
      <c r="V80" s="80"/>
      <c r="W80" s="80"/>
      <c r="X80" s="80"/>
      <c r="Y80" s="80"/>
      <c r="Z80" s="80"/>
      <c r="AA80" s="80"/>
      <c r="AB80" s="80"/>
    </row>
    <row r="81" spans="1:28" s="205" customFormat="1">
      <c r="A81" s="203"/>
      <c r="C81" s="211" t="s">
        <v>377</v>
      </c>
      <c r="D81" s="212" t="s">
        <v>123</v>
      </c>
      <c r="E81" s="213"/>
      <c r="F81" s="214" t="s">
        <v>101</v>
      </c>
      <c r="G81" s="214" t="s">
        <v>102</v>
      </c>
      <c r="H81" s="215">
        <v>45328</v>
      </c>
      <c r="I81" s="215">
        <v>45642</v>
      </c>
      <c r="J81" s="214" t="s">
        <v>84</v>
      </c>
      <c r="K81" s="216">
        <v>100000</v>
      </c>
      <c r="L81" s="216">
        <v>99123.46</v>
      </c>
      <c r="M81" s="216">
        <v>99415.3</v>
      </c>
      <c r="N81" s="216">
        <v>100000</v>
      </c>
      <c r="O81" s="217">
        <v>4.2500000000000003E-2</v>
      </c>
      <c r="P81" s="218">
        <v>6.0130153085192111E-3</v>
      </c>
      <c r="Q81" s="219">
        <v>0.9</v>
      </c>
      <c r="R81" s="220" t="s">
        <v>106</v>
      </c>
      <c r="U81" s="80"/>
      <c r="V81" s="80"/>
      <c r="W81" s="80"/>
      <c r="X81" s="80"/>
      <c r="Y81" s="80"/>
      <c r="Z81" s="80"/>
      <c r="AA81" s="80"/>
      <c r="AB81" s="80"/>
    </row>
    <row r="82" spans="1:28" s="205" customFormat="1">
      <c r="A82" s="203"/>
      <c r="C82" s="211" t="s">
        <v>377</v>
      </c>
      <c r="D82" s="212" t="s">
        <v>123</v>
      </c>
      <c r="E82" s="213"/>
      <c r="F82" s="214" t="s">
        <v>101</v>
      </c>
      <c r="G82" s="214" t="s">
        <v>102</v>
      </c>
      <c r="H82" s="215">
        <v>45328</v>
      </c>
      <c r="I82" s="215">
        <v>45642</v>
      </c>
      <c r="J82" s="214" t="s">
        <v>84</v>
      </c>
      <c r="K82" s="216">
        <v>100000</v>
      </c>
      <c r="L82" s="216">
        <v>100000</v>
      </c>
      <c r="M82" s="216">
        <v>99415.3</v>
      </c>
      <c r="N82" s="216">
        <v>100000</v>
      </c>
      <c r="O82" s="217">
        <v>4.2500000000000003E-2</v>
      </c>
      <c r="P82" s="218">
        <v>6.0130153085192111E-3</v>
      </c>
      <c r="Q82" s="219">
        <v>0.9</v>
      </c>
      <c r="R82" s="220" t="s">
        <v>106</v>
      </c>
      <c r="U82" s="80"/>
      <c r="V82" s="80"/>
      <c r="W82" s="80"/>
      <c r="X82" s="80"/>
      <c r="Y82" s="80"/>
      <c r="Z82" s="80"/>
      <c r="AA82" s="80"/>
      <c r="AB82" s="80"/>
    </row>
    <row r="83" spans="1:28" s="205" customFormat="1">
      <c r="A83" s="203"/>
      <c r="C83" s="211" t="s">
        <v>377</v>
      </c>
      <c r="D83" s="212" t="s">
        <v>122</v>
      </c>
      <c r="E83" s="213"/>
      <c r="F83" s="214" t="s">
        <v>101</v>
      </c>
      <c r="G83" s="214" t="s">
        <v>102</v>
      </c>
      <c r="H83" s="215">
        <v>45335</v>
      </c>
      <c r="I83" s="215">
        <v>46238</v>
      </c>
      <c r="J83" s="214" t="s">
        <v>84</v>
      </c>
      <c r="K83" s="216">
        <v>100000</v>
      </c>
      <c r="L83" s="216">
        <v>100607.16</v>
      </c>
      <c r="M83" s="216">
        <v>101338.54</v>
      </c>
      <c r="N83" s="216">
        <v>100000</v>
      </c>
      <c r="O83" s="217">
        <v>6.5000000000000002E-2</v>
      </c>
      <c r="P83" s="218">
        <v>6.129340175636812E-3</v>
      </c>
      <c r="Q83" s="219">
        <v>0.9</v>
      </c>
      <c r="R83" s="220" t="s">
        <v>106</v>
      </c>
      <c r="U83" s="80"/>
      <c r="V83" s="80"/>
      <c r="W83" s="80"/>
      <c r="X83" s="80"/>
      <c r="Y83" s="80"/>
      <c r="Z83" s="80"/>
      <c r="AA83" s="80"/>
      <c r="AB83" s="80"/>
    </row>
    <row r="84" spans="1:28" s="205" customFormat="1">
      <c r="A84" s="203"/>
      <c r="C84" s="211" t="s">
        <v>377</v>
      </c>
      <c r="D84" s="212" t="s">
        <v>122</v>
      </c>
      <c r="E84" s="213"/>
      <c r="F84" s="214" t="s">
        <v>101</v>
      </c>
      <c r="G84" s="214" t="s">
        <v>102</v>
      </c>
      <c r="H84" s="215">
        <v>45335</v>
      </c>
      <c r="I84" s="215">
        <v>46238</v>
      </c>
      <c r="J84" s="214" t="s">
        <v>84</v>
      </c>
      <c r="K84" s="216">
        <v>100000</v>
      </c>
      <c r="L84" s="216">
        <v>100607.16</v>
      </c>
      <c r="M84" s="216">
        <v>101338.54</v>
      </c>
      <c r="N84" s="216">
        <v>100000</v>
      </c>
      <c r="O84" s="217">
        <v>6.5000000000000002E-2</v>
      </c>
      <c r="P84" s="218">
        <v>6.129340175636812E-3</v>
      </c>
      <c r="Q84" s="219">
        <v>0.9</v>
      </c>
      <c r="R84" s="220" t="s">
        <v>106</v>
      </c>
      <c r="U84" s="80"/>
      <c r="V84" s="80"/>
      <c r="W84" s="80"/>
      <c r="X84" s="80"/>
      <c r="Y84" s="80"/>
      <c r="Z84" s="80"/>
      <c r="AA84" s="80"/>
      <c r="AB84" s="80"/>
    </row>
    <row r="85" spans="1:28" s="205" customFormat="1">
      <c r="A85" s="203"/>
      <c r="C85" s="211" t="s">
        <v>377</v>
      </c>
      <c r="D85" s="212" t="s">
        <v>122</v>
      </c>
      <c r="E85" s="213"/>
      <c r="F85" s="214" t="s">
        <v>101</v>
      </c>
      <c r="G85" s="214" t="s">
        <v>102</v>
      </c>
      <c r="H85" s="215">
        <v>45335</v>
      </c>
      <c r="I85" s="215">
        <v>46238</v>
      </c>
      <c r="J85" s="214" t="s">
        <v>84</v>
      </c>
      <c r="K85" s="216">
        <v>100000</v>
      </c>
      <c r="L85" s="216">
        <v>100607.16</v>
      </c>
      <c r="M85" s="216">
        <v>101338.54</v>
      </c>
      <c r="N85" s="216">
        <v>100000</v>
      </c>
      <c r="O85" s="217">
        <v>6.5000000000000002E-2</v>
      </c>
      <c r="P85" s="218">
        <v>6.129340175636812E-3</v>
      </c>
      <c r="Q85" s="219">
        <v>0.9</v>
      </c>
      <c r="R85" s="220" t="s">
        <v>106</v>
      </c>
      <c r="U85" s="80"/>
      <c r="V85" s="80"/>
      <c r="W85" s="80"/>
      <c r="X85" s="80"/>
      <c r="Y85" s="80"/>
      <c r="Z85" s="80"/>
      <c r="AA85" s="80"/>
      <c r="AB85" s="80"/>
    </row>
    <row r="86" spans="1:28" s="205" customFormat="1">
      <c r="A86" s="203"/>
      <c r="C86" s="211" t="s">
        <v>377</v>
      </c>
      <c r="D86" s="212" t="s">
        <v>121</v>
      </c>
      <c r="E86" s="213"/>
      <c r="F86" s="214" t="s">
        <v>101</v>
      </c>
      <c r="G86" s="214" t="s">
        <v>102</v>
      </c>
      <c r="H86" s="215">
        <v>45378</v>
      </c>
      <c r="I86" s="215">
        <v>45498</v>
      </c>
      <c r="J86" s="214" t="s">
        <v>84</v>
      </c>
      <c r="K86" s="216">
        <v>25000</v>
      </c>
      <c r="L86" s="216">
        <v>25000</v>
      </c>
      <c r="M86" s="216">
        <v>25382.19</v>
      </c>
      <c r="N86" s="216">
        <v>25000</v>
      </c>
      <c r="O86" s="217">
        <v>0.06</v>
      </c>
      <c r="P86" s="218">
        <v>1.535211351107357E-3</v>
      </c>
      <c r="Q86" s="219">
        <v>0.9</v>
      </c>
      <c r="R86" s="220" t="s">
        <v>106</v>
      </c>
      <c r="U86" s="80"/>
      <c r="V86" s="80"/>
      <c r="W86" s="80"/>
      <c r="X86" s="80"/>
      <c r="Y86" s="80"/>
      <c r="Z86" s="80"/>
      <c r="AA86" s="80"/>
      <c r="AB86" s="80"/>
    </row>
    <row r="87" spans="1:28" s="205" customFormat="1">
      <c r="A87" s="203"/>
      <c r="C87" s="211" t="s">
        <v>377</v>
      </c>
      <c r="D87" s="212" t="s">
        <v>122</v>
      </c>
      <c r="E87" s="213"/>
      <c r="F87" s="214" t="s">
        <v>101</v>
      </c>
      <c r="G87" s="214" t="s">
        <v>102</v>
      </c>
      <c r="H87" s="215">
        <v>45385</v>
      </c>
      <c r="I87" s="215">
        <v>46293</v>
      </c>
      <c r="J87" s="214" t="s">
        <v>84</v>
      </c>
      <c r="K87" s="216">
        <v>50000</v>
      </c>
      <c r="L87" s="216">
        <v>50000</v>
      </c>
      <c r="M87" s="216">
        <v>50366.78</v>
      </c>
      <c r="N87" s="216">
        <v>50000</v>
      </c>
      <c r="O87" s="217">
        <v>0.06</v>
      </c>
      <c r="P87" s="218">
        <v>3.0463743425893121E-3</v>
      </c>
      <c r="Q87" s="219">
        <v>0.9</v>
      </c>
      <c r="R87" s="220" t="s">
        <v>106</v>
      </c>
      <c r="U87" s="80"/>
      <c r="V87" s="80"/>
      <c r="W87" s="80"/>
      <c r="X87" s="80"/>
      <c r="Y87" s="80"/>
      <c r="Z87" s="80"/>
      <c r="AA87" s="80"/>
      <c r="AB87" s="80"/>
    </row>
    <row r="88" spans="1:28" s="205" customFormat="1">
      <c r="A88" s="203"/>
      <c r="C88" s="211" t="s">
        <v>377</v>
      </c>
      <c r="D88" s="212" t="s">
        <v>121</v>
      </c>
      <c r="E88" s="213"/>
      <c r="F88" s="214" t="s">
        <v>101</v>
      </c>
      <c r="G88" s="214" t="s">
        <v>102</v>
      </c>
      <c r="H88" s="215">
        <v>45387</v>
      </c>
      <c r="I88" s="215">
        <v>45796</v>
      </c>
      <c r="J88" s="214" t="s">
        <v>84</v>
      </c>
      <c r="K88" s="216">
        <v>50000</v>
      </c>
      <c r="L88" s="216">
        <v>50688.94</v>
      </c>
      <c r="M88" s="216">
        <v>50567.78</v>
      </c>
      <c r="N88" s="216">
        <v>50000</v>
      </c>
      <c r="O88" s="217">
        <v>0.06</v>
      </c>
      <c r="P88" s="218">
        <v>3.0585315867661376E-3</v>
      </c>
      <c r="Q88" s="219">
        <v>0.9</v>
      </c>
      <c r="R88" s="220" t="s">
        <v>106</v>
      </c>
      <c r="U88" s="80"/>
      <c r="V88" s="80"/>
      <c r="W88" s="80"/>
      <c r="X88" s="80"/>
      <c r="Y88" s="80"/>
      <c r="Z88" s="80"/>
      <c r="AA88" s="80"/>
      <c r="AB88" s="80"/>
    </row>
    <row r="89" spans="1:28" s="205" customFormat="1">
      <c r="A89" s="203"/>
      <c r="C89" s="211" t="s">
        <v>377</v>
      </c>
      <c r="D89" s="212" t="s">
        <v>121</v>
      </c>
      <c r="E89" s="213"/>
      <c r="F89" s="214" t="s">
        <v>101</v>
      </c>
      <c r="G89" s="214" t="s">
        <v>102</v>
      </c>
      <c r="H89" s="215">
        <v>45399</v>
      </c>
      <c r="I89" s="215">
        <v>45943</v>
      </c>
      <c r="J89" s="214" t="s">
        <v>84</v>
      </c>
      <c r="K89" s="216">
        <v>500000</v>
      </c>
      <c r="L89" s="216">
        <v>500000</v>
      </c>
      <c r="M89" s="216">
        <v>508477.09</v>
      </c>
      <c r="N89" s="216">
        <v>500000</v>
      </c>
      <c r="O89" s="217">
        <v>6.25E-2</v>
      </c>
      <c r="P89" s="218">
        <v>3.0754627569411358E-2</v>
      </c>
      <c r="Q89" s="219">
        <v>0.9</v>
      </c>
      <c r="R89" s="220" t="s">
        <v>106</v>
      </c>
      <c r="U89" s="80"/>
      <c r="V89" s="80"/>
      <c r="W89" s="80"/>
      <c r="X89" s="80"/>
      <c r="Y89" s="80"/>
      <c r="Z89" s="80"/>
      <c r="AA89" s="80"/>
      <c r="AB89" s="80"/>
    </row>
    <row r="90" spans="1:28" s="205" customFormat="1">
      <c r="A90" s="203"/>
      <c r="C90" s="211" t="s">
        <v>377</v>
      </c>
      <c r="D90" s="212" t="s">
        <v>122</v>
      </c>
      <c r="E90" s="213"/>
      <c r="F90" s="214" t="s">
        <v>101</v>
      </c>
      <c r="G90" s="214" t="s">
        <v>102</v>
      </c>
      <c r="H90" s="215">
        <v>45412</v>
      </c>
      <c r="I90" s="215">
        <v>46238</v>
      </c>
      <c r="J90" s="214" t="s">
        <v>84</v>
      </c>
      <c r="K90" s="216">
        <v>100000</v>
      </c>
      <c r="L90" s="216">
        <v>101727.75</v>
      </c>
      <c r="M90" s="216">
        <v>101142.6</v>
      </c>
      <c r="N90" s="216">
        <v>100000</v>
      </c>
      <c r="O90" s="217">
        <v>6.5000000000000002E-2</v>
      </c>
      <c r="P90" s="218">
        <v>6.1174889794974735E-3</v>
      </c>
      <c r="Q90" s="219">
        <v>0.9</v>
      </c>
      <c r="R90" s="220" t="s">
        <v>106</v>
      </c>
      <c r="U90" s="80"/>
      <c r="V90" s="80"/>
      <c r="W90" s="80"/>
      <c r="X90" s="80"/>
      <c r="Y90" s="80"/>
      <c r="Z90" s="80"/>
      <c r="AA90" s="80"/>
      <c r="AB90" s="80"/>
    </row>
    <row r="91" spans="1:28" s="205" customFormat="1">
      <c r="A91" s="203"/>
      <c r="C91" s="211" t="s">
        <v>377</v>
      </c>
      <c r="D91" s="212" t="s">
        <v>122</v>
      </c>
      <c r="E91" s="213"/>
      <c r="F91" s="214" t="s">
        <v>101</v>
      </c>
      <c r="G91" s="214" t="s">
        <v>102</v>
      </c>
      <c r="H91" s="215">
        <v>45412</v>
      </c>
      <c r="I91" s="215">
        <v>46238</v>
      </c>
      <c r="J91" s="214" t="s">
        <v>84</v>
      </c>
      <c r="K91" s="216">
        <v>100000</v>
      </c>
      <c r="L91" s="216">
        <v>101727.75</v>
      </c>
      <c r="M91" s="216">
        <v>101142.6</v>
      </c>
      <c r="N91" s="216">
        <v>100000</v>
      </c>
      <c r="O91" s="217">
        <v>6.5000000000000002E-2</v>
      </c>
      <c r="P91" s="218">
        <v>6.1174889794974735E-3</v>
      </c>
      <c r="Q91" s="219">
        <v>0.9</v>
      </c>
      <c r="R91" s="220" t="s">
        <v>106</v>
      </c>
      <c r="U91" s="80"/>
      <c r="V91" s="80"/>
      <c r="W91" s="80"/>
      <c r="X91" s="80"/>
      <c r="Y91" s="80"/>
      <c r="Z91" s="80"/>
      <c r="AA91" s="80"/>
      <c r="AB91" s="80"/>
    </row>
    <row r="92" spans="1:28" s="205" customFormat="1">
      <c r="A92" s="203"/>
      <c r="C92" s="211" t="s">
        <v>377</v>
      </c>
      <c r="D92" s="212" t="s">
        <v>122</v>
      </c>
      <c r="E92" s="213"/>
      <c r="F92" s="214" t="s">
        <v>101</v>
      </c>
      <c r="G92" s="214" t="s">
        <v>102</v>
      </c>
      <c r="H92" s="215">
        <v>45412</v>
      </c>
      <c r="I92" s="215">
        <v>46238</v>
      </c>
      <c r="J92" s="214" t="s">
        <v>84</v>
      </c>
      <c r="K92" s="216">
        <v>100000</v>
      </c>
      <c r="L92" s="216">
        <v>101727.75</v>
      </c>
      <c r="M92" s="216">
        <v>101142.6</v>
      </c>
      <c r="N92" s="216">
        <v>100000</v>
      </c>
      <c r="O92" s="217">
        <v>6.5000000000000002E-2</v>
      </c>
      <c r="P92" s="218">
        <v>6.1174889794974735E-3</v>
      </c>
      <c r="Q92" s="219">
        <v>0.9</v>
      </c>
      <c r="R92" s="220" t="s">
        <v>106</v>
      </c>
      <c r="U92" s="80"/>
      <c r="V92" s="80"/>
      <c r="W92" s="80"/>
      <c r="X92" s="80"/>
      <c r="Y92" s="80"/>
      <c r="Z92" s="80"/>
      <c r="AA92" s="80"/>
      <c r="AB92" s="80"/>
    </row>
    <row r="93" spans="1:28" s="205" customFormat="1">
      <c r="A93" s="203"/>
      <c r="C93" s="211" t="s">
        <v>377</v>
      </c>
      <c r="D93" s="212" t="s">
        <v>122</v>
      </c>
      <c r="E93" s="213"/>
      <c r="F93" s="214" t="s">
        <v>101</v>
      </c>
      <c r="G93" s="214" t="s">
        <v>102</v>
      </c>
      <c r="H93" s="215">
        <v>45412</v>
      </c>
      <c r="I93" s="215">
        <v>46238</v>
      </c>
      <c r="J93" s="214" t="s">
        <v>84</v>
      </c>
      <c r="K93" s="216">
        <v>100000</v>
      </c>
      <c r="L93" s="216">
        <v>101727.75</v>
      </c>
      <c r="M93" s="216">
        <v>101142.6</v>
      </c>
      <c r="N93" s="216">
        <v>100000</v>
      </c>
      <c r="O93" s="217">
        <v>6.5000000000000002E-2</v>
      </c>
      <c r="P93" s="218">
        <v>6.1174889794974735E-3</v>
      </c>
      <c r="Q93" s="219">
        <v>0.9</v>
      </c>
      <c r="R93" s="220" t="s">
        <v>106</v>
      </c>
      <c r="U93" s="80"/>
      <c r="V93" s="80"/>
      <c r="W93" s="80"/>
      <c r="X93" s="80"/>
      <c r="Y93" s="80"/>
      <c r="Z93" s="80"/>
      <c r="AA93" s="80"/>
      <c r="AB93" s="80"/>
    </row>
    <row r="94" spans="1:28" s="205" customFormat="1">
      <c r="A94" s="203"/>
      <c r="C94" s="211" t="s">
        <v>377</v>
      </c>
      <c r="D94" s="212" t="s">
        <v>122</v>
      </c>
      <c r="E94" s="213"/>
      <c r="F94" s="214" t="s">
        <v>101</v>
      </c>
      <c r="G94" s="214" t="s">
        <v>102</v>
      </c>
      <c r="H94" s="215">
        <v>45412</v>
      </c>
      <c r="I94" s="215">
        <v>46238</v>
      </c>
      <c r="J94" s="214" t="s">
        <v>84</v>
      </c>
      <c r="K94" s="216">
        <v>100000</v>
      </c>
      <c r="L94" s="216">
        <v>101727.75</v>
      </c>
      <c r="M94" s="216">
        <v>101142.6</v>
      </c>
      <c r="N94" s="216">
        <v>100000</v>
      </c>
      <c r="O94" s="217">
        <v>6.5000000000000002E-2</v>
      </c>
      <c r="P94" s="218">
        <v>6.1174889794974735E-3</v>
      </c>
      <c r="Q94" s="219">
        <v>0.9</v>
      </c>
      <c r="R94" s="220" t="s">
        <v>106</v>
      </c>
      <c r="U94" s="80"/>
      <c r="V94" s="80"/>
      <c r="W94" s="80"/>
      <c r="X94" s="80"/>
      <c r="Y94" s="80"/>
      <c r="Z94" s="80"/>
      <c r="AA94" s="80"/>
      <c r="AB94" s="80"/>
    </row>
    <row r="95" spans="1:28" s="205" customFormat="1">
      <c r="A95" s="203"/>
      <c r="C95" s="211" t="s">
        <v>377</v>
      </c>
      <c r="D95" s="212" t="s">
        <v>122</v>
      </c>
      <c r="E95" s="213"/>
      <c r="F95" s="214" t="s">
        <v>101</v>
      </c>
      <c r="G95" s="214" t="s">
        <v>102</v>
      </c>
      <c r="H95" s="215">
        <v>45412</v>
      </c>
      <c r="I95" s="215">
        <v>46238</v>
      </c>
      <c r="J95" s="214" t="s">
        <v>84</v>
      </c>
      <c r="K95" s="216">
        <v>100000</v>
      </c>
      <c r="L95" s="216">
        <v>101727.75</v>
      </c>
      <c r="M95" s="216">
        <v>101142.6</v>
      </c>
      <c r="N95" s="216">
        <v>100000</v>
      </c>
      <c r="O95" s="217">
        <v>6.5000000000000002E-2</v>
      </c>
      <c r="P95" s="218">
        <v>6.1174889794974735E-3</v>
      </c>
      <c r="Q95" s="219">
        <v>0.9</v>
      </c>
      <c r="R95" s="220" t="s">
        <v>106</v>
      </c>
      <c r="U95" s="80"/>
      <c r="V95" s="80"/>
      <c r="W95" s="80"/>
      <c r="X95" s="80"/>
      <c r="Y95" s="80"/>
      <c r="Z95" s="80"/>
      <c r="AA95" s="80"/>
      <c r="AB95" s="80"/>
    </row>
    <row r="96" spans="1:28" s="205" customFormat="1">
      <c r="A96" s="203"/>
      <c r="C96" s="211" t="s">
        <v>377</v>
      </c>
      <c r="D96" s="212" t="s">
        <v>499</v>
      </c>
      <c r="E96" s="213"/>
      <c r="F96" s="214" t="s">
        <v>101</v>
      </c>
      <c r="G96" s="214" t="s">
        <v>102</v>
      </c>
      <c r="H96" s="215">
        <v>45422</v>
      </c>
      <c r="I96" s="215">
        <v>45596</v>
      </c>
      <c r="J96" s="214" t="s">
        <v>84</v>
      </c>
      <c r="K96" s="216">
        <v>1000000</v>
      </c>
      <c r="L96" s="216">
        <v>1005378.76</v>
      </c>
      <c r="M96" s="216">
        <v>1012034.58</v>
      </c>
      <c r="N96" s="216">
        <v>1000000</v>
      </c>
      <c r="O96" s="217">
        <v>0.03</v>
      </c>
      <c r="P96" s="218">
        <v>6.1211699027119669E-2</v>
      </c>
      <c r="Q96" s="219">
        <v>0.9</v>
      </c>
      <c r="R96" s="220" t="s">
        <v>106</v>
      </c>
      <c r="U96" s="80"/>
      <c r="V96" s="80"/>
      <c r="W96" s="80"/>
      <c r="X96" s="80"/>
      <c r="Y96" s="80"/>
      <c r="Z96" s="80"/>
      <c r="AA96" s="80"/>
      <c r="AB96" s="80"/>
    </row>
    <row r="97" spans="1:28" s="205" customFormat="1">
      <c r="A97" s="203"/>
      <c r="C97" s="211" t="s">
        <v>377</v>
      </c>
      <c r="D97" s="212" t="s">
        <v>121</v>
      </c>
      <c r="E97" s="213"/>
      <c r="F97" s="214" t="s">
        <v>101</v>
      </c>
      <c r="G97" s="214" t="s">
        <v>102</v>
      </c>
      <c r="H97" s="215">
        <v>45435</v>
      </c>
      <c r="I97" s="215">
        <v>45859</v>
      </c>
      <c r="J97" s="214" t="s">
        <v>84</v>
      </c>
      <c r="K97" s="216">
        <v>100000</v>
      </c>
      <c r="L97" s="216">
        <v>100000</v>
      </c>
      <c r="M97" s="216">
        <v>100591.78</v>
      </c>
      <c r="N97" s="216">
        <v>100000</v>
      </c>
      <c r="O97" s="217">
        <v>0.06</v>
      </c>
      <c r="P97" s="218">
        <v>6.0841732917488213E-3</v>
      </c>
      <c r="Q97" s="219">
        <v>0.9</v>
      </c>
      <c r="R97" s="220" t="s">
        <v>106</v>
      </c>
      <c r="U97" s="80"/>
      <c r="V97" s="80"/>
      <c r="W97" s="80"/>
      <c r="X97" s="80"/>
      <c r="Y97" s="80"/>
      <c r="Z97" s="80"/>
      <c r="AA97" s="80"/>
      <c r="AB97" s="80"/>
    </row>
    <row r="98" spans="1:28" s="205" customFormat="1">
      <c r="A98" s="203"/>
      <c r="C98" s="211" t="s">
        <v>377</v>
      </c>
      <c r="D98" s="212" t="s">
        <v>124</v>
      </c>
      <c r="E98" s="213"/>
      <c r="F98" s="214" t="s">
        <v>101</v>
      </c>
      <c r="G98" s="214" t="s">
        <v>102</v>
      </c>
      <c r="H98" s="215">
        <v>45439</v>
      </c>
      <c r="I98" s="215">
        <v>45849</v>
      </c>
      <c r="J98" s="214" t="s">
        <v>84</v>
      </c>
      <c r="K98" s="216">
        <v>100000</v>
      </c>
      <c r="L98" s="216">
        <v>100000</v>
      </c>
      <c r="M98" s="216">
        <v>100534.79</v>
      </c>
      <c r="N98" s="216">
        <v>100000</v>
      </c>
      <c r="O98" s="217">
        <v>6.0999999999999999E-2</v>
      </c>
      <c r="P98" s="218">
        <v>6.0807263198799791E-3</v>
      </c>
      <c r="Q98" s="219">
        <v>0.7</v>
      </c>
      <c r="R98" s="220" t="s">
        <v>106</v>
      </c>
      <c r="U98" s="80"/>
      <c r="V98" s="80"/>
      <c r="W98" s="80"/>
      <c r="X98" s="80"/>
      <c r="Y98" s="80"/>
      <c r="Z98" s="80"/>
      <c r="AA98" s="80"/>
      <c r="AB98" s="80"/>
    </row>
    <row r="99" spans="1:28" s="205" customFormat="1">
      <c r="A99" s="203"/>
      <c r="C99" s="211" t="s">
        <v>377</v>
      </c>
      <c r="D99" s="212" t="s">
        <v>121</v>
      </c>
      <c r="E99" s="213"/>
      <c r="F99" s="214" t="s">
        <v>101</v>
      </c>
      <c r="G99" s="214" t="s">
        <v>102</v>
      </c>
      <c r="H99" s="215">
        <v>45439</v>
      </c>
      <c r="I99" s="215">
        <v>45915</v>
      </c>
      <c r="J99" s="214" t="s">
        <v>84</v>
      </c>
      <c r="K99" s="216">
        <v>50000</v>
      </c>
      <c r="L99" s="216">
        <v>50000</v>
      </c>
      <c r="M99" s="216">
        <v>50263.01</v>
      </c>
      <c r="N99" s="216">
        <v>50000</v>
      </c>
      <c r="O99" s="217">
        <v>0.06</v>
      </c>
      <c r="P99" s="218">
        <v>3.0400979384687691E-3</v>
      </c>
      <c r="Q99" s="219">
        <v>0.9</v>
      </c>
      <c r="R99" s="220" t="s">
        <v>106</v>
      </c>
      <c r="U99" s="80"/>
      <c r="V99" s="80"/>
      <c r="W99" s="80"/>
      <c r="X99" s="80"/>
      <c r="Y99" s="80"/>
      <c r="Z99" s="80"/>
      <c r="AA99" s="80"/>
      <c r="AB99" s="80"/>
    </row>
    <row r="100" spans="1:28" s="205" customFormat="1">
      <c r="A100" s="203"/>
      <c r="C100" s="211" t="s">
        <v>377</v>
      </c>
      <c r="D100" s="212" t="s">
        <v>124</v>
      </c>
      <c r="E100" s="213"/>
      <c r="F100" s="214" t="s">
        <v>101</v>
      </c>
      <c r="G100" s="214" t="s">
        <v>102</v>
      </c>
      <c r="H100" s="215">
        <v>45439</v>
      </c>
      <c r="I100" s="215">
        <v>45845</v>
      </c>
      <c r="J100" s="214" t="s">
        <v>84</v>
      </c>
      <c r="K100" s="216">
        <v>100000</v>
      </c>
      <c r="L100" s="216">
        <v>100000</v>
      </c>
      <c r="M100" s="216">
        <v>100526.03</v>
      </c>
      <c r="N100" s="216">
        <v>100000</v>
      </c>
      <c r="O100" s="217">
        <v>0.06</v>
      </c>
      <c r="P100" s="218">
        <v>6.0801964817755565E-3</v>
      </c>
      <c r="Q100" s="219">
        <v>0.9</v>
      </c>
      <c r="R100" s="220" t="s">
        <v>106</v>
      </c>
      <c r="U100" s="80"/>
      <c r="V100" s="80"/>
      <c r="W100" s="80"/>
      <c r="X100" s="80"/>
      <c r="Y100" s="80"/>
      <c r="Z100" s="80"/>
      <c r="AA100" s="80"/>
      <c r="AB100" s="80"/>
    </row>
    <row r="101" spans="1:28" s="205" customFormat="1">
      <c r="A101" s="203"/>
      <c r="C101" s="211" t="s">
        <v>377</v>
      </c>
      <c r="D101" s="212" t="s">
        <v>124</v>
      </c>
      <c r="E101" s="213"/>
      <c r="F101" s="214" t="s">
        <v>101</v>
      </c>
      <c r="G101" s="214" t="s">
        <v>102</v>
      </c>
      <c r="H101" s="215">
        <v>45439</v>
      </c>
      <c r="I101" s="215">
        <v>45859</v>
      </c>
      <c r="J101" s="214" t="s">
        <v>84</v>
      </c>
      <c r="K101" s="216">
        <v>100000</v>
      </c>
      <c r="L101" s="216">
        <v>100000</v>
      </c>
      <c r="M101" s="216">
        <v>100526.03</v>
      </c>
      <c r="N101" s="216">
        <v>100000</v>
      </c>
      <c r="O101" s="217">
        <v>0.06</v>
      </c>
      <c r="P101" s="218">
        <v>6.0801964817755565E-3</v>
      </c>
      <c r="Q101" s="219">
        <v>0.9</v>
      </c>
      <c r="R101" s="220" t="s">
        <v>106</v>
      </c>
      <c r="U101" s="80"/>
      <c r="V101" s="80"/>
      <c r="W101" s="80"/>
      <c r="X101" s="80"/>
      <c r="Y101" s="80"/>
      <c r="Z101" s="80"/>
      <c r="AA101" s="80"/>
      <c r="AB101" s="80"/>
    </row>
    <row r="102" spans="1:28" s="205" customFormat="1">
      <c r="A102" s="203"/>
      <c r="C102" s="211" t="s">
        <v>377</v>
      </c>
      <c r="D102" s="212" t="s">
        <v>124</v>
      </c>
      <c r="E102" s="213"/>
      <c r="F102" s="214" t="s">
        <v>101</v>
      </c>
      <c r="G102" s="214" t="s">
        <v>102</v>
      </c>
      <c r="H102" s="215">
        <v>45439</v>
      </c>
      <c r="I102" s="215">
        <v>45859</v>
      </c>
      <c r="J102" s="214" t="s">
        <v>84</v>
      </c>
      <c r="K102" s="216">
        <v>100000</v>
      </c>
      <c r="L102" s="216">
        <v>100000</v>
      </c>
      <c r="M102" s="216">
        <v>100526.03</v>
      </c>
      <c r="N102" s="216">
        <v>100000</v>
      </c>
      <c r="O102" s="217">
        <v>0.06</v>
      </c>
      <c r="P102" s="218">
        <v>6.0801964817755565E-3</v>
      </c>
      <c r="Q102" s="219">
        <v>0.9</v>
      </c>
      <c r="R102" s="220" t="s">
        <v>106</v>
      </c>
      <c r="U102" s="80"/>
      <c r="V102" s="80"/>
      <c r="W102" s="80"/>
      <c r="X102" s="80"/>
      <c r="Y102" s="80"/>
      <c r="Z102" s="80"/>
      <c r="AA102" s="80"/>
      <c r="AB102" s="80"/>
    </row>
    <row r="103" spans="1:28" s="205" customFormat="1">
      <c r="A103" s="203"/>
      <c r="C103" s="211" t="s">
        <v>377</v>
      </c>
      <c r="D103" s="212" t="s">
        <v>124</v>
      </c>
      <c r="E103" s="213"/>
      <c r="F103" s="214" t="s">
        <v>101</v>
      </c>
      <c r="G103" s="214" t="s">
        <v>102</v>
      </c>
      <c r="H103" s="215">
        <v>45439</v>
      </c>
      <c r="I103" s="215">
        <v>45859</v>
      </c>
      <c r="J103" s="214" t="s">
        <v>84</v>
      </c>
      <c r="K103" s="216">
        <v>100000</v>
      </c>
      <c r="L103" s="216">
        <v>100000</v>
      </c>
      <c r="M103" s="216">
        <v>100526.03</v>
      </c>
      <c r="N103" s="216">
        <v>100000</v>
      </c>
      <c r="O103" s="217">
        <v>0.06</v>
      </c>
      <c r="P103" s="218">
        <v>6.0801964817755565E-3</v>
      </c>
      <c r="Q103" s="219">
        <v>0.9</v>
      </c>
      <c r="R103" s="220" t="s">
        <v>106</v>
      </c>
      <c r="U103" s="80"/>
      <c r="V103" s="80"/>
      <c r="W103" s="80"/>
      <c r="X103" s="80"/>
      <c r="Y103" s="80"/>
      <c r="Z103" s="80"/>
      <c r="AA103" s="80"/>
      <c r="AB103" s="80"/>
    </row>
    <row r="104" spans="1:28" s="205" customFormat="1">
      <c r="A104" s="203"/>
      <c r="C104" s="211" t="s">
        <v>377</v>
      </c>
      <c r="D104" s="212" t="s">
        <v>123</v>
      </c>
      <c r="E104" s="213"/>
      <c r="F104" s="214" t="s">
        <v>101</v>
      </c>
      <c r="G104" s="214" t="s">
        <v>102</v>
      </c>
      <c r="H104" s="215">
        <v>45446</v>
      </c>
      <c r="I104" s="215">
        <v>46034</v>
      </c>
      <c r="J104" s="214" t="s">
        <v>84</v>
      </c>
      <c r="K104" s="216">
        <v>100000</v>
      </c>
      <c r="L104" s="216">
        <v>100000</v>
      </c>
      <c r="M104" s="216">
        <v>104255.51</v>
      </c>
      <c r="N104" s="216">
        <v>100000</v>
      </c>
      <c r="O104" s="217">
        <v>6.7500000000000004E-2</v>
      </c>
      <c r="P104" s="218">
        <v>6.3057696111914127E-3</v>
      </c>
      <c r="Q104" s="219">
        <v>0.9</v>
      </c>
      <c r="R104" s="220" t="s">
        <v>106</v>
      </c>
      <c r="U104" s="80"/>
      <c r="V104" s="80"/>
      <c r="W104" s="80"/>
      <c r="X104" s="80"/>
      <c r="Y104" s="80"/>
      <c r="Z104" s="80"/>
      <c r="AA104" s="80"/>
      <c r="AB104" s="80"/>
    </row>
    <row r="105" spans="1:28" s="205" customFormat="1">
      <c r="A105" s="203"/>
      <c r="C105" s="211" t="s">
        <v>377</v>
      </c>
      <c r="D105" s="212" t="s">
        <v>123</v>
      </c>
      <c r="E105" s="213"/>
      <c r="F105" s="214" t="s">
        <v>101</v>
      </c>
      <c r="G105" s="214" t="s">
        <v>102</v>
      </c>
      <c r="H105" s="215">
        <v>45446</v>
      </c>
      <c r="I105" s="215">
        <v>46034</v>
      </c>
      <c r="J105" s="214" t="s">
        <v>84</v>
      </c>
      <c r="K105" s="216">
        <v>100000</v>
      </c>
      <c r="L105" s="216">
        <v>100000</v>
      </c>
      <c r="M105" s="216">
        <v>104255.51</v>
      </c>
      <c r="N105" s="216">
        <v>100000</v>
      </c>
      <c r="O105" s="217">
        <v>6.7500000000000004E-2</v>
      </c>
      <c r="P105" s="218">
        <v>6.3057696111914127E-3</v>
      </c>
      <c r="Q105" s="219">
        <v>0.9</v>
      </c>
      <c r="R105" s="220" t="s">
        <v>106</v>
      </c>
      <c r="U105" s="80"/>
      <c r="V105" s="80"/>
      <c r="W105" s="80"/>
      <c r="X105" s="80"/>
      <c r="Y105" s="80"/>
      <c r="Z105" s="80"/>
      <c r="AA105" s="80"/>
      <c r="AB105" s="80"/>
    </row>
    <row r="106" spans="1:28" s="205" customFormat="1">
      <c r="A106" s="203"/>
      <c r="C106" s="211" t="s">
        <v>377</v>
      </c>
      <c r="D106" s="212" t="s">
        <v>123</v>
      </c>
      <c r="E106" s="213"/>
      <c r="F106" s="214" t="s">
        <v>101</v>
      </c>
      <c r="G106" s="214" t="s">
        <v>102</v>
      </c>
      <c r="H106" s="215">
        <v>45446</v>
      </c>
      <c r="I106" s="215">
        <v>46034</v>
      </c>
      <c r="J106" s="214" t="s">
        <v>84</v>
      </c>
      <c r="K106" s="216">
        <v>100000</v>
      </c>
      <c r="L106" s="216">
        <v>100000</v>
      </c>
      <c r="M106" s="216">
        <v>104255.51</v>
      </c>
      <c r="N106" s="216">
        <v>100000</v>
      </c>
      <c r="O106" s="217">
        <v>6.7500000000000004E-2</v>
      </c>
      <c r="P106" s="218">
        <v>6.3057696111914127E-3</v>
      </c>
      <c r="Q106" s="219">
        <v>0.9</v>
      </c>
      <c r="R106" s="220" t="s">
        <v>106</v>
      </c>
      <c r="U106" s="80"/>
      <c r="V106" s="80"/>
      <c r="W106" s="80"/>
      <c r="X106" s="80"/>
      <c r="Y106" s="80"/>
      <c r="Z106" s="80"/>
      <c r="AA106" s="80"/>
      <c r="AB106" s="80"/>
    </row>
    <row r="107" spans="1:28" s="205" customFormat="1">
      <c r="A107" s="203"/>
      <c r="C107" s="211" t="s">
        <v>377</v>
      </c>
      <c r="D107" s="212" t="s">
        <v>123</v>
      </c>
      <c r="E107" s="213"/>
      <c r="F107" s="214" t="s">
        <v>101</v>
      </c>
      <c r="G107" s="214" t="s">
        <v>102</v>
      </c>
      <c r="H107" s="215">
        <v>45446</v>
      </c>
      <c r="I107" s="215">
        <v>46034</v>
      </c>
      <c r="J107" s="214" t="s">
        <v>84</v>
      </c>
      <c r="K107" s="216">
        <v>100000</v>
      </c>
      <c r="L107" s="216">
        <v>100000</v>
      </c>
      <c r="M107" s="216">
        <v>104255.51</v>
      </c>
      <c r="N107" s="216">
        <v>100000</v>
      </c>
      <c r="O107" s="217">
        <v>6.7500000000000004E-2</v>
      </c>
      <c r="P107" s="218">
        <v>6.3057696111914127E-3</v>
      </c>
      <c r="Q107" s="219">
        <v>0.9</v>
      </c>
      <c r="R107" s="220" t="s">
        <v>106</v>
      </c>
      <c r="U107" s="80"/>
      <c r="V107" s="80"/>
      <c r="W107" s="80"/>
      <c r="X107" s="80"/>
      <c r="Y107" s="80"/>
      <c r="Z107" s="80"/>
      <c r="AA107" s="80"/>
      <c r="AB107" s="80"/>
    </row>
    <row r="108" spans="1:28" s="205" customFormat="1">
      <c r="A108" s="203"/>
      <c r="C108" s="211" t="s">
        <v>377</v>
      </c>
      <c r="D108" s="212" t="s">
        <v>123</v>
      </c>
      <c r="E108" s="213"/>
      <c r="F108" s="214" t="s">
        <v>101</v>
      </c>
      <c r="G108" s="214" t="s">
        <v>102</v>
      </c>
      <c r="H108" s="215">
        <v>45446</v>
      </c>
      <c r="I108" s="215">
        <v>46034</v>
      </c>
      <c r="J108" s="214" t="s">
        <v>84</v>
      </c>
      <c r="K108" s="216">
        <v>100000</v>
      </c>
      <c r="L108" s="216">
        <v>100000</v>
      </c>
      <c r="M108" s="216">
        <v>104255.51</v>
      </c>
      <c r="N108" s="216">
        <v>100000</v>
      </c>
      <c r="O108" s="217">
        <v>6.7500000000000004E-2</v>
      </c>
      <c r="P108" s="218">
        <v>6.3057696111914127E-3</v>
      </c>
      <c r="Q108" s="219">
        <v>0.9</v>
      </c>
      <c r="R108" s="220" t="s">
        <v>106</v>
      </c>
      <c r="U108" s="80"/>
      <c r="V108" s="80"/>
      <c r="W108" s="80"/>
      <c r="X108" s="80"/>
      <c r="Y108" s="80"/>
      <c r="Z108" s="80"/>
      <c r="AA108" s="80"/>
      <c r="AB108" s="80"/>
    </row>
    <row r="109" spans="1:28" s="205" customFormat="1">
      <c r="A109" s="203"/>
      <c r="C109" s="211" t="s">
        <v>377</v>
      </c>
      <c r="D109" s="212" t="s">
        <v>498</v>
      </c>
      <c r="E109" s="213"/>
      <c r="F109" s="214" t="s">
        <v>101</v>
      </c>
      <c r="G109" s="214" t="s">
        <v>102</v>
      </c>
      <c r="H109" s="215">
        <v>45267</v>
      </c>
      <c r="I109" s="215">
        <v>45593</v>
      </c>
      <c r="J109" s="214" t="s">
        <v>84</v>
      </c>
      <c r="K109" s="216">
        <v>16402.32</v>
      </c>
      <c r="L109" s="216">
        <v>16402.32</v>
      </c>
      <c r="M109" s="216">
        <v>16465.95</v>
      </c>
      <c r="N109" s="216">
        <v>16402.32</v>
      </c>
      <c r="O109" s="217">
        <v>5.2499999999999998E-2</v>
      </c>
      <c r="P109" s="218">
        <v>9.9592325747960243E-4</v>
      </c>
      <c r="Q109" s="219">
        <v>0.9</v>
      </c>
      <c r="R109" s="220" t="s">
        <v>106</v>
      </c>
      <c r="U109" s="80"/>
      <c r="V109" s="80"/>
      <c r="W109" s="80"/>
      <c r="X109" s="80"/>
      <c r="Y109" s="80"/>
      <c r="Z109" s="80"/>
      <c r="AA109" s="80"/>
      <c r="AB109" s="80"/>
    </row>
    <row r="110" spans="1:28" s="205" customFormat="1">
      <c r="A110" s="203"/>
      <c r="C110" s="211" t="s">
        <v>377</v>
      </c>
      <c r="D110" s="212" t="s">
        <v>124</v>
      </c>
      <c r="E110" s="213"/>
      <c r="F110" s="214" t="s">
        <v>101</v>
      </c>
      <c r="G110" s="214" t="s">
        <v>102</v>
      </c>
      <c r="H110" s="215">
        <v>45449</v>
      </c>
      <c r="I110" s="215">
        <v>45866</v>
      </c>
      <c r="J110" s="214" t="s">
        <v>84</v>
      </c>
      <c r="K110" s="216">
        <v>50000</v>
      </c>
      <c r="L110" s="216">
        <v>50764.55</v>
      </c>
      <c r="M110" s="216">
        <v>50948.04</v>
      </c>
      <c r="N110" s="216">
        <v>50000</v>
      </c>
      <c r="O110" s="217">
        <v>6.3E-2</v>
      </c>
      <c r="P110" s="218">
        <v>3.0815311572670316E-3</v>
      </c>
      <c r="Q110" s="219">
        <v>0.9</v>
      </c>
      <c r="R110" s="220" t="s">
        <v>106</v>
      </c>
      <c r="U110" s="80"/>
      <c r="V110" s="80"/>
      <c r="W110" s="80"/>
      <c r="X110" s="80"/>
      <c r="Y110" s="80"/>
      <c r="Z110" s="80"/>
      <c r="AA110" s="80"/>
      <c r="AB110" s="80"/>
    </row>
    <row r="111" spans="1:28" s="205" customFormat="1">
      <c r="A111" s="203"/>
      <c r="C111" s="211" t="s">
        <v>377</v>
      </c>
      <c r="D111" s="212" t="s">
        <v>124</v>
      </c>
      <c r="E111" s="213"/>
      <c r="F111" s="214" t="s">
        <v>101</v>
      </c>
      <c r="G111" s="214" t="s">
        <v>102</v>
      </c>
      <c r="H111" s="215">
        <v>45449</v>
      </c>
      <c r="I111" s="215">
        <v>45866</v>
      </c>
      <c r="J111" s="214" t="s">
        <v>84</v>
      </c>
      <c r="K111" s="216">
        <v>50000</v>
      </c>
      <c r="L111" s="216">
        <v>50764.55</v>
      </c>
      <c r="M111" s="216">
        <v>50948.04</v>
      </c>
      <c r="N111" s="216">
        <v>50000</v>
      </c>
      <c r="O111" s="217">
        <v>6.3E-2</v>
      </c>
      <c r="P111" s="218">
        <v>3.0815311572670316E-3</v>
      </c>
      <c r="Q111" s="219">
        <v>0.9</v>
      </c>
      <c r="R111" s="220" t="s">
        <v>106</v>
      </c>
      <c r="U111" s="80"/>
      <c r="V111" s="80"/>
      <c r="W111" s="80"/>
      <c r="X111" s="80"/>
      <c r="Y111" s="80"/>
      <c r="Z111" s="80"/>
      <c r="AA111" s="80"/>
      <c r="AB111" s="80"/>
    </row>
    <row r="112" spans="1:28" s="205" customFormat="1">
      <c r="A112" s="203"/>
      <c r="C112" s="211" t="s">
        <v>377</v>
      </c>
      <c r="D112" s="212" t="s">
        <v>124</v>
      </c>
      <c r="E112" s="213"/>
      <c r="F112" s="214" t="s">
        <v>101</v>
      </c>
      <c r="G112" s="214" t="s">
        <v>102</v>
      </c>
      <c r="H112" s="215">
        <v>45454</v>
      </c>
      <c r="I112" s="215">
        <v>45859</v>
      </c>
      <c r="J112" s="214" t="s">
        <v>84</v>
      </c>
      <c r="K112" s="216">
        <v>100000</v>
      </c>
      <c r="L112" s="216">
        <v>101202.34</v>
      </c>
      <c r="M112" s="216">
        <v>101479.85</v>
      </c>
      <c r="N112" s="216">
        <v>100000</v>
      </c>
      <c r="O112" s="217">
        <v>6.2E-2</v>
      </c>
      <c r="P112" s="218">
        <v>6.1378871416797346E-3</v>
      </c>
      <c r="Q112" s="219">
        <v>0.9</v>
      </c>
      <c r="R112" s="220" t="s">
        <v>106</v>
      </c>
      <c r="U112" s="80"/>
      <c r="V112" s="80"/>
      <c r="W112" s="80"/>
      <c r="X112" s="80"/>
      <c r="Y112" s="80"/>
      <c r="Z112" s="80"/>
      <c r="AA112" s="80"/>
      <c r="AB112" s="80"/>
    </row>
    <row r="113" spans="1:28" s="205" customFormat="1">
      <c r="A113" s="203"/>
      <c r="C113" s="211" t="s">
        <v>377</v>
      </c>
      <c r="D113" s="212" t="s">
        <v>124</v>
      </c>
      <c r="E113" s="213"/>
      <c r="F113" s="214" t="s">
        <v>101</v>
      </c>
      <c r="G113" s="214" t="s">
        <v>102</v>
      </c>
      <c r="H113" s="215">
        <v>45454</v>
      </c>
      <c r="I113" s="215">
        <v>45859</v>
      </c>
      <c r="J113" s="214" t="s">
        <v>84</v>
      </c>
      <c r="K113" s="216">
        <v>100000</v>
      </c>
      <c r="L113" s="216">
        <v>101202.34</v>
      </c>
      <c r="M113" s="216">
        <v>101479.85</v>
      </c>
      <c r="N113" s="216">
        <v>100000</v>
      </c>
      <c r="O113" s="217">
        <v>6.2E-2</v>
      </c>
      <c r="P113" s="218">
        <v>6.1378871416797346E-3</v>
      </c>
      <c r="Q113" s="219">
        <v>0.9</v>
      </c>
      <c r="R113" s="220" t="s">
        <v>106</v>
      </c>
      <c r="U113" s="80"/>
      <c r="V113" s="80"/>
      <c r="W113" s="80"/>
      <c r="X113" s="80"/>
      <c r="Y113" s="80"/>
      <c r="Z113" s="80"/>
      <c r="AA113" s="80"/>
      <c r="AB113" s="80"/>
    </row>
    <row r="114" spans="1:28" s="205" customFormat="1">
      <c r="A114" s="203"/>
      <c r="C114" s="211" t="s">
        <v>377</v>
      </c>
      <c r="D114" s="212" t="s">
        <v>124</v>
      </c>
      <c r="E114" s="213"/>
      <c r="F114" s="214" t="s">
        <v>101</v>
      </c>
      <c r="G114" s="214" t="s">
        <v>102</v>
      </c>
      <c r="H114" s="215">
        <v>45454</v>
      </c>
      <c r="I114" s="215">
        <v>45859</v>
      </c>
      <c r="J114" s="214" t="s">
        <v>84</v>
      </c>
      <c r="K114" s="216">
        <v>100000</v>
      </c>
      <c r="L114" s="216">
        <v>101202.34</v>
      </c>
      <c r="M114" s="216">
        <v>101479.85</v>
      </c>
      <c r="N114" s="216">
        <v>100000</v>
      </c>
      <c r="O114" s="217">
        <v>6.2E-2</v>
      </c>
      <c r="P114" s="218">
        <v>6.1378871416797346E-3</v>
      </c>
      <c r="Q114" s="219">
        <v>0.9</v>
      </c>
      <c r="R114" s="220" t="s">
        <v>106</v>
      </c>
      <c r="U114" s="80"/>
      <c r="V114" s="80"/>
      <c r="W114" s="80"/>
      <c r="X114" s="80"/>
      <c r="Y114" s="80"/>
      <c r="Z114" s="80"/>
      <c r="AA114" s="80"/>
      <c r="AB114" s="80"/>
    </row>
    <row r="115" spans="1:28" s="205" customFormat="1">
      <c r="A115" s="203"/>
      <c r="C115" s="211" t="s">
        <v>377</v>
      </c>
      <c r="D115" s="212" t="s">
        <v>124</v>
      </c>
      <c r="E115" s="213"/>
      <c r="F115" s="214" t="s">
        <v>101</v>
      </c>
      <c r="G115" s="214" t="s">
        <v>102</v>
      </c>
      <c r="H115" s="215">
        <v>45454</v>
      </c>
      <c r="I115" s="215">
        <v>45859</v>
      </c>
      <c r="J115" s="214" t="s">
        <v>84</v>
      </c>
      <c r="K115" s="216">
        <v>100000</v>
      </c>
      <c r="L115" s="216">
        <v>101202.34</v>
      </c>
      <c r="M115" s="216">
        <v>101479.85</v>
      </c>
      <c r="N115" s="216">
        <v>100000</v>
      </c>
      <c r="O115" s="217">
        <v>6.2E-2</v>
      </c>
      <c r="P115" s="218">
        <v>6.1378871416797346E-3</v>
      </c>
      <c r="Q115" s="219">
        <v>0.9</v>
      </c>
      <c r="R115" s="220" t="s">
        <v>106</v>
      </c>
      <c r="U115" s="80"/>
      <c r="V115" s="80"/>
      <c r="W115" s="80"/>
      <c r="X115" s="80"/>
      <c r="Y115" s="80"/>
      <c r="Z115" s="80"/>
      <c r="AA115" s="80"/>
      <c r="AB115" s="80"/>
    </row>
    <row r="116" spans="1:28" s="205" customFormat="1">
      <c r="A116" s="203"/>
      <c r="C116" s="211" t="s">
        <v>377</v>
      </c>
      <c r="D116" s="212" t="s">
        <v>124</v>
      </c>
      <c r="E116" s="213"/>
      <c r="F116" s="214" t="s">
        <v>101</v>
      </c>
      <c r="G116" s="214" t="s">
        <v>102</v>
      </c>
      <c r="H116" s="215">
        <v>45454</v>
      </c>
      <c r="I116" s="215">
        <v>45859</v>
      </c>
      <c r="J116" s="214" t="s">
        <v>84</v>
      </c>
      <c r="K116" s="216">
        <v>100000</v>
      </c>
      <c r="L116" s="216">
        <v>101202.34</v>
      </c>
      <c r="M116" s="216">
        <v>101479.85</v>
      </c>
      <c r="N116" s="216">
        <v>100000</v>
      </c>
      <c r="O116" s="217">
        <v>6.2E-2</v>
      </c>
      <c r="P116" s="218">
        <v>6.1378871416797346E-3</v>
      </c>
      <c r="Q116" s="219">
        <v>0.9</v>
      </c>
      <c r="R116" s="220" t="s">
        <v>106</v>
      </c>
      <c r="U116" s="80"/>
      <c r="V116" s="80"/>
      <c r="W116" s="80"/>
      <c r="X116" s="80"/>
      <c r="Y116" s="80"/>
      <c r="Z116" s="80"/>
      <c r="AA116" s="80"/>
      <c r="AB116" s="80"/>
    </row>
    <row r="117" spans="1:28" s="205" customFormat="1">
      <c r="A117" s="203"/>
      <c r="C117" s="211" t="s">
        <v>377</v>
      </c>
      <c r="D117" s="212" t="s">
        <v>124</v>
      </c>
      <c r="E117" s="213"/>
      <c r="F117" s="214" t="s">
        <v>101</v>
      </c>
      <c r="G117" s="214" t="s">
        <v>102</v>
      </c>
      <c r="H117" s="215">
        <v>45454</v>
      </c>
      <c r="I117" s="215">
        <v>45859</v>
      </c>
      <c r="J117" s="214" t="s">
        <v>84</v>
      </c>
      <c r="K117" s="216">
        <v>100000</v>
      </c>
      <c r="L117" s="216">
        <v>101202.34</v>
      </c>
      <c r="M117" s="216">
        <v>101479.85</v>
      </c>
      <c r="N117" s="216">
        <v>100000</v>
      </c>
      <c r="O117" s="217">
        <v>6.2E-2</v>
      </c>
      <c r="P117" s="218">
        <v>6.1378871416797346E-3</v>
      </c>
      <c r="Q117" s="219">
        <v>0.9</v>
      </c>
      <c r="R117" s="220" t="s">
        <v>106</v>
      </c>
      <c r="U117" s="80"/>
      <c r="V117" s="80"/>
      <c r="W117" s="80"/>
      <c r="X117" s="80"/>
      <c r="Y117" s="80"/>
      <c r="Z117" s="80"/>
      <c r="AA117" s="80"/>
      <c r="AB117" s="80"/>
    </row>
    <row r="118" spans="1:28" s="205" customFormat="1">
      <c r="A118" s="203"/>
      <c r="C118" s="211" t="s">
        <v>377</v>
      </c>
      <c r="D118" s="212" t="s">
        <v>124</v>
      </c>
      <c r="E118" s="213"/>
      <c r="F118" s="214" t="s">
        <v>101</v>
      </c>
      <c r="G118" s="214" t="s">
        <v>102</v>
      </c>
      <c r="H118" s="215">
        <v>45454</v>
      </c>
      <c r="I118" s="215">
        <v>45859</v>
      </c>
      <c r="J118" s="214" t="s">
        <v>84</v>
      </c>
      <c r="K118" s="216">
        <v>100000</v>
      </c>
      <c r="L118" s="216">
        <v>101202.34</v>
      </c>
      <c r="M118" s="216">
        <v>101479.85</v>
      </c>
      <c r="N118" s="216">
        <v>100000</v>
      </c>
      <c r="O118" s="217">
        <v>6.2E-2</v>
      </c>
      <c r="P118" s="218">
        <v>6.1378871416797346E-3</v>
      </c>
      <c r="Q118" s="219">
        <v>0.9</v>
      </c>
      <c r="R118" s="220" t="s">
        <v>106</v>
      </c>
      <c r="U118" s="80"/>
      <c r="V118" s="80"/>
      <c r="W118" s="80"/>
      <c r="X118" s="80"/>
      <c r="Y118" s="80"/>
      <c r="Z118" s="80"/>
      <c r="AA118" s="80"/>
      <c r="AB118" s="80"/>
    </row>
    <row r="119" spans="1:28" s="205" customFormat="1">
      <c r="A119" s="203"/>
      <c r="C119" s="211" t="s">
        <v>377</v>
      </c>
      <c r="D119" s="212" t="s">
        <v>124</v>
      </c>
      <c r="E119" s="213"/>
      <c r="F119" s="214" t="s">
        <v>101</v>
      </c>
      <c r="G119" s="214" t="s">
        <v>102</v>
      </c>
      <c r="H119" s="215">
        <v>45454</v>
      </c>
      <c r="I119" s="215">
        <v>45859</v>
      </c>
      <c r="J119" s="214" t="s">
        <v>84</v>
      </c>
      <c r="K119" s="216">
        <v>100000</v>
      </c>
      <c r="L119" s="216">
        <v>101202.34</v>
      </c>
      <c r="M119" s="216">
        <v>101479.85</v>
      </c>
      <c r="N119" s="216">
        <v>100000</v>
      </c>
      <c r="O119" s="217">
        <v>6.2E-2</v>
      </c>
      <c r="P119" s="218">
        <v>6.1378871416797346E-3</v>
      </c>
      <c r="Q119" s="219">
        <v>0.9</v>
      </c>
      <c r="R119" s="220" t="s">
        <v>106</v>
      </c>
      <c r="U119" s="80"/>
      <c r="V119" s="80"/>
      <c r="W119" s="80"/>
      <c r="X119" s="80"/>
      <c r="Y119" s="80"/>
      <c r="Z119" s="80"/>
      <c r="AA119" s="80"/>
      <c r="AB119" s="80"/>
    </row>
    <row r="120" spans="1:28" s="205" customFormat="1">
      <c r="A120" s="203"/>
      <c r="C120" s="211" t="s">
        <v>377</v>
      </c>
      <c r="D120" s="212" t="s">
        <v>124</v>
      </c>
      <c r="E120" s="213"/>
      <c r="F120" s="214" t="s">
        <v>101</v>
      </c>
      <c r="G120" s="214" t="s">
        <v>102</v>
      </c>
      <c r="H120" s="215">
        <v>45454</v>
      </c>
      <c r="I120" s="215">
        <v>45859</v>
      </c>
      <c r="J120" s="214" t="s">
        <v>84</v>
      </c>
      <c r="K120" s="216">
        <v>100000</v>
      </c>
      <c r="L120" s="216">
        <v>101202.34</v>
      </c>
      <c r="M120" s="216">
        <v>101479.85</v>
      </c>
      <c r="N120" s="216">
        <v>100000</v>
      </c>
      <c r="O120" s="217">
        <v>6.2E-2</v>
      </c>
      <c r="P120" s="218">
        <v>6.1378871416797346E-3</v>
      </c>
      <c r="Q120" s="219">
        <v>0.9</v>
      </c>
      <c r="R120" s="220" t="s">
        <v>106</v>
      </c>
      <c r="U120" s="80"/>
      <c r="V120" s="80"/>
      <c r="W120" s="80"/>
      <c r="X120" s="80"/>
      <c r="Y120" s="80"/>
      <c r="Z120" s="80"/>
      <c r="AA120" s="80"/>
      <c r="AB120" s="80"/>
    </row>
    <row r="121" spans="1:28" s="205" customFormat="1">
      <c r="A121" s="203"/>
      <c r="C121" s="211" t="s">
        <v>377</v>
      </c>
      <c r="D121" s="212" t="s">
        <v>124</v>
      </c>
      <c r="E121" s="213"/>
      <c r="F121" s="214" t="s">
        <v>101</v>
      </c>
      <c r="G121" s="214" t="s">
        <v>102</v>
      </c>
      <c r="H121" s="215">
        <v>45454</v>
      </c>
      <c r="I121" s="215">
        <v>45859</v>
      </c>
      <c r="J121" s="214" t="s">
        <v>84</v>
      </c>
      <c r="K121" s="216">
        <v>100000</v>
      </c>
      <c r="L121" s="216">
        <v>101202.34</v>
      </c>
      <c r="M121" s="216">
        <v>101479.85</v>
      </c>
      <c r="N121" s="216">
        <v>100000</v>
      </c>
      <c r="O121" s="217">
        <v>6.2E-2</v>
      </c>
      <c r="P121" s="218">
        <v>6.1378871416797346E-3</v>
      </c>
      <c r="Q121" s="219">
        <v>0.9</v>
      </c>
      <c r="R121" s="220" t="s">
        <v>106</v>
      </c>
      <c r="U121" s="80"/>
      <c r="V121" s="80"/>
      <c r="W121" s="80"/>
      <c r="X121" s="80"/>
      <c r="Y121" s="80"/>
      <c r="Z121" s="80"/>
      <c r="AA121" s="80"/>
      <c r="AB121" s="80"/>
    </row>
    <row r="122" spans="1:28" s="205" customFormat="1">
      <c r="A122" s="203"/>
      <c r="C122" s="211" t="s">
        <v>377</v>
      </c>
      <c r="D122" s="212" t="s">
        <v>122</v>
      </c>
      <c r="E122" s="213"/>
      <c r="F122" s="214" t="s">
        <v>101</v>
      </c>
      <c r="G122" s="214" t="s">
        <v>102</v>
      </c>
      <c r="H122" s="215">
        <v>45457</v>
      </c>
      <c r="I122" s="215">
        <v>46917</v>
      </c>
      <c r="J122" s="214" t="s">
        <v>84</v>
      </c>
      <c r="K122" s="216">
        <v>250000</v>
      </c>
      <c r="L122" s="216">
        <v>250000</v>
      </c>
      <c r="M122" s="216">
        <v>250632.88</v>
      </c>
      <c r="N122" s="216">
        <v>250000</v>
      </c>
      <c r="O122" s="217">
        <v>6.6000000000000003E-2</v>
      </c>
      <c r="P122" s="218">
        <v>1.5159229457218943E-2</v>
      </c>
      <c r="Q122" s="219">
        <v>0.9</v>
      </c>
      <c r="R122" s="220" t="s">
        <v>106</v>
      </c>
      <c r="U122" s="80"/>
      <c r="V122" s="80"/>
      <c r="W122" s="80"/>
      <c r="X122" s="80"/>
      <c r="Y122" s="80"/>
      <c r="Z122" s="80"/>
      <c r="AA122" s="80"/>
      <c r="AB122" s="80"/>
    </row>
    <row r="123" spans="1:28" s="205" customFormat="1">
      <c r="A123" s="203"/>
      <c r="C123" s="211" t="s">
        <v>377</v>
      </c>
      <c r="D123" s="212" t="s">
        <v>122</v>
      </c>
      <c r="E123" s="213"/>
      <c r="F123" s="214" t="s">
        <v>101</v>
      </c>
      <c r="G123" s="214" t="s">
        <v>102</v>
      </c>
      <c r="H123" s="215">
        <v>45457</v>
      </c>
      <c r="I123" s="215">
        <v>46917</v>
      </c>
      <c r="J123" s="214" t="s">
        <v>84</v>
      </c>
      <c r="K123" s="216">
        <v>250000</v>
      </c>
      <c r="L123" s="216">
        <v>250000</v>
      </c>
      <c r="M123" s="216">
        <v>250632.88</v>
      </c>
      <c r="N123" s="216">
        <v>250000</v>
      </c>
      <c r="O123" s="217">
        <v>6.6000000000000003E-2</v>
      </c>
      <c r="P123" s="218">
        <v>1.5159229457218943E-2</v>
      </c>
      <c r="Q123" s="219">
        <v>0.9</v>
      </c>
      <c r="R123" s="220" t="s">
        <v>106</v>
      </c>
      <c r="U123" s="80"/>
      <c r="V123" s="80"/>
      <c r="W123" s="80"/>
      <c r="X123" s="80"/>
      <c r="Y123" s="80"/>
      <c r="Z123" s="80"/>
      <c r="AA123" s="80"/>
      <c r="AB123" s="80"/>
    </row>
    <row r="124" spans="1:28" s="205" customFormat="1">
      <c r="A124" s="203"/>
      <c r="C124" s="211" t="s">
        <v>377</v>
      </c>
      <c r="D124" s="212" t="s">
        <v>122</v>
      </c>
      <c r="E124" s="213"/>
      <c r="F124" s="214" t="s">
        <v>101</v>
      </c>
      <c r="G124" s="214" t="s">
        <v>102</v>
      </c>
      <c r="H124" s="215">
        <v>45457</v>
      </c>
      <c r="I124" s="215">
        <v>46917</v>
      </c>
      <c r="J124" s="214" t="s">
        <v>84</v>
      </c>
      <c r="K124" s="216">
        <v>250000</v>
      </c>
      <c r="L124" s="216">
        <v>250000</v>
      </c>
      <c r="M124" s="216">
        <v>250632.88</v>
      </c>
      <c r="N124" s="216">
        <v>250000</v>
      </c>
      <c r="O124" s="217">
        <v>6.6000000000000003E-2</v>
      </c>
      <c r="P124" s="218">
        <v>1.5159229457218943E-2</v>
      </c>
      <c r="Q124" s="219">
        <v>0.9</v>
      </c>
      <c r="R124" s="220" t="s">
        <v>106</v>
      </c>
      <c r="U124" s="80"/>
      <c r="V124" s="80"/>
      <c r="W124" s="80"/>
      <c r="X124" s="80"/>
      <c r="Y124" s="80"/>
      <c r="Z124" s="80"/>
      <c r="AA124" s="80"/>
      <c r="AB124" s="80"/>
    </row>
    <row r="125" spans="1:28" s="205" customFormat="1">
      <c r="A125" s="203"/>
      <c r="C125" s="211" t="s">
        <v>377</v>
      </c>
      <c r="D125" s="212" t="s">
        <v>122</v>
      </c>
      <c r="E125" s="213"/>
      <c r="F125" s="214" t="s">
        <v>101</v>
      </c>
      <c r="G125" s="214" t="s">
        <v>102</v>
      </c>
      <c r="H125" s="215">
        <v>45457</v>
      </c>
      <c r="I125" s="215">
        <v>46917</v>
      </c>
      <c r="J125" s="214" t="s">
        <v>84</v>
      </c>
      <c r="K125" s="216">
        <v>250000</v>
      </c>
      <c r="L125" s="216">
        <v>250000</v>
      </c>
      <c r="M125" s="216">
        <v>250632.88</v>
      </c>
      <c r="N125" s="216">
        <v>250000</v>
      </c>
      <c r="O125" s="217">
        <v>6.6000000000000003E-2</v>
      </c>
      <c r="P125" s="218">
        <v>1.5159229457218943E-2</v>
      </c>
      <c r="Q125" s="219">
        <v>0.9</v>
      </c>
      <c r="R125" s="220" t="s">
        <v>106</v>
      </c>
      <c r="U125" s="80"/>
      <c r="V125" s="80"/>
      <c r="W125" s="80"/>
      <c r="X125" s="80"/>
      <c r="Y125" s="80"/>
      <c r="Z125" s="80"/>
      <c r="AA125" s="80"/>
      <c r="AB125" s="80"/>
    </row>
    <row r="126" spans="1:28" s="205" customFormat="1">
      <c r="A126" s="203"/>
      <c r="C126" s="211" t="s">
        <v>377</v>
      </c>
      <c r="D126" s="212" t="s">
        <v>122</v>
      </c>
      <c r="E126" s="213"/>
      <c r="F126" s="214" t="s">
        <v>101</v>
      </c>
      <c r="G126" s="214" t="s">
        <v>102</v>
      </c>
      <c r="H126" s="215">
        <v>45463</v>
      </c>
      <c r="I126" s="215">
        <v>45645</v>
      </c>
      <c r="J126" s="214" t="s">
        <v>84</v>
      </c>
      <c r="K126" s="216">
        <v>100000</v>
      </c>
      <c r="L126" s="216">
        <v>100000</v>
      </c>
      <c r="M126" s="216">
        <v>100138.08</v>
      </c>
      <c r="N126" s="216">
        <v>100000</v>
      </c>
      <c r="O126" s="217">
        <v>6.3E-2</v>
      </c>
      <c r="P126" s="218">
        <v>6.0567317908382457E-3</v>
      </c>
      <c r="Q126" s="219">
        <v>0.9</v>
      </c>
      <c r="R126" s="220" t="s">
        <v>106</v>
      </c>
      <c r="U126" s="80"/>
      <c r="V126" s="80"/>
      <c r="W126" s="80"/>
      <c r="X126" s="80"/>
      <c r="Y126" s="80"/>
      <c r="Z126" s="80"/>
      <c r="AA126" s="80"/>
      <c r="AB126" s="80"/>
    </row>
    <row r="127" spans="1:28" s="205" customFormat="1">
      <c r="A127" s="203"/>
      <c r="C127" s="211" t="s">
        <v>377</v>
      </c>
      <c r="D127" s="212" t="s">
        <v>124</v>
      </c>
      <c r="E127" s="213"/>
      <c r="F127" s="214" t="s">
        <v>101</v>
      </c>
      <c r="G127" s="214" t="s">
        <v>102</v>
      </c>
      <c r="H127" s="215">
        <v>45464</v>
      </c>
      <c r="I127" s="215">
        <v>45733</v>
      </c>
      <c r="J127" s="214" t="s">
        <v>84</v>
      </c>
      <c r="K127" s="216">
        <v>100000</v>
      </c>
      <c r="L127" s="216">
        <v>100000</v>
      </c>
      <c r="M127" s="216">
        <v>100117.95</v>
      </c>
      <c r="N127" s="216">
        <v>100000</v>
      </c>
      <c r="O127" s="217">
        <v>6.1499999999999999E-2</v>
      </c>
      <c r="P127" s="218">
        <v>6.0555142519065066E-3</v>
      </c>
      <c r="Q127" s="219">
        <v>0.9</v>
      </c>
      <c r="R127" s="220" t="s">
        <v>106</v>
      </c>
      <c r="U127" s="80"/>
      <c r="V127" s="80"/>
      <c r="W127" s="80"/>
      <c r="X127" s="80"/>
      <c r="Y127" s="80"/>
      <c r="Z127" s="80"/>
      <c r="AA127" s="80"/>
      <c r="AB127" s="80"/>
    </row>
    <row r="128" spans="1:28" s="205" customFormat="1">
      <c r="A128" s="203"/>
      <c r="C128" s="211" t="s">
        <v>377</v>
      </c>
      <c r="D128" s="212" t="s">
        <v>124</v>
      </c>
      <c r="E128" s="213"/>
      <c r="F128" s="214" t="s">
        <v>101</v>
      </c>
      <c r="G128" s="214" t="s">
        <v>102</v>
      </c>
      <c r="H128" s="215">
        <v>45464</v>
      </c>
      <c r="I128" s="215">
        <v>45733</v>
      </c>
      <c r="J128" s="214" t="s">
        <v>84</v>
      </c>
      <c r="K128" s="216">
        <v>100000</v>
      </c>
      <c r="L128" s="216">
        <v>100000</v>
      </c>
      <c r="M128" s="216">
        <v>100117.95</v>
      </c>
      <c r="N128" s="216">
        <v>100000</v>
      </c>
      <c r="O128" s="217">
        <v>6.1499999999999999E-2</v>
      </c>
      <c r="P128" s="218">
        <v>6.0555142519065066E-3</v>
      </c>
      <c r="Q128" s="219">
        <v>0.7</v>
      </c>
      <c r="R128" s="220" t="s">
        <v>106</v>
      </c>
      <c r="U128" s="80"/>
      <c r="V128" s="80"/>
      <c r="W128" s="80"/>
      <c r="X128" s="80"/>
      <c r="Y128" s="80"/>
      <c r="Z128" s="80"/>
      <c r="AA128" s="80"/>
      <c r="AB128" s="80"/>
    </row>
    <row r="129" spans="1:28" s="205" customFormat="1">
      <c r="A129" s="203"/>
      <c r="C129" s="211" t="s">
        <v>377</v>
      </c>
      <c r="D129" s="212" t="s">
        <v>124</v>
      </c>
      <c r="E129" s="213"/>
      <c r="F129" s="214" t="s">
        <v>101</v>
      </c>
      <c r="G129" s="214" t="s">
        <v>102</v>
      </c>
      <c r="H129" s="215">
        <v>45464</v>
      </c>
      <c r="I129" s="215">
        <v>45733</v>
      </c>
      <c r="J129" s="214" t="s">
        <v>84</v>
      </c>
      <c r="K129" s="216">
        <v>100000</v>
      </c>
      <c r="L129" s="216">
        <v>100000</v>
      </c>
      <c r="M129" s="216">
        <v>100117.95</v>
      </c>
      <c r="N129" s="216">
        <v>100000</v>
      </c>
      <c r="O129" s="217">
        <v>6.1499999999999999E-2</v>
      </c>
      <c r="P129" s="218">
        <v>6.0555142519065066E-3</v>
      </c>
      <c r="Q129" s="219">
        <v>0.9</v>
      </c>
      <c r="R129" s="220" t="s">
        <v>106</v>
      </c>
      <c r="U129" s="80"/>
      <c r="V129" s="80"/>
      <c r="W129" s="80"/>
      <c r="X129" s="80"/>
      <c r="Y129" s="80"/>
      <c r="Z129" s="80"/>
      <c r="AA129" s="80"/>
      <c r="AB129" s="80"/>
    </row>
    <row r="130" spans="1:28" s="205" customFormat="1">
      <c r="A130" s="203"/>
      <c r="C130" s="211" t="s">
        <v>377</v>
      </c>
      <c r="D130" s="212" t="s">
        <v>124</v>
      </c>
      <c r="E130" s="213"/>
      <c r="F130" s="214" t="s">
        <v>101</v>
      </c>
      <c r="G130" s="214" t="s">
        <v>102</v>
      </c>
      <c r="H130" s="215">
        <v>45464</v>
      </c>
      <c r="I130" s="215">
        <v>45733</v>
      </c>
      <c r="J130" s="214" t="s">
        <v>84</v>
      </c>
      <c r="K130" s="216">
        <v>100000</v>
      </c>
      <c r="L130" s="216">
        <v>100000</v>
      </c>
      <c r="M130" s="216">
        <v>100117.95</v>
      </c>
      <c r="N130" s="216">
        <v>100000</v>
      </c>
      <c r="O130" s="217">
        <v>6.1499999999999999E-2</v>
      </c>
      <c r="P130" s="218">
        <v>6.0555142519065066E-3</v>
      </c>
      <c r="Q130" s="219">
        <v>0.9</v>
      </c>
      <c r="R130" s="220" t="s">
        <v>106</v>
      </c>
      <c r="U130" s="80"/>
      <c r="V130" s="80"/>
      <c r="W130" s="80"/>
      <c r="X130" s="80"/>
      <c r="Y130" s="80"/>
      <c r="Z130" s="80"/>
      <c r="AA130" s="80"/>
      <c r="AB130" s="80"/>
    </row>
    <row r="131" spans="1:28" s="205" customFormat="1">
      <c r="A131" s="203"/>
      <c r="C131" s="211" t="s">
        <v>377</v>
      </c>
      <c r="D131" s="212" t="s">
        <v>124</v>
      </c>
      <c r="E131" s="213"/>
      <c r="F131" s="214" t="s">
        <v>101</v>
      </c>
      <c r="G131" s="214" t="s">
        <v>102</v>
      </c>
      <c r="H131" s="215">
        <v>45464</v>
      </c>
      <c r="I131" s="215">
        <v>45733</v>
      </c>
      <c r="J131" s="214" t="s">
        <v>84</v>
      </c>
      <c r="K131" s="216">
        <v>100000</v>
      </c>
      <c r="L131" s="216">
        <v>100000</v>
      </c>
      <c r="M131" s="216">
        <v>100117.95</v>
      </c>
      <c r="N131" s="216">
        <v>100000</v>
      </c>
      <c r="O131" s="217">
        <v>6.1499999999999999E-2</v>
      </c>
      <c r="P131" s="218">
        <v>6.0555142519065066E-3</v>
      </c>
      <c r="Q131" s="219">
        <v>0.9</v>
      </c>
      <c r="R131" s="220" t="s">
        <v>106</v>
      </c>
      <c r="U131" s="80"/>
      <c r="V131" s="80"/>
      <c r="W131" s="80"/>
      <c r="X131" s="80"/>
      <c r="Y131" s="80"/>
      <c r="Z131" s="80"/>
      <c r="AA131" s="80"/>
      <c r="AB131" s="80"/>
    </row>
    <row r="132" spans="1:28" s="205" customFormat="1">
      <c r="A132" s="203"/>
      <c r="C132" s="211" t="s">
        <v>377</v>
      </c>
      <c r="D132" s="212" t="s">
        <v>124</v>
      </c>
      <c r="E132" s="213"/>
      <c r="F132" s="214" t="s">
        <v>101</v>
      </c>
      <c r="G132" s="214" t="s">
        <v>102</v>
      </c>
      <c r="H132" s="215">
        <v>45439</v>
      </c>
      <c r="I132" s="215">
        <v>45845</v>
      </c>
      <c r="J132" s="214" t="s">
        <v>84</v>
      </c>
      <c r="K132" s="216">
        <v>100000</v>
      </c>
      <c r="L132" s="216">
        <v>100000</v>
      </c>
      <c r="M132" s="216">
        <v>100526.03</v>
      </c>
      <c r="N132" s="216">
        <v>100000</v>
      </c>
      <c r="O132" s="217">
        <v>0.06</v>
      </c>
      <c r="P132" s="218">
        <v>6.0801964817755565E-3</v>
      </c>
      <c r="Q132" s="219">
        <v>0.9</v>
      </c>
      <c r="R132" s="220" t="s">
        <v>106</v>
      </c>
      <c r="U132" s="80"/>
      <c r="V132" s="80"/>
      <c r="W132" s="80"/>
      <c r="X132" s="80"/>
      <c r="Y132" s="80"/>
      <c r="Z132" s="80"/>
      <c r="AA132" s="80"/>
      <c r="AB132" s="80"/>
    </row>
    <row r="133" spans="1:28" s="205" customFormat="1">
      <c r="A133" s="203"/>
      <c r="C133" s="211" t="s">
        <v>377</v>
      </c>
      <c r="D133" s="212" t="s">
        <v>119</v>
      </c>
      <c r="E133" s="213"/>
      <c r="F133" s="214" t="s">
        <v>101</v>
      </c>
      <c r="G133" s="214" t="s">
        <v>102</v>
      </c>
      <c r="H133" s="215">
        <v>45467</v>
      </c>
      <c r="I133" s="215">
        <v>45681</v>
      </c>
      <c r="J133" s="214" t="s">
        <v>84</v>
      </c>
      <c r="K133" s="216">
        <v>10000</v>
      </c>
      <c r="L133" s="216">
        <v>10570.77</v>
      </c>
      <c r="M133" s="216">
        <v>10577.64</v>
      </c>
      <c r="N133" s="216">
        <v>10000</v>
      </c>
      <c r="O133" s="217">
        <v>4.7500000000000001E-2</v>
      </c>
      <c r="P133" s="218">
        <v>6.3977588206247068E-4</v>
      </c>
      <c r="Q133" s="219">
        <v>0.9</v>
      </c>
      <c r="R133" s="220" t="s">
        <v>106</v>
      </c>
      <c r="U133" s="80"/>
      <c r="V133" s="80"/>
      <c r="W133" s="80"/>
      <c r="X133" s="80"/>
      <c r="Y133" s="80"/>
      <c r="Z133" s="80"/>
      <c r="AA133" s="80"/>
      <c r="AB133" s="80"/>
    </row>
    <row r="134" spans="1:28" s="205" customFormat="1">
      <c r="A134" s="203"/>
      <c r="C134" s="211" t="s">
        <v>377</v>
      </c>
      <c r="D134" s="212" t="s">
        <v>119</v>
      </c>
      <c r="E134" s="213"/>
      <c r="F134" s="214" t="s">
        <v>101</v>
      </c>
      <c r="G134" s="214" t="s">
        <v>102</v>
      </c>
      <c r="H134" s="215">
        <v>45467</v>
      </c>
      <c r="I134" s="215">
        <v>45751</v>
      </c>
      <c r="J134" s="214" t="s">
        <v>84</v>
      </c>
      <c r="K134" s="216">
        <v>20000</v>
      </c>
      <c r="L134" s="216">
        <v>20928.120000000003</v>
      </c>
      <c r="M134" s="216">
        <v>20941.79</v>
      </c>
      <c r="N134" s="216">
        <v>20000</v>
      </c>
      <c r="O134" s="217">
        <v>3.15E-2</v>
      </c>
      <c r="P134" s="218">
        <v>1.2666390772627003E-3</v>
      </c>
      <c r="Q134" s="219">
        <v>0.9</v>
      </c>
      <c r="R134" s="220" t="s">
        <v>106</v>
      </c>
      <c r="U134" s="80"/>
      <c r="V134" s="80"/>
      <c r="W134" s="80"/>
      <c r="X134" s="80"/>
      <c r="Y134" s="80"/>
      <c r="Z134" s="80"/>
      <c r="AA134" s="80"/>
      <c r="AB134" s="80"/>
    </row>
    <row r="135" spans="1:28" s="205" customFormat="1">
      <c r="A135" s="203"/>
      <c r="C135" s="211" t="s">
        <v>377</v>
      </c>
      <c r="D135" s="212" t="s">
        <v>119</v>
      </c>
      <c r="E135" s="213"/>
      <c r="F135" s="214" t="s">
        <v>101</v>
      </c>
      <c r="G135" s="214" t="s">
        <v>102</v>
      </c>
      <c r="H135" s="215">
        <v>45467</v>
      </c>
      <c r="I135" s="215">
        <v>45880</v>
      </c>
      <c r="J135" s="214" t="s">
        <v>84</v>
      </c>
      <c r="K135" s="216">
        <v>20000</v>
      </c>
      <c r="L135" s="216">
        <v>21126.61</v>
      </c>
      <c r="M135" s="216">
        <v>21140.78</v>
      </c>
      <c r="N135" s="216">
        <v>20000</v>
      </c>
      <c r="O135" s="217">
        <v>4.2500000000000003E-2</v>
      </c>
      <c r="P135" s="218">
        <v>1.2786747489977575E-3</v>
      </c>
      <c r="Q135" s="219">
        <v>0.9</v>
      </c>
      <c r="R135" s="220" t="s">
        <v>106</v>
      </c>
      <c r="U135" s="80"/>
      <c r="V135" s="80"/>
      <c r="W135" s="80"/>
      <c r="X135" s="80"/>
      <c r="Y135" s="80"/>
      <c r="Z135" s="80"/>
      <c r="AA135" s="80"/>
      <c r="AB135" s="80"/>
    </row>
    <row r="136" spans="1:28" s="205" customFormat="1">
      <c r="A136" s="203"/>
      <c r="C136" s="211" t="s">
        <v>377</v>
      </c>
      <c r="D136" s="212" t="s">
        <v>119</v>
      </c>
      <c r="E136" s="213"/>
      <c r="F136" s="214" t="s">
        <v>101</v>
      </c>
      <c r="G136" s="214" t="s">
        <v>102</v>
      </c>
      <c r="H136" s="215">
        <v>45467</v>
      </c>
      <c r="I136" s="215">
        <v>45915</v>
      </c>
      <c r="J136" s="214" t="s">
        <v>84</v>
      </c>
      <c r="K136" s="216">
        <v>10000</v>
      </c>
      <c r="L136" s="216">
        <v>10493.5</v>
      </c>
      <c r="M136" s="216">
        <v>10500.56</v>
      </c>
      <c r="N136" s="216">
        <v>10000</v>
      </c>
      <c r="O136" s="217">
        <v>4.2500000000000003E-2</v>
      </c>
      <c r="P136" s="218">
        <v>6.3511379061396468E-4</v>
      </c>
      <c r="Q136" s="219">
        <v>0.9</v>
      </c>
      <c r="R136" s="220" t="s">
        <v>106</v>
      </c>
      <c r="U136" s="80"/>
      <c r="V136" s="80"/>
      <c r="W136" s="80"/>
      <c r="X136" s="80"/>
      <c r="Y136" s="80"/>
      <c r="Z136" s="80"/>
      <c r="AA136" s="80"/>
      <c r="AB136" s="80"/>
    </row>
    <row r="137" spans="1:28" s="205" customFormat="1">
      <c r="A137" s="203"/>
      <c r="C137" s="211" t="s">
        <v>377</v>
      </c>
      <c r="D137" s="212" t="s">
        <v>119</v>
      </c>
      <c r="E137" s="213"/>
      <c r="F137" s="214" t="s">
        <v>101</v>
      </c>
      <c r="G137" s="214" t="s">
        <v>102</v>
      </c>
      <c r="H137" s="215">
        <v>45467</v>
      </c>
      <c r="I137" s="215">
        <v>46034</v>
      </c>
      <c r="J137" s="214" t="s">
        <v>84</v>
      </c>
      <c r="K137" s="216">
        <v>15000</v>
      </c>
      <c r="L137" s="216">
        <v>15700.77</v>
      </c>
      <c r="M137" s="216">
        <v>15711.52</v>
      </c>
      <c r="N137" s="216">
        <v>15000</v>
      </c>
      <c r="O137" s="217">
        <v>4.9000000000000002E-2</v>
      </c>
      <c r="P137" s="218">
        <v>9.5029246283123182E-4</v>
      </c>
      <c r="Q137" s="219">
        <v>0.9</v>
      </c>
      <c r="R137" s="220" t="s">
        <v>106</v>
      </c>
      <c r="U137" s="80"/>
      <c r="V137" s="80"/>
      <c r="W137" s="80"/>
      <c r="X137" s="80"/>
      <c r="Y137" s="80"/>
      <c r="Z137" s="80"/>
      <c r="AA137" s="80"/>
      <c r="AB137" s="80"/>
    </row>
    <row r="138" spans="1:28" s="205" customFormat="1">
      <c r="A138" s="203"/>
      <c r="C138" s="211" t="s">
        <v>377</v>
      </c>
      <c r="D138" s="212" t="s">
        <v>119</v>
      </c>
      <c r="E138" s="213"/>
      <c r="F138" s="214" t="s">
        <v>101</v>
      </c>
      <c r="G138" s="214" t="s">
        <v>102</v>
      </c>
      <c r="H138" s="215">
        <v>45467</v>
      </c>
      <c r="I138" s="215">
        <v>46099</v>
      </c>
      <c r="J138" s="214" t="s">
        <v>84</v>
      </c>
      <c r="K138" s="216">
        <v>15000</v>
      </c>
      <c r="L138" s="216">
        <v>15526.099994999999</v>
      </c>
      <c r="M138" s="216">
        <v>15536.81</v>
      </c>
      <c r="N138" s="216">
        <v>15000</v>
      </c>
      <c r="O138" s="217">
        <v>4.9000000000000002E-2</v>
      </c>
      <c r="P138" s="218">
        <v>9.3972533780569355E-4</v>
      </c>
      <c r="Q138" s="219">
        <v>0.9</v>
      </c>
      <c r="R138" s="220" t="s">
        <v>106</v>
      </c>
      <c r="U138" s="80"/>
      <c r="V138" s="80"/>
      <c r="W138" s="80"/>
      <c r="X138" s="80"/>
      <c r="Y138" s="80"/>
      <c r="Z138" s="80"/>
      <c r="AA138" s="80"/>
      <c r="AB138" s="80"/>
    </row>
    <row r="139" spans="1:28" s="205" customFormat="1">
      <c r="A139" s="203"/>
      <c r="C139" s="211" t="s">
        <v>377</v>
      </c>
      <c r="D139" s="212" t="s">
        <v>119</v>
      </c>
      <c r="E139" s="213"/>
      <c r="F139" s="214" t="s">
        <v>101</v>
      </c>
      <c r="G139" s="214" t="s">
        <v>102</v>
      </c>
      <c r="H139" s="215">
        <v>45467</v>
      </c>
      <c r="I139" s="215">
        <v>46223</v>
      </c>
      <c r="J139" s="214" t="s">
        <v>84</v>
      </c>
      <c r="K139" s="216">
        <v>15000</v>
      </c>
      <c r="L139" s="216">
        <v>15202.699949999998</v>
      </c>
      <c r="M139" s="216">
        <v>15213.38</v>
      </c>
      <c r="N139" s="216">
        <v>15000</v>
      </c>
      <c r="O139" s="217">
        <v>4.9000000000000002E-2</v>
      </c>
      <c r="P139" s="218">
        <v>9.2016306176534186E-4</v>
      </c>
      <c r="Q139" s="219">
        <v>0.9</v>
      </c>
      <c r="R139" s="220" t="s">
        <v>106</v>
      </c>
      <c r="U139" s="80"/>
      <c r="V139" s="80"/>
      <c r="W139" s="80"/>
      <c r="X139" s="80"/>
      <c r="Y139" s="80"/>
      <c r="Z139" s="80"/>
      <c r="AA139" s="80"/>
      <c r="AB139" s="80"/>
    </row>
    <row r="140" spans="1:28" s="205" customFormat="1">
      <c r="A140" s="203"/>
      <c r="C140" s="211" t="s">
        <v>377</v>
      </c>
      <c r="D140" s="212" t="s">
        <v>119</v>
      </c>
      <c r="E140" s="213"/>
      <c r="F140" s="214" t="s">
        <v>101</v>
      </c>
      <c r="G140" s="214" t="s">
        <v>102</v>
      </c>
      <c r="H140" s="215">
        <v>45467</v>
      </c>
      <c r="I140" s="215">
        <v>46372</v>
      </c>
      <c r="J140" s="214" t="s">
        <v>84</v>
      </c>
      <c r="K140" s="216">
        <v>10000</v>
      </c>
      <c r="L140" s="216">
        <v>9747.76</v>
      </c>
      <c r="M140" s="216">
        <v>9754.4500000000007</v>
      </c>
      <c r="N140" s="216">
        <v>10000</v>
      </c>
      <c r="O140" s="217">
        <v>0.05</v>
      </c>
      <c r="P140" s="218">
        <v>5.8998622119719221E-4</v>
      </c>
      <c r="Q140" s="219">
        <v>0.9</v>
      </c>
      <c r="R140" s="220" t="s">
        <v>106</v>
      </c>
      <c r="U140" s="80"/>
      <c r="V140" s="80"/>
      <c r="W140" s="80"/>
      <c r="X140" s="80"/>
      <c r="Y140" s="80"/>
      <c r="Z140" s="80"/>
      <c r="AA140" s="80"/>
      <c r="AB140" s="80"/>
    </row>
    <row r="141" spans="1:28" s="205" customFormat="1">
      <c r="A141" s="203"/>
      <c r="C141" s="211" t="s">
        <v>497</v>
      </c>
      <c r="D141" s="212" t="s">
        <v>120</v>
      </c>
      <c r="E141" s="213"/>
      <c r="F141" s="214" t="s">
        <v>101</v>
      </c>
      <c r="G141" s="214" t="s">
        <v>102</v>
      </c>
      <c r="H141" s="215">
        <v>45467</v>
      </c>
      <c r="I141" s="215">
        <v>47807</v>
      </c>
      <c r="J141" s="214" t="s">
        <v>84</v>
      </c>
      <c r="K141" s="216">
        <v>100000</v>
      </c>
      <c r="L141" s="216">
        <v>102837.3</v>
      </c>
      <c r="M141" s="216">
        <v>102907.25</v>
      </c>
      <c r="N141" s="216">
        <v>100000</v>
      </c>
      <c r="O141" s="217">
        <v>6.7500000000000004E-2</v>
      </c>
      <c r="P141" s="218">
        <v>6.2242217204757574E-3</v>
      </c>
      <c r="Q141" s="219">
        <v>0.9</v>
      </c>
      <c r="R141" s="220" t="s">
        <v>106</v>
      </c>
      <c r="U141" s="80"/>
      <c r="V141" s="80"/>
      <c r="W141" s="80"/>
      <c r="X141" s="80"/>
      <c r="Y141" s="80"/>
      <c r="Z141" s="80"/>
      <c r="AA141" s="80"/>
      <c r="AB141" s="80"/>
    </row>
    <row r="142" spans="1:28" s="205" customFormat="1">
      <c r="A142" s="203"/>
      <c r="C142" s="211" t="s">
        <v>497</v>
      </c>
      <c r="D142" s="212" t="s">
        <v>120</v>
      </c>
      <c r="E142" s="213"/>
      <c r="F142" s="214" t="s">
        <v>101</v>
      </c>
      <c r="G142" s="214" t="s">
        <v>102</v>
      </c>
      <c r="H142" s="215">
        <v>45467</v>
      </c>
      <c r="I142" s="215">
        <v>47773</v>
      </c>
      <c r="J142" s="214" t="s">
        <v>84</v>
      </c>
      <c r="K142" s="216">
        <v>30000</v>
      </c>
      <c r="L142" s="216">
        <v>30332.880000000001</v>
      </c>
      <c r="M142" s="216">
        <v>30355.15</v>
      </c>
      <c r="N142" s="216">
        <v>30000</v>
      </c>
      <c r="O142" s="217">
        <v>6.7000000000000004E-2</v>
      </c>
      <c r="P142" s="218">
        <v>1.8359948784784329E-3</v>
      </c>
      <c r="Q142" s="219">
        <v>0.9</v>
      </c>
      <c r="R142" s="220" t="s">
        <v>106</v>
      </c>
      <c r="U142" s="80"/>
      <c r="V142" s="80"/>
      <c r="W142" s="80"/>
      <c r="X142" s="80"/>
      <c r="Y142" s="80"/>
      <c r="Z142" s="80"/>
      <c r="AA142" s="80"/>
      <c r="AB142" s="80"/>
    </row>
    <row r="143" spans="1:28" s="205" customFormat="1">
      <c r="A143" s="203"/>
      <c r="C143" s="211" t="s">
        <v>497</v>
      </c>
      <c r="D143" s="212" t="s">
        <v>120</v>
      </c>
      <c r="E143" s="213"/>
      <c r="F143" s="214" t="s">
        <v>101</v>
      </c>
      <c r="G143" s="214" t="s">
        <v>102</v>
      </c>
      <c r="H143" s="215">
        <v>45468</v>
      </c>
      <c r="I143" s="215">
        <v>45715</v>
      </c>
      <c r="J143" s="214" t="s">
        <v>84</v>
      </c>
      <c r="K143" s="216">
        <v>60000</v>
      </c>
      <c r="L143" s="216">
        <v>60311.92</v>
      </c>
      <c r="M143" s="216">
        <v>60339.68</v>
      </c>
      <c r="N143" s="216">
        <v>60000</v>
      </c>
      <c r="O143" s="217">
        <v>5.6000000000000001E-2</v>
      </c>
      <c r="P143" s="218">
        <v>3.6495732503060443E-3</v>
      </c>
      <c r="Q143" s="219">
        <v>0.9</v>
      </c>
      <c r="R143" s="220" t="s">
        <v>106</v>
      </c>
      <c r="U143" s="80"/>
      <c r="V143" s="80"/>
      <c r="W143" s="80"/>
      <c r="X143" s="80"/>
      <c r="Y143" s="80"/>
      <c r="Z143" s="80"/>
      <c r="AA143" s="80"/>
      <c r="AB143" s="80"/>
    </row>
    <row r="144" spans="1:28" s="205" customFormat="1">
      <c r="A144" s="203"/>
      <c r="C144" s="211" t="s">
        <v>377</v>
      </c>
      <c r="D144" s="212" t="s">
        <v>121</v>
      </c>
      <c r="E144" s="213"/>
      <c r="F144" s="214" t="s">
        <v>101</v>
      </c>
      <c r="G144" s="214" t="s">
        <v>102</v>
      </c>
      <c r="H144" s="215">
        <v>45468</v>
      </c>
      <c r="I144" s="215">
        <v>45915</v>
      </c>
      <c r="J144" s="214" t="s">
        <v>84</v>
      </c>
      <c r="K144" s="216">
        <v>100000</v>
      </c>
      <c r="L144" s="216">
        <v>100000</v>
      </c>
      <c r="M144" s="216">
        <v>100041.1</v>
      </c>
      <c r="N144" s="216">
        <v>100000</v>
      </c>
      <c r="O144" s="217">
        <v>0.05</v>
      </c>
      <c r="P144" s="218">
        <v>6.0508660717324327E-3</v>
      </c>
      <c r="Q144" s="219">
        <v>0.9</v>
      </c>
      <c r="R144" s="220" t="s">
        <v>106</v>
      </c>
      <c r="U144" s="80"/>
      <c r="V144" s="80"/>
      <c r="W144" s="80"/>
      <c r="X144" s="80"/>
      <c r="Y144" s="80"/>
      <c r="Z144" s="80"/>
      <c r="AA144" s="80"/>
      <c r="AB144" s="80"/>
    </row>
    <row r="145" spans="1:28" s="205" customFormat="1">
      <c r="A145" s="203"/>
      <c r="C145" s="211" t="s">
        <v>377</v>
      </c>
      <c r="D145" s="212" t="s">
        <v>121</v>
      </c>
      <c r="E145" s="213"/>
      <c r="F145" s="214" t="s">
        <v>101</v>
      </c>
      <c r="G145" s="214" t="s">
        <v>102</v>
      </c>
      <c r="H145" s="215">
        <v>45468</v>
      </c>
      <c r="I145" s="215">
        <v>45915</v>
      </c>
      <c r="J145" s="214" t="s">
        <v>84</v>
      </c>
      <c r="K145" s="216">
        <v>100000</v>
      </c>
      <c r="L145" s="216">
        <v>100000</v>
      </c>
      <c r="M145" s="216">
        <v>100041.1</v>
      </c>
      <c r="N145" s="216">
        <v>100000</v>
      </c>
      <c r="O145" s="217">
        <v>0.05</v>
      </c>
      <c r="P145" s="218">
        <v>6.0508660717324327E-3</v>
      </c>
      <c r="Q145" s="219">
        <v>0.9</v>
      </c>
      <c r="R145" s="220" t="s">
        <v>106</v>
      </c>
      <c r="U145" s="80"/>
      <c r="V145" s="80"/>
      <c r="W145" s="80"/>
      <c r="X145" s="80"/>
      <c r="Y145" s="80"/>
      <c r="Z145" s="80"/>
      <c r="AA145" s="80"/>
      <c r="AB145" s="80"/>
    </row>
    <row r="146" spans="1:28" s="205" customFormat="1">
      <c r="A146" s="203"/>
      <c r="C146" s="211" t="s">
        <v>377</v>
      </c>
      <c r="D146" s="212" t="s">
        <v>121</v>
      </c>
      <c r="E146" s="213"/>
      <c r="F146" s="214" t="s">
        <v>101</v>
      </c>
      <c r="G146" s="214" t="s">
        <v>102</v>
      </c>
      <c r="H146" s="215">
        <v>45468</v>
      </c>
      <c r="I146" s="215">
        <v>45954</v>
      </c>
      <c r="J146" s="214" t="s">
        <v>84</v>
      </c>
      <c r="K146" s="216">
        <v>100000</v>
      </c>
      <c r="L146" s="216">
        <v>100000</v>
      </c>
      <c r="M146" s="216">
        <v>100041.1</v>
      </c>
      <c r="N146" s="216">
        <v>100000</v>
      </c>
      <c r="O146" s="217">
        <v>0.05</v>
      </c>
      <c r="P146" s="218">
        <v>6.0508660717324327E-3</v>
      </c>
      <c r="Q146" s="219">
        <v>0.9</v>
      </c>
      <c r="R146" s="220" t="s">
        <v>106</v>
      </c>
      <c r="U146" s="80"/>
      <c r="V146" s="80"/>
      <c r="W146" s="80"/>
      <c r="X146" s="80"/>
      <c r="Y146" s="80"/>
      <c r="Z146" s="80"/>
      <c r="AA146" s="80"/>
      <c r="AB146" s="80"/>
    </row>
    <row r="147" spans="1:28" s="205" customFormat="1">
      <c r="A147" s="203"/>
      <c r="C147" s="211" t="s">
        <v>377</v>
      </c>
      <c r="D147" s="212" t="s">
        <v>121</v>
      </c>
      <c r="E147" s="213"/>
      <c r="F147" s="214" t="s">
        <v>101</v>
      </c>
      <c r="G147" s="214" t="s">
        <v>102</v>
      </c>
      <c r="H147" s="215">
        <v>45468</v>
      </c>
      <c r="I147" s="215">
        <v>45954</v>
      </c>
      <c r="J147" s="214" t="s">
        <v>84</v>
      </c>
      <c r="K147" s="216">
        <v>100000</v>
      </c>
      <c r="L147" s="216">
        <v>100000</v>
      </c>
      <c r="M147" s="216">
        <v>100041.1</v>
      </c>
      <c r="N147" s="216">
        <v>100000</v>
      </c>
      <c r="O147" s="217">
        <v>0.05</v>
      </c>
      <c r="P147" s="218">
        <v>6.0508660717324327E-3</v>
      </c>
      <c r="Q147" s="219">
        <v>0.9</v>
      </c>
      <c r="R147" s="220" t="s">
        <v>106</v>
      </c>
      <c r="U147" s="80"/>
      <c r="V147" s="80"/>
      <c r="W147" s="80"/>
      <c r="X147" s="80"/>
      <c r="Y147" s="80"/>
      <c r="Z147" s="80"/>
      <c r="AA147" s="80"/>
      <c r="AB147" s="80"/>
    </row>
    <row r="148" spans="1:28" s="205" customFormat="1">
      <c r="A148" s="203"/>
      <c r="C148" s="211" t="s">
        <v>377</v>
      </c>
      <c r="D148" s="212" t="s">
        <v>121</v>
      </c>
      <c r="E148" s="213"/>
      <c r="F148" s="214" t="s">
        <v>101</v>
      </c>
      <c r="G148" s="214" t="s">
        <v>102</v>
      </c>
      <c r="H148" s="215">
        <v>45468</v>
      </c>
      <c r="I148" s="215">
        <v>45954</v>
      </c>
      <c r="J148" s="214" t="s">
        <v>84</v>
      </c>
      <c r="K148" s="216">
        <v>100000</v>
      </c>
      <c r="L148" s="216">
        <v>100000</v>
      </c>
      <c r="M148" s="216">
        <v>100041.1</v>
      </c>
      <c r="N148" s="216">
        <v>100000</v>
      </c>
      <c r="O148" s="217">
        <v>0.05</v>
      </c>
      <c r="P148" s="218">
        <v>6.0508660717324327E-3</v>
      </c>
      <c r="Q148" s="219">
        <v>0.9</v>
      </c>
      <c r="R148" s="220" t="s">
        <v>106</v>
      </c>
      <c r="U148" s="80"/>
      <c r="V148" s="80"/>
      <c r="W148" s="80"/>
      <c r="X148" s="80"/>
      <c r="Y148" s="80"/>
      <c r="Z148" s="80"/>
      <c r="AA148" s="80"/>
      <c r="AB148" s="80"/>
    </row>
    <row r="149" spans="1:28" s="205" customFormat="1">
      <c r="A149" s="203"/>
      <c r="C149" s="221" t="s">
        <v>497</v>
      </c>
      <c r="D149" s="212" t="s">
        <v>120</v>
      </c>
      <c r="E149" s="213"/>
      <c r="F149" s="214" t="s">
        <v>101</v>
      </c>
      <c r="G149" s="214" t="s">
        <v>102</v>
      </c>
      <c r="H149" s="215">
        <v>45468</v>
      </c>
      <c r="I149" s="215">
        <v>45715</v>
      </c>
      <c r="J149" s="214" t="s">
        <v>84</v>
      </c>
      <c r="K149" s="216">
        <v>6000</v>
      </c>
      <c r="L149" s="216">
        <v>6031.19</v>
      </c>
      <c r="M149" s="216">
        <v>6033.97</v>
      </c>
      <c r="N149" s="216">
        <v>6000</v>
      </c>
      <c r="O149" s="217">
        <v>5.6000000000000001E-2</v>
      </c>
      <c r="P149" s="218">
        <v>3.6495744599820821E-4</v>
      </c>
      <c r="Q149" s="219">
        <v>0.9</v>
      </c>
      <c r="R149" s="220" t="s">
        <v>106</v>
      </c>
      <c r="U149" s="80"/>
      <c r="V149" s="80"/>
      <c r="W149" s="80"/>
      <c r="X149" s="80"/>
      <c r="Y149" s="80"/>
      <c r="Z149" s="80"/>
      <c r="AA149" s="80"/>
      <c r="AB149" s="80"/>
    </row>
    <row r="150" spans="1:28" s="205" customFormat="1">
      <c r="A150" s="203"/>
      <c r="C150" s="211" t="s">
        <v>377</v>
      </c>
      <c r="D150" s="212" t="s">
        <v>124</v>
      </c>
      <c r="E150" s="213"/>
      <c r="F150" s="214" t="s">
        <v>101</v>
      </c>
      <c r="G150" s="214" t="s">
        <v>102</v>
      </c>
      <c r="H150" s="215">
        <v>45469</v>
      </c>
      <c r="I150" s="215">
        <v>45859</v>
      </c>
      <c r="J150" s="214" t="s">
        <v>84</v>
      </c>
      <c r="K150" s="216">
        <v>200000</v>
      </c>
      <c r="L150" s="216">
        <v>203102.11</v>
      </c>
      <c r="M150" s="216">
        <v>203166.34</v>
      </c>
      <c r="N150" s="216">
        <v>200000</v>
      </c>
      <c r="O150" s="217">
        <v>6.2E-2</v>
      </c>
      <c r="P150" s="218">
        <v>1.2288272656178868E-2</v>
      </c>
      <c r="Q150" s="219">
        <v>0.9</v>
      </c>
      <c r="R150" s="220" t="s">
        <v>106</v>
      </c>
      <c r="U150" s="80"/>
      <c r="V150" s="80"/>
      <c r="W150" s="80"/>
      <c r="X150" s="80"/>
      <c r="Y150" s="80"/>
      <c r="Z150" s="80"/>
      <c r="AA150" s="80"/>
      <c r="AB150" s="80"/>
    </row>
    <row r="151" spans="1:28" s="205" customFormat="1">
      <c r="A151" s="203"/>
      <c r="C151" s="211" t="s">
        <v>377</v>
      </c>
      <c r="D151" s="212" t="s">
        <v>124</v>
      </c>
      <c r="E151" s="213"/>
      <c r="F151" s="214" t="s">
        <v>101</v>
      </c>
      <c r="G151" s="214" t="s">
        <v>102</v>
      </c>
      <c r="H151" s="215">
        <v>45469</v>
      </c>
      <c r="I151" s="215">
        <v>45859</v>
      </c>
      <c r="J151" s="214" t="s">
        <v>84</v>
      </c>
      <c r="K151" s="216">
        <v>200000</v>
      </c>
      <c r="L151" s="216">
        <v>203102.11</v>
      </c>
      <c r="M151" s="216">
        <v>203166.34</v>
      </c>
      <c r="N151" s="216">
        <v>200000</v>
      </c>
      <c r="O151" s="217">
        <v>6.2E-2</v>
      </c>
      <c r="P151" s="218">
        <v>1.2288272656178868E-2</v>
      </c>
      <c r="Q151" s="219">
        <v>0.9</v>
      </c>
      <c r="R151" s="220" t="s">
        <v>106</v>
      </c>
      <c r="U151" s="80"/>
      <c r="V151" s="80"/>
      <c r="W151" s="80"/>
      <c r="X151" s="80"/>
      <c r="Y151" s="80"/>
      <c r="Z151" s="80"/>
      <c r="AA151" s="80"/>
      <c r="AB151" s="80"/>
    </row>
    <row r="152" spans="1:28" s="205" customFormat="1">
      <c r="A152" s="203"/>
      <c r="C152" s="211" t="s">
        <v>377</v>
      </c>
      <c r="D152" s="212" t="s">
        <v>121</v>
      </c>
      <c r="E152" s="213"/>
      <c r="F152" s="214" t="s">
        <v>101</v>
      </c>
      <c r="G152" s="214" t="s">
        <v>102</v>
      </c>
      <c r="H152" s="215">
        <v>45469</v>
      </c>
      <c r="I152" s="215">
        <v>46037</v>
      </c>
      <c r="J152" s="214" t="s">
        <v>84</v>
      </c>
      <c r="K152" s="216">
        <v>200000</v>
      </c>
      <c r="L152" s="216">
        <v>101450.1</v>
      </c>
      <c r="M152" s="216">
        <v>101483.28</v>
      </c>
      <c r="N152" s="216">
        <v>200000</v>
      </c>
      <c r="O152" s="217">
        <v>6.2E-2</v>
      </c>
      <c r="P152" s="218">
        <v>6.1380946011201643E-3</v>
      </c>
      <c r="Q152" s="219">
        <v>0.9</v>
      </c>
      <c r="R152" s="220" t="s">
        <v>106</v>
      </c>
      <c r="U152" s="80"/>
      <c r="V152" s="80"/>
      <c r="W152" s="80"/>
      <c r="X152" s="80"/>
      <c r="Y152" s="80"/>
      <c r="Z152" s="80"/>
      <c r="AA152" s="80"/>
      <c r="AB152" s="80"/>
    </row>
    <row r="153" spans="1:28" s="205" customFormat="1">
      <c r="A153" s="203"/>
      <c r="C153" s="211" t="s">
        <v>377</v>
      </c>
      <c r="D153" s="212" t="s">
        <v>121</v>
      </c>
      <c r="E153" s="213"/>
      <c r="F153" s="214" t="s">
        <v>101</v>
      </c>
      <c r="G153" s="214" t="s">
        <v>102</v>
      </c>
      <c r="H153" s="215">
        <v>45469</v>
      </c>
      <c r="I153" s="215">
        <v>46037</v>
      </c>
      <c r="J153" s="214" t="s">
        <v>84</v>
      </c>
      <c r="K153" s="216">
        <v>200000</v>
      </c>
      <c r="L153" s="216">
        <v>101450.1</v>
      </c>
      <c r="M153" s="216">
        <v>101483.28</v>
      </c>
      <c r="N153" s="216">
        <v>200000</v>
      </c>
      <c r="O153" s="217">
        <v>6.2E-2</v>
      </c>
      <c r="P153" s="218">
        <v>6.1380946011201643E-3</v>
      </c>
      <c r="Q153" s="219">
        <v>0.9</v>
      </c>
      <c r="R153" s="220" t="s">
        <v>106</v>
      </c>
      <c r="U153" s="80"/>
      <c r="V153" s="80"/>
      <c r="W153" s="80"/>
      <c r="X153" s="80"/>
      <c r="Y153" s="80"/>
      <c r="Z153" s="80"/>
      <c r="AA153" s="80"/>
      <c r="AB153" s="80"/>
    </row>
    <row r="154" spans="1:28" s="205" customFormat="1">
      <c r="A154" s="203"/>
      <c r="C154" s="211" t="s">
        <v>377</v>
      </c>
      <c r="D154" s="212" t="s">
        <v>121</v>
      </c>
      <c r="E154" s="213"/>
      <c r="F154" s="214" t="s">
        <v>101</v>
      </c>
      <c r="G154" s="214" t="s">
        <v>102</v>
      </c>
      <c r="H154" s="215">
        <v>45469</v>
      </c>
      <c r="I154" s="215">
        <v>46037</v>
      </c>
      <c r="J154" s="214" t="s">
        <v>84</v>
      </c>
      <c r="K154" s="216">
        <v>200000</v>
      </c>
      <c r="L154" s="216">
        <v>101450.1</v>
      </c>
      <c r="M154" s="216">
        <v>101483.28</v>
      </c>
      <c r="N154" s="216">
        <v>200000</v>
      </c>
      <c r="O154" s="217">
        <v>6.2E-2</v>
      </c>
      <c r="P154" s="218">
        <v>6.1380946011201643E-3</v>
      </c>
      <c r="Q154" s="219">
        <v>0.9</v>
      </c>
      <c r="R154" s="220" t="s">
        <v>106</v>
      </c>
      <c r="U154" s="80"/>
      <c r="V154" s="80"/>
      <c r="W154" s="80"/>
      <c r="X154" s="80"/>
      <c r="Y154" s="80"/>
      <c r="Z154" s="80"/>
      <c r="AA154" s="80"/>
      <c r="AB154" s="80"/>
    </row>
    <row r="155" spans="1:28" s="205" customFormat="1">
      <c r="A155" s="203"/>
      <c r="C155" s="211" t="s">
        <v>377</v>
      </c>
      <c r="D155" s="212" t="s">
        <v>121</v>
      </c>
      <c r="E155" s="213"/>
      <c r="F155" s="214" t="s">
        <v>101</v>
      </c>
      <c r="G155" s="214" t="s">
        <v>102</v>
      </c>
      <c r="H155" s="215">
        <v>45469</v>
      </c>
      <c r="I155" s="215">
        <v>46037</v>
      </c>
      <c r="J155" s="214" t="s">
        <v>84</v>
      </c>
      <c r="K155" s="216">
        <v>200000</v>
      </c>
      <c r="L155" s="216">
        <v>101450.1</v>
      </c>
      <c r="M155" s="216">
        <v>101483.28</v>
      </c>
      <c r="N155" s="216">
        <v>200000</v>
      </c>
      <c r="O155" s="217">
        <v>6.2E-2</v>
      </c>
      <c r="P155" s="218">
        <v>6.1380946011201643E-3</v>
      </c>
      <c r="Q155" s="219">
        <v>0.9</v>
      </c>
      <c r="R155" s="220" t="s">
        <v>106</v>
      </c>
      <c r="U155" s="80"/>
      <c r="V155" s="80"/>
      <c r="W155" s="80"/>
      <c r="X155" s="80"/>
      <c r="Y155" s="80"/>
      <c r="Z155" s="80"/>
      <c r="AA155" s="80"/>
      <c r="AB155" s="80"/>
    </row>
    <row r="156" spans="1:28" s="205" customFormat="1">
      <c r="A156" s="203"/>
      <c r="C156" s="211" t="s">
        <v>377</v>
      </c>
      <c r="D156" s="212" t="s">
        <v>121</v>
      </c>
      <c r="E156" s="213"/>
      <c r="F156" s="214" t="s">
        <v>101</v>
      </c>
      <c r="G156" s="214" t="s">
        <v>102</v>
      </c>
      <c r="H156" s="215">
        <v>45469</v>
      </c>
      <c r="I156" s="215">
        <v>46037</v>
      </c>
      <c r="J156" s="214" t="s">
        <v>84</v>
      </c>
      <c r="K156" s="216">
        <v>200000</v>
      </c>
      <c r="L156" s="216">
        <v>202900.2</v>
      </c>
      <c r="M156" s="216">
        <v>202966.54</v>
      </c>
      <c r="N156" s="216">
        <v>200000</v>
      </c>
      <c r="O156" s="217">
        <v>6.2E-2</v>
      </c>
      <c r="P156" s="218">
        <v>1.2276187992564292E-2</v>
      </c>
      <c r="Q156" s="219">
        <v>0.9</v>
      </c>
      <c r="R156" s="220" t="s">
        <v>106</v>
      </c>
      <c r="U156" s="80"/>
      <c r="V156" s="80"/>
      <c r="W156" s="80"/>
      <c r="X156" s="80"/>
      <c r="Y156" s="80"/>
      <c r="Z156" s="80"/>
      <c r="AA156" s="80"/>
      <c r="AB156" s="80"/>
    </row>
    <row r="157" spans="1:28" s="205" customFormat="1">
      <c r="A157" s="203"/>
      <c r="C157" s="211" t="s">
        <v>377</v>
      </c>
      <c r="D157" s="212" t="s">
        <v>121</v>
      </c>
      <c r="E157" s="213"/>
      <c r="F157" s="214" t="s">
        <v>101</v>
      </c>
      <c r="G157" s="214" t="s">
        <v>102</v>
      </c>
      <c r="H157" s="215">
        <v>45469</v>
      </c>
      <c r="I157" s="215">
        <v>46037</v>
      </c>
      <c r="J157" s="214" t="s">
        <v>84</v>
      </c>
      <c r="K157" s="216">
        <v>200000</v>
      </c>
      <c r="L157" s="216">
        <v>202900.2</v>
      </c>
      <c r="M157" s="216">
        <v>202966.54</v>
      </c>
      <c r="N157" s="216">
        <v>200000</v>
      </c>
      <c r="O157" s="217">
        <v>6.2E-2</v>
      </c>
      <c r="P157" s="218">
        <v>1.2276187992564292E-2</v>
      </c>
      <c r="Q157" s="219">
        <v>0.9</v>
      </c>
      <c r="R157" s="220" t="s">
        <v>106</v>
      </c>
      <c r="U157" s="80"/>
      <c r="V157" s="80"/>
      <c r="W157" s="80"/>
      <c r="X157" s="80"/>
      <c r="Y157" s="80"/>
      <c r="Z157" s="80"/>
      <c r="AA157" s="80"/>
      <c r="AB157" s="80"/>
    </row>
    <row r="158" spans="1:28" s="205" customFormat="1">
      <c r="A158" s="203"/>
      <c r="C158" s="211" t="s">
        <v>377</v>
      </c>
      <c r="D158" s="212" t="s">
        <v>124</v>
      </c>
      <c r="E158" s="213"/>
      <c r="F158" s="214" t="s">
        <v>101</v>
      </c>
      <c r="G158" s="214" t="s">
        <v>102</v>
      </c>
      <c r="H158" s="215">
        <v>45469</v>
      </c>
      <c r="I158" s="215">
        <v>47282</v>
      </c>
      <c r="J158" s="214" t="s">
        <v>84</v>
      </c>
      <c r="K158" s="216">
        <v>515000</v>
      </c>
      <c r="L158" s="216">
        <v>500528.62</v>
      </c>
      <c r="M158" s="216">
        <v>500702.78</v>
      </c>
      <c r="N158" s="216">
        <v>515000</v>
      </c>
      <c r="O158" s="217">
        <v>6.3500000000000001E-2</v>
      </c>
      <c r="P158" s="218">
        <v>3.028440774365844E-2</v>
      </c>
      <c r="Q158" s="219">
        <v>0.9</v>
      </c>
      <c r="R158" s="220" t="s">
        <v>106</v>
      </c>
      <c r="U158" s="80"/>
      <c r="V158" s="80"/>
      <c r="W158" s="80"/>
      <c r="X158" s="80"/>
      <c r="Y158" s="80"/>
      <c r="Z158" s="80"/>
      <c r="AA158" s="80"/>
      <c r="AB158" s="80"/>
    </row>
    <row r="159" spans="1:28" s="205" customFormat="1">
      <c r="A159" s="203"/>
      <c r="C159" s="211" t="s">
        <v>377</v>
      </c>
      <c r="D159" s="212" t="s">
        <v>122</v>
      </c>
      <c r="E159" s="213"/>
      <c r="F159" s="214" t="s">
        <v>101</v>
      </c>
      <c r="G159" s="214" t="s">
        <v>102</v>
      </c>
      <c r="H159" s="215">
        <v>45471</v>
      </c>
      <c r="I159" s="215">
        <v>46497</v>
      </c>
      <c r="J159" s="214" t="s">
        <v>84</v>
      </c>
      <c r="K159" s="216">
        <v>200000</v>
      </c>
      <c r="L159" s="216">
        <v>200000</v>
      </c>
      <c r="M159" s="216">
        <v>200000</v>
      </c>
      <c r="N159" s="216">
        <v>200000</v>
      </c>
      <c r="O159" s="217">
        <v>6.25E-2</v>
      </c>
      <c r="P159" s="218">
        <v>1.2096760374950759E-2</v>
      </c>
      <c r="Q159" s="219">
        <v>0.9</v>
      </c>
      <c r="R159" s="220" t="s">
        <v>106</v>
      </c>
      <c r="U159" s="80"/>
      <c r="V159" s="80"/>
      <c r="W159" s="80"/>
      <c r="X159" s="80"/>
      <c r="Y159" s="80"/>
      <c r="Z159" s="80"/>
      <c r="AA159" s="80"/>
      <c r="AB159" s="80"/>
    </row>
    <row r="160" spans="1:28" s="205" customFormat="1">
      <c r="A160" s="203"/>
      <c r="C160" s="211" t="s">
        <v>377</v>
      </c>
      <c r="D160" s="212" t="s">
        <v>122</v>
      </c>
      <c r="E160" s="213"/>
      <c r="F160" s="214" t="s">
        <v>101</v>
      </c>
      <c r="G160" s="214" t="s">
        <v>102</v>
      </c>
      <c r="H160" s="215">
        <v>45471</v>
      </c>
      <c r="I160" s="215">
        <v>46497</v>
      </c>
      <c r="J160" s="214" t="s">
        <v>84</v>
      </c>
      <c r="K160" s="216">
        <v>200000</v>
      </c>
      <c r="L160" s="216">
        <v>200000</v>
      </c>
      <c r="M160" s="216">
        <v>200000</v>
      </c>
      <c r="N160" s="216">
        <v>200000</v>
      </c>
      <c r="O160" s="217">
        <v>6.25E-2</v>
      </c>
      <c r="P160" s="218">
        <v>1.2096760374950759E-2</v>
      </c>
      <c r="Q160" s="219">
        <v>0.9</v>
      </c>
      <c r="R160" s="220" t="s">
        <v>106</v>
      </c>
      <c r="U160" s="80"/>
      <c r="V160" s="80"/>
      <c r="W160" s="80"/>
      <c r="X160" s="80"/>
      <c r="Y160" s="80"/>
      <c r="Z160" s="80"/>
      <c r="AA160" s="80"/>
      <c r="AB160" s="80"/>
    </row>
    <row r="161" spans="1:28" s="205" customFormat="1">
      <c r="A161" s="203"/>
      <c r="C161" s="211" t="s">
        <v>377</v>
      </c>
      <c r="D161" s="212" t="s">
        <v>122</v>
      </c>
      <c r="E161" s="213"/>
      <c r="F161" s="214" t="s">
        <v>101</v>
      </c>
      <c r="G161" s="214" t="s">
        <v>102</v>
      </c>
      <c r="H161" s="215">
        <v>45471</v>
      </c>
      <c r="I161" s="215">
        <v>46497</v>
      </c>
      <c r="J161" s="214" t="s">
        <v>84</v>
      </c>
      <c r="K161" s="216">
        <v>200000</v>
      </c>
      <c r="L161" s="216">
        <v>200000</v>
      </c>
      <c r="M161" s="216">
        <v>200000</v>
      </c>
      <c r="N161" s="216">
        <v>200000</v>
      </c>
      <c r="O161" s="217">
        <v>6.25E-2</v>
      </c>
      <c r="P161" s="218">
        <v>1.2096760374950759E-2</v>
      </c>
      <c r="Q161" s="219">
        <v>0.9</v>
      </c>
      <c r="R161" s="220" t="s">
        <v>106</v>
      </c>
      <c r="U161" s="80"/>
      <c r="V161" s="80"/>
      <c r="W161" s="80"/>
      <c r="X161" s="80"/>
      <c r="Y161" s="80"/>
      <c r="Z161" s="80"/>
      <c r="AA161" s="80"/>
      <c r="AB161" s="80"/>
    </row>
    <row r="162" spans="1:28" s="205" customFormat="1">
      <c r="A162" s="203"/>
      <c r="C162" s="211" t="s">
        <v>501</v>
      </c>
      <c r="D162" s="212" t="s">
        <v>500</v>
      </c>
      <c r="E162" s="213"/>
      <c r="F162" s="214" t="s">
        <v>101</v>
      </c>
      <c r="G162" s="214" t="s">
        <v>505</v>
      </c>
      <c r="H162" s="215">
        <v>45471</v>
      </c>
      <c r="I162" s="215">
        <v>45471</v>
      </c>
      <c r="J162" s="214" t="s">
        <v>84</v>
      </c>
      <c r="K162" s="216">
        <v>3006883.7770641898</v>
      </c>
      <c r="L162" s="216">
        <v>3006883.7770641898</v>
      </c>
      <c r="M162" s="216">
        <v>3006883.7770641898</v>
      </c>
      <c r="N162" s="216">
        <v>3006883.7770641898</v>
      </c>
      <c r="O162" s="217">
        <v>5.06949246942347E-2</v>
      </c>
      <c r="P162" s="218">
        <v>0.18186776263236182</v>
      </c>
      <c r="Q162" s="219">
        <v>0.9</v>
      </c>
      <c r="R162" s="220" t="s">
        <v>106</v>
      </c>
      <c r="U162" s="80"/>
      <c r="V162" s="80"/>
      <c r="W162" s="80"/>
      <c r="X162" s="80"/>
      <c r="Y162" s="80"/>
      <c r="Z162" s="80"/>
      <c r="AA162" s="80"/>
      <c r="AB162" s="80"/>
    </row>
    <row r="163" spans="1:28" s="205" customFormat="1" ht="15.6">
      <c r="A163" s="203"/>
      <c r="C163" s="222" t="s">
        <v>105</v>
      </c>
      <c r="D163" s="212"/>
      <c r="E163" s="223"/>
      <c r="F163" s="224"/>
      <c r="G163" s="224"/>
      <c r="H163" s="224"/>
      <c r="I163" s="224"/>
      <c r="J163" s="224"/>
      <c r="K163" s="225">
        <v>14124286.09706419</v>
      </c>
      <c r="L163" s="225">
        <v>13775437.407009181</v>
      </c>
      <c r="M163" s="225">
        <v>13819655.477064177</v>
      </c>
      <c r="N163" s="225">
        <v>14124286.09706419</v>
      </c>
      <c r="O163" s="224"/>
      <c r="P163" s="226"/>
      <c r="Q163" s="226"/>
      <c r="R163" s="226"/>
      <c r="U163" s="80"/>
      <c r="V163" s="80"/>
      <c r="W163" s="80"/>
      <c r="X163" s="80"/>
      <c r="Y163" s="80"/>
      <c r="Z163" s="80"/>
      <c r="AA163" s="80"/>
      <c r="AB163" s="80"/>
    </row>
    <row r="164" spans="1:28" s="205" customFormat="1" ht="15.6">
      <c r="A164" s="203"/>
      <c r="C164" s="227"/>
      <c r="D164" s="227" t="s">
        <v>121</v>
      </c>
      <c r="E164" s="227"/>
      <c r="F164" s="227"/>
      <c r="G164" s="227"/>
      <c r="H164" s="227"/>
      <c r="I164" s="227"/>
      <c r="J164" s="227"/>
      <c r="K164" s="227"/>
      <c r="L164" s="227"/>
      <c r="M164" s="315"/>
      <c r="N164" s="227"/>
      <c r="O164" s="227"/>
      <c r="P164" s="228"/>
      <c r="Q164" s="228"/>
      <c r="R164" s="228"/>
    </row>
    <row r="165" spans="1:28" s="205" customFormat="1" ht="15.6">
      <c r="A165" s="203"/>
      <c r="C165" s="227"/>
      <c r="D165" s="227"/>
      <c r="E165" s="227"/>
      <c r="F165" s="227"/>
      <c r="G165" s="227"/>
      <c r="H165" s="227"/>
      <c r="I165" s="227"/>
      <c r="J165" s="227"/>
      <c r="K165" s="227"/>
      <c r="L165" s="227"/>
      <c r="M165" s="227"/>
      <c r="N165" s="227"/>
      <c r="O165" s="227"/>
      <c r="P165" s="228"/>
      <c r="Q165" s="228"/>
      <c r="R165" s="228"/>
    </row>
    <row r="166" spans="1:28" s="205" customFormat="1">
      <c r="A166" s="203"/>
      <c r="C166" s="128" t="s">
        <v>67</v>
      </c>
      <c r="D166" s="128"/>
      <c r="E166" s="204"/>
      <c r="K166" s="206"/>
      <c r="M166" s="229"/>
    </row>
    <row r="167" spans="1:28" ht="9.6" customHeight="1">
      <c r="A167" s="143"/>
      <c r="C167" s="128"/>
      <c r="D167" s="128"/>
      <c r="F167" s="177"/>
      <c r="U167" s="80"/>
    </row>
    <row r="168" spans="1:28">
      <c r="A168" s="143"/>
      <c r="C168" s="207" t="s">
        <v>514</v>
      </c>
      <c r="F168" s="230"/>
      <c r="G168" s="43"/>
      <c r="U168" s="80"/>
    </row>
    <row r="169" spans="1:28" s="205" customFormat="1">
      <c r="A169" s="203"/>
      <c r="C169" s="128"/>
      <c r="D169" s="128"/>
      <c r="E169" s="204"/>
      <c r="G169" s="200"/>
      <c r="H169" s="200"/>
      <c r="K169" s="206"/>
      <c r="M169" s="229"/>
      <c r="U169" s="243"/>
    </row>
    <row r="170" spans="1:28" s="205" customFormat="1">
      <c r="A170" s="203"/>
      <c r="C170" s="128"/>
      <c r="D170" s="128"/>
      <c r="E170" s="204"/>
      <c r="K170" s="206"/>
      <c r="M170" s="229"/>
      <c r="U170" s="243"/>
    </row>
    <row r="171" spans="1:28" s="205" customFormat="1">
      <c r="A171" s="203"/>
      <c r="C171" s="128" t="s">
        <v>69</v>
      </c>
      <c r="D171" s="128"/>
      <c r="E171" s="204"/>
      <c r="K171" s="206"/>
      <c r="U171" s="243"/>
    </row>
    <row r="172" spans="1:28" ht="9.6" customHeight="1">
      <c r="A172" s="143"/>
      <c r="C172" s="128"/>
      <c r="D172" s="128"/>
      <c r="F172" s="177"/>
      <c r="U172" s="80"/>
    </row>
    <row r="173" spans="1:28">
      <c r="A173" s="143"/>
      <c r="C173" s="207" t="s">
        <v>502</v>
      </c>
      <c r="F173" s="230"/>
      <c r="G173" s="43"/>
      <c r="J173" s="176"/>
      <c r="K173" s="80"/>
    </row>
    <row r="174" spans="1:28">
      <c r="A174" s="143"/>
      <c r="F174" s="230"/>
      <c r="G174" s="43"/>
      <c r="J174" s="176"/>
      <c r="K174" s="80"/>
    </row>
    <row r="175" spans="1:28" ht="25.2" customHeight="1">
      <c r="A175" s="143"/>
      <c r="C175" s="384" t="s">
        <v>81</v>
      </c>
      <c r="D175" s="385"/>
      <c r="E175" s="180">
        <v>45473</v>
      </c>
      <c r="F175" s="180">
        <v>45107</v>
      </c>
      <c r="G175" s="200"/>
      <c r="H175" s="200"/>
    </row>
    <row r="176" spans="1:28">
      <c r="A176" s="201"/>
      <c r="B176" s="254"/>
      <c r="C176" s="181" t="s">
        <v>104</v>
      </c>
      <c r="D176" s="182"/>
      <c r="E176" s="183">
        <v>11351.86</v>
      </c>
      <c r="F176" s="240">
        <v>0</v>
      </c>
      <c r="G176" s="200"/>
      <c r="H176" s="200"/>
    </row>
    <row r="177" spans="1:21">
      <c r="A177" s="143"/>
      <c r="C177" s="184" t="s">
        <v>28</v>
      </c>
      <c r="D177" s="185"/>
      <c r="E177" s="186">
        <v>11351.86</v>
      </c>
      <c r="F177" s="241">
        <v>0</v>
      </c>
      <c r="G177" s="200"/>
      <c r="H177" s="200"/>
    </row>
    <row r="178" spans="1:21">
      <c r="A178" s="143"/>
      <c r="F178" s="204"/>
      <c r="G178" s="43"/>
      <c r="J178" s="176"/>
      <c r="K178" s="80"/>
    </row>
    <row r="179" spans="1:21">
      <c r="A179" s="143"/>
    </row>
    <row r="180" spans="1:21">
      <c r="A180" s="143"/>
      <c r="C180" s="128" t="s">
        <v>125</v>
      </c>
    </row>
    <row r="181" spans="1:21" ht="9.6" customHeight="1">
      <c r="A181" s="143"/>
      <c r="C181" s="128"/>
      <c r="D181" s="128"/>
      <c r="F181" s="177"/>
      <c r="U181" s="80"/>
    </row>
    <row r="182" spans="1:21" ht="13.2" customHeight="1">
      <c r="A182" s="143"/>
      <c r="C182" s="316" t="s">
        <v>503</v>
      </c>
      <c r="D182" s="316"/>
      <c r="E182" s="316"/>
      <c r="F182" s="316"/>
    </row>
    <row r="183" spans="1:21">
      <c r="A183" s="143"/>
    </row>
    <row r="184" spans="1:21" ht="25.2" customHeight="1">
      <c r="A184" s="143"/>
      <c r="C184" s="384" t="s">
        <v>81</v>
      </c>
      <c r="D184" s="385"/>
      <c r="E184" s="180">
        <v>45473</v>
      </c>
      <c r="F184" s="180">
        <v>45107</v>
      </c>
      <c r="G184" s="200"/>
      <c r="H184" s="200"/>
    </row>
    <row r="185" spans="1:21">
      <c r="A185" s="143"/>
      <c r="C185" s="181" t="s">
        <v>137</v>
      </c>
      <c r="D185" s="182"/>
      <c r="E185" s="183">
        <v>9847.4</v>
      </c>
      <c r="F185" s="240">
        <v>0</v>
      </c>
      <c r="G185" s="200"/>
      <c r="H185" s="200"/>
    </row>
    <row r="186" spans="1:21">
      <c r="A186" s="143"/>
      <c r="C186" s="181" t="s">
        <v>138</v>
      </c>
      <c r="D186" s="182"/>
      <c r="E186" s="183">
        <v>71472.820000000007</v>
      </c>
      <c r="F186" s="240">
        <v>0</v>
      </c>
      <c r="G186" s="200"/>
      <c r="H186" s="200"/>
    </row>
    <row r="187" spans="1:21">
      <c r="A187" s="143"/>
      <c r="C187" s="181" t="s">
        <v>506</v>
      </c>
      <c r="D187" s="182"/>
      <c r="E187" s="183">
        <v>69.95</v>
      </c>
      <c r="F187" s="240">
        <v>0</v>
      </c>
      <c r="G187" s="200"/>
      <c r="H187" s="200"/>
    </row>
    <row r="188" spans="1:21">
      <c r="A188" s="143"/>
      <c r="C188" s="181" t="s">
        <v>108</v>
      </c>
      <c r="D188" s="182"/>
      <c r="E188" s="183">
        <v>16586.34</v>
      </c>
      <c r="F188" s="240">
        <v>0</v>
      </c>
      <c r="G188" s="200"/>
      <c r="H188" s="200"/>
    </row>
    <row r="189" spans="1:21">
      <c r="A189" s="143"/>
      <c r="C189" s="181" t="s">
        <v>139</v>
      </c>
      <c r="D189" s="182"/>
      <c r="E189" s="183">
        <v>15425.87</v>
      </c>
      <c r="F189" s="240">
        <v>0</v>
      </c>
      <c r="G189" s="200"/>
      <c r="H189" s="200"/>
    </row>
    <row r="190" spans="1:21" s="128" customFormat="1">
      <c r="A190" s="192"/>
      <c r="C190" s="193" t="s">
        <v>187</v>
      </c>
      <c r="D190" s="194"/>
      <c r="E190" s="244">
        <v>113402.37999999999</v>
      </c>
      <c r="F190" s="245">
        <v>0</v>
      </c>
      <c r="G190" s="200"/>
      <c r="H190" s="200"/>
      <c r="K190" s="197"/>
      <c r="U190" s="85"/>
    </row>
    <row r="191" spans="1:21">
      <c r="A191" s="143"/>
      <c r="C191" s="181" t="s">
        <v>107</v>
      </c>
      <c r="D191" s="182"/>
      <c r="E191" s="183">
        <v>141957.38</v>
      </c>
      <c r="F191" s="240">
        <v>0</v>
      </c>
      <c r="G191" s="200"/>
      <c r="H191" s="200"/>
    </row>
    <row r="192" spans="1:21">
      <c r="A192" s="143"/>
      <c r="C192" s="193" t="s">
        <v>188</v>
      </c>
      <c r="D192" s="182"/>
      <c r="E192" s="244">
        <v>141957.38</v>
      </c>
      <c r="F192" s="245">
        <v>0</v>
      </c>
      <c r="G192" s="200"/>
      <c r="H192" s="200"/>
    </row>
    <row r="193" spans="1:21">
      <c r="A193" s="143"/>
      <c r="C193" s="181" t="s">
        <v>504</v>
      </c>
      <c r="D193" s="182"/>
      <c r="E193" s="183">
        <v>200693</v>
      </c>
      <c r="F193" s="240">
        <v>0</v>
      </c>
      <c r="G193" s="200"/>
      <c r="H193" s="200"/>
    </row>
    <row r="194" spans="1:21">
      <c r="A194" s="143"/>
      <c r="C194" s="181" t="s">
        <v>136</v>
      </c>
      <c r="D194" s="182"/>
      <c r="E194" s="183">
        <v>5109279.78</v>
      </c>
      <c r="F194" s="240">
        <v>0</v>
      </c>
      <c r="G194" s="200"/>
      <c r="H194" s="200"/>
    </row>
    <row r="195" spans="1:21">
      <c r="A195" s="143"/>
      <c r="C195" s="193" t="s">
        <v>189</v>
      </c>
      <c r="D195" s="182"/>
      <c r="E195" s="244">
        <v>5309972.78</v>
      </c>
      <c r="F195" s="245">
        <v>0</v>
      </c>
      <c r="G195" s="200"/>
      <c r="H195" s="200"/>
    </row>
    <row r="196" spans="1:21">
      <c r="A196" s="143"/>
      <c r="C196" s="184" t="s">
        <v>28</v>
      </c>
      <c r="D196" s="185"/>
      <c r="E196" s="186">
        <v>5565332.54</v>
      </c>
      <c r="F196" s="241">
        <v>0</v>
      </c>
      <c r="G196" s="200"/>
      <c r="H196" s="200"/>
    </row>
    <row r="197" spans="1:21">
      <c r="A197" s="143"/>
    </row>
    <row r="198" spans="1:21">
      <c r="A198" s="143"/>
    </row>
    <row r="199" spans="1:21">
      <c r="A199" s="143"/>
      <c r="C199" s="128" t="s">
        <v>132</v>
      </c>
    </row>
    <row r="200" spans="1:21" ht="9.6" customHeight="1">
      <c r="A200" s="143"/>
      <c r="C200" s="128"/>
      <c r="D200" s="128"/>
      <c r="F200" s="177"/>
      <c r="U200" s="80"/>
    </row>
    <row r="201" spans="1:21">
      <c r="A201" s="143"/>
      <c r="C201" s="80" t="s">
        <v>510</v>
      </c>
    </row>
    <row r="202" spans="1:21">
      <c r="A202" s="143"/>
    </row>
    <row r="203" spans="1:21" ht="25.2" customHeight="1">
      <c r="A203" s="143"/>
      <c r="C203" s="384" t="s">
        <v>81</v>
      </c>
      <c r="D203" s="385"/>
      <c r="E203" s="180">
        <v>45473</v>
      </c>
      <c r="F203" s="180">
        <v>45107</v>
      </c>
      <c r="G203" s="200"/>
      <c r="H203" s="200"/>
      <c r="I203" s="200"/>
    </row>
    <row r="204" spans="1:21">
      <c r="A204" s="143"/>
      <c r="C204" s="181" t="s">
        <v>134</v>
      </c>
      <c r="D204" s="182"/>
      <c r="E204" s="183">
        <v>77866.75</v>
      </c>
      <c r="F204" s="240">
        <v>0</v>
      </c>
      <c r="G204" s="200"/>
      <c r="H204" s="200"/>
      <c r="I204" s="200"/>
    </row>
    <row r="205" spans="1:21" s="128" customFormat="1">
      <c r="A205" s="192"/>
      <c r="C205" s="193" t="s">
        <v>190</v>
      </c>
      <c r="D205" s="194"/>
      <c r="E205" s="244">
        <v>77866.75</v>
      </c>
      <c r="F205" s="245">
        <v>0</v>
      </c>
      <c r="G205" s="200"/>
      <c r="H205" s="200"/>
      <c r="I205" s="200"/>
      <c r="K205" s="197"/>
      <c r="U205" s="85"/>
    </row>
    <row r="206" spans="1:21">
      <c r="A206" s="143"/>
      <c r="C206" s="181" t="s">
        <v>109</v>
      </c>
      <c r="D206" s="182"/>
      <c r="E206" s="240">
        <v>200438.38</v>
      </c>
      <c r="F206" s="240">
        <v>0</v>
      </c>
      <c r="G206" s="200"/>
      <c r="H206" s="200"/>
      <c r="I206" s="200"/>
    </row>
    <row r="207" spans="1:21">
      <c r="A207" s="143"/>
      <c r="C207" s="181" t="s">
        <v>135</v>
      </c>
      <c r="D207" s="182"/>
      <c r="E207" s="240">
        <v>5090317.93</v>
      </c>
      <c r="F207" s="240">
        <v>0</v>
      </c>
      <c r="G207" s="200"/>
      <c r="H207" s="200"/>
      <c r="I207" s="200"/>
    </row>
    <row r="208" spans="1:21" s="128" customFormat="1">
      <c r="A208" s="192"/>
      <c r="C208" s="193" t="s">
        <v>191</v>
      </c>
      <c r="D208" s="194"/>
      <c r="E208" s="245">
        <v>5290756.3099999996</v>
      </c>
      <c r="F208" s="245">
        <v>0</v>
      </c>
      <c r="G208" s="200"/>
      <c r="H208" s="200"/>
      <c r="I208" s="200"/>
      <c r="K208" s="197"/>
      <c r="U208" s="85"/>
    </row>
    <row r="209" spans="1:21">
      <c r="A209" s="143"/>
      <c r="C209" s="181" t="s">
        <v>8</v>
      </c>
      <c r="D209" s="182"/>
      <c r="E209" s="183">
        <v>0.55000000000000004</v>
      </c>
      <c r="F209" s="240">
        <v>0</v>
      </c>
      <c r="G209" s="200"/>
      <c r="H209" s="200"/>
      <c r="I209" s="200"/>
    </row>
    <row r="210" spans="1:21" s="128" customFormat="1">
      <c r="A210" s="192"/>
      <c r="C210" s="193" t="s">
        <v>192</v>
      </c>
      <c r="D210" s="194"/>
      <c r="E210" s="244">
        <v>0.55000000000000004</v>
      </c>
      <c r="F210" s="245">
        <v>0</v>
      </c>
      <c r="G210" s="200"/>
      <c r="H210" s="200"/>
      <c r="I210" s="200"/>
      <c r="K210" s="197"/>
      <c r="U210" s="85"/>
    </row>
    <row r="211" spans="1:21">
      <c r="A211" s="143"/>
      <c r="C211" s="184" t="s">
        <v>28</v>
      </c>
      <c r="D211" s="185"/>
      <c r="E211" s="186">
        <v>5368623.6099999994</v>
      </c>
      <c r="F211" s="241">
        <v>0</v>
      </c>
      <c r="G211" s="200"/>
      <c r="H211" s="200"/>
      <c r="I211" s="200"/>
    </row>
    <row r="212" spans="1:21">
      <c r="A212" s="143"/>
      <c r="C212" s="44"/>
      <c r="D212" s="44"/>
      <c r="E212" s="233"/>
      <c r="F212" s="234"/>
      <c r="G212" s="200"/>
      <c r="H212" s="200"/>
      <c r="I212" s="200"/>
    </row>
    <row r="213" spans="1:21">
      <c r="A213" s="143"/>
      <c r="C213" s="44"/>
      <c r="D213" s="44"/>
      <c r="E213" s="233"/>
      <c r="F213" s="234"/>
      <c r="G213" s="200"/>
      <c r="H213" s="200"/>
      <c r="I213" s="200"/>
    </row>
    <row r="214" spans="1:21">
      <c r="A214" s="143"/>
      <c r="B214" s="128" t="s">
        <v>194</v>
      </c>
      <c r="C214" s="128" t="s">
        <v>195</v>
      </c>
      <c r="D214" s="128"/>
      <c r="G214" s="231"/>
    </row>
    <row r="215" spans="1:21" ht="9.6" customHeight="1">
      <c r="A215" s="143"/>
      <c r="C215" s="128"/>
      <c r="D215" s="128"/>
      <c r="F215" s="177"/>
      <c r="U215" s="80"/>
    </row>
    <row r="216" spans="1:21" ht="73.2" customHeight="1">
      <c r="A216" s="143"/>
      <c r="C216" s="383" t="s">
        <v>193</v>
      </c>
      <c r="D216" s="383"/>
      <c r="E216" s="383"/>
      <c r="F216" s="383"/>
      <c r="G216" s="383"/>
      <c r="H216" s="383"/>
      <c r="I216" s="383"/>
      <c r="J216" s="383"/>
    </row>
    <row r="217" spans="1:21">
      <c r="A217" s="143"/>
      <c r="G217" s="231"/>
    </row>
    <row r="218" spans="1:21">
      <c r="A218" s="143"/>
      <c r="B218" s="128" t="s">
        <v>197</v>
      </c>
      <c r="C218" s="128" t="s">
        <v>196</v>
      </c>
      <c r="D218" s="128"/>
      <c r="G218" s="231"/>
    </row>
    <row r="219" spans="1:21" ht="9.6" customHeight="1">
      <c r="A219" s="143"/>
      <c r="C219" s="128"/>
      <c r="D219" s="128"/>
      <c r="F219" s="177"/>
      <c r="U219" s="80"/>
    </row>
    <row r="220" spans="1:21">
      <c r="A220" s="143"/>
      <c r="C220" s="383" t="s">
        <v>507</v>
      </c>
      <c r="D220" s="383"/>
      <c r="E220" s="383"/>
      <c r="F220" s="383"/>
      <c r="G220" s="383"/>
      <c r="H220" s="383"/>
      <c r="I220" s="383"/>
      <c r="J220" s="383"/>
    </row>
    <row r="221" spans="1:21" ht="17.399999999999999" customHeight="1">
      <c r="A221" s="143"/>
      <c r="G221" s="231"/>
    </row>
    <row r="222" spans="1:21">
      <c r="A222" s="143"/>
      <c r="B222" s="128" t="s">
        <v>199</v>
      </c>
      <c r="C222" s="128" t="s">
        <v>198</v>
      </c>
      <c r="D222" s="128"/>
      <c r="G222" s="231"/>
    </row>
    <row r="223" spans="1:21" ht="9.6" customHeight="1">
      <c r="A223" s="143"/>
      <c r="C223" s="128"/>
      <c r="D223" s="128"/>
      <c r="F223" s="177"/>
      <c r="U223" s="80"/>
    </row>
    <row r="224" spans="1:21" ht="14.4" customHeight="1">
      <c r="A224" s="143"/>
      <c r="C224" s="383" t="s">
        <v>508</v>
      </c>
      <c r="D224" s="383"/>
      <c r="E224" s="383"/>
      <c r="F224" s="383"/>
      <c r="G224" s="383"/>
      <c r="H224" s="383"/>
      <c r="I224" s="383"/>
      <c r="J224" s="383"/>
    </row>
    <row r="225" spans="1:21" ht="19.95" customHeight="1">
      <c r="A225" s="143"/>
      <c r="C225" s="172"/>
      <c r="D225" s="172"/>
      <c r="E225" s="172"/>
      <c r="F225" s="172"/>
      <c r="G225" s="172"/>
      <c r="H225" s="172"/>
      <c r="I225" s="172"/>
      <c r="J225" s="172"/>
    </row>
    <row r="226" spans="1:21">
      <c r="A226" s="143"/>
      <c r="B226" s="128" t="s">
        <v>200</v>
      </c>
      <c r="C226" s="128" t="s">
        <v>201</v>
      </c>
      <c r="D226" s="128"/>
    </row>
    <row r="227" spans="1:21" ht="9.6" customHeight="1">
      <c r="A227" s="143"/>
      <c r="C227" s="128"/>
      <c r="D227" s="128"/>
      <c r="F227" s="177"/>
      <c r="U227" s="80"/>
    </row>
    <row r="228" spans="1:21" ht="36.75" customHeight="1">
      <c r="A228" s="143"/>
      <c r="C228" s="383" t="s">
        <v>509</v>
      </c>
      <c r="D228" s="383"/>
      <c r="E228" s="383"/>
      <c r="F228" s="383"/>
      <c r="G228" s="383"/>
      <c r="H228" s="383"/>
      <c r="I228" s="383"/>
      <c r="J228" s="383"/>
    </row>
    <row r="229" spans="1:21">
      <c r="A229" s="143"/>
    </row>
    <row r="230" spans="1:21">
      <c r="A230" s="143"/>
    </row>
    <row r="231" spans="1:21">
      <c r="A231" s="143"/>
    </row>
    <row r="232" spans="1:21">
      <c r="A232" s="143"/>
    </row>
    <row r="233" spans="1:21">
      <c r="A233" s="143"/>
    </row>
    <row r="234" spans="1:21">
      <c r="A234" s="143"/>
    </row>
    <row r="235" spans="1:21">
      <c r="A235" s="143"/>
    </row>
    <row r="236" spans="1:21">
      <c r="A236" s="143"/>
      <c r="C236" s="84"/>
      <c r="D236" s="128"/>
      <c r="E236" s="79"/>
      <c r="F236" s="76"/>
      <c r="G236" s="84"/>
      <c r="J236" s="81"/>
      <c r="K236" s="80"/>
    </row>
    <row r="237" spans="1:21">
      <c r="A237" s="143"/>
      <c r="C237" s="86"/>
      <c r="D237" s="43"/>
      <c r="E237" s="87"/>
      <c r="F237" s="76"/>
      <c r="G237" s="87"/>
      <c r="J237" s="144"/>
      <c r="K237" s="80"/>
    </row>
    <row r="238" spans="1:21">
      <c r="I238" s="176"/>
      <c r="K238" s="80"/>
    </row>
  </sheetData>
  <customSheetViews>
    <customSheetView guid="{7015FC6D-0680-4B00-AA0E-B83DA1D0B666}" scale="85" showPageBreaks="1" showGridLines="0" printArea="1" topLeftCell="A263">
      <selection activeCell="G275" sqref="G275"/>
      <pageMargins left="0" right="0" top="0" bottom="0" header="0" footer="0"/>
      <pageSetup paperSize="9" scale="50" orientation="portrait" r:id="rId1"/>
    </customSheetView>
    <customSheetView guid="{5FCC9217-B3E9-4B91-A943-5F21728EBEE9}" scale="85" showPageBreaks="1" showGridLines="0" printArea="1" topLeftCell="A272">
      <selection activeCell="D296" sqref="D296"/>
      <pageMargins left="0" right="0" top="0" bottom="0" header="0" footer="0"/>
      <pageSetup paperSize="9" scale="50" orientation="portrait" r:id="rId2"/>
    </customSheetView>
    <customSheetView guid="{F3648BCD-1CED-4BBB-AE63-37BDB925883F}" scale="85" showGridLines="0" printArea="1" topLeftCell="A283">
      <selection activeCell="G307" sqref="G306:G307"/>
      <pageMargins left="0" right="0" top="0" bottom="0" header="0" footer="0"/>
      <pageSetup paperSize="9" scale="50" orientation="portrait" r:id="rId3"/>
    </customSheetView>
  </customSheetViews>
  <mergeCells count="33">
    <mergeCell ref="C184:D184"/>
    <mergeCell ref="R66:R67"/>
    <mergeCell ref="I66:I67"/>
    <mergeCell ref="J66:J67"/>
    <mergeCell ref="K66:K67"/>
    <mergeCell ref="L66:L67"/>
    <mergeCell ref="M66:M67"/>
    <mergeCell ref="N66:N67"/>
    <mergeCell ref="O66:O67"/>
    <mergeCell ref="P66:P67"/>
    <mergeCell ref="Q66:Q67"/>
    <mergeCell ref="G66:G67"/>
    <mergeCell ref="C18:G18"/>
    <mergeCell ref="B7:G7"/>
    <mergeCell ref="B9:G9"/>
    <mergeCell ref="B10:G10"/>
    <mergeCell ref="B11:G11"/>
    <mergeCell ref="C224:G224"/>
    <mergeCell ref="H224:J224"/>
    <mergeCell ref="C228:G228"/>
    <mergeCell ref="H228:J228"/>
    <mergeCell ref="C20:D20"/>
    <mergeCell ref="C28:D28"/>
    <mergeCell ref="C216:G216"/>
    <mergeCell ref="H216:J216"/>
    <mergeCell ref="C220:G220"/>
    <mergeCell ref="H66:H67"/>
    <mergeCell ref="C175:D175"/>
    <mergeCell ref="C66:C67"/>
    <mergeCell ref="D66:E67"/>
    <mergeCell ref="F66:F67"/>
    <mergeCell ref="C203:D203"/>
    <mergeCell ref="H220:J220"/>
  </mergeCells>
  <pageMargins left="0.25" right="0.25" top="0.75" bottom="0.75" header="0.3" footer="0.3"/>
  <pageSetup paperSize="9" scale="49" fitToHeight="0" orientation="portrait" r:id="rId4"/>
  <drawing r:id="rId5"/>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oYjWhmKVU0GaEpvAC0CR0eirCk7xQPtfGfqpfgFei30=</DigestValue>
    </Reference>
    <Reference Type="http://www.w3.org/2000/09/xmldsig#Object" URI="#idOfficeObject">
      <DigestMethod Algorithm="http://www.w3.org/2001/04/xmlenc#sha256"/>
      <DigestValue>4ppxjjWFdQIs5jdsC9mXK4kjR1pDpv2rQ/q4gABfTzw=</DigestValue>
    </Reference>
    <Reference Type="http://uri.etsi.org/01903#SignedProperties" URI="#idSignedProperties">
      <Transforms>
        <Transform Algorithm="http://www.w3.org/TR/2001/REC-xml-c14n-20010315"/>
      </Transforms>
      <DigestMethod Algorithm="http://www.w3.org/2001/04/xmlenc#sha256"/>
      <DigestValue>gJ+j+aYxvFByT1k/wTqGzW45lDyvhD8AcCX3s2/dFaU=</DigestValue>
    </Reference>
    <Reference Type="http://www.w3.org/2000/09/xmldsig#Object" URI="#idValidSigLnImg">
      <DigestMethod Algorithm="http://www.w3.org/2001/04/xmlenc#sha256"/>
      <DigestValue>3uQmlRu7WE07BbPa/2gi7Y2lhptCNkcLA138YrE+AYM=</DigestValue>
    </Reference>
    <Reference Type="http://www.w3.org/2000/09/xmldsig#Object" URI="#idInvalidSigLnImg">
      <DigestMethod Algorithm="http://www.w3.org/2001/04/xmlenc#sha256"/>
      <DigestValue>txwNakJiGW9BEbbqqurRDsSQ5qESrx+BOHDeObAh+E4=</DigestValue>
    </Reference>
  </SignedInfo>
  <SignatureValue>rpM88vysxo9RFhmxxBt/SWkxE0A165sC946G1wSW6NUFKhE0XdzYh7syy3Od9J6LaShibTOuvx7L
yknSA2NZYsrqUceheWW0waRpXG5GKlDkwwbjJZEIjWkttvUbLFVVIkDExHtzUydj3+nVcaznYlsw
c9s+WVZTJvl+1ue41StjqbNzupn9JSV25EWZlx85g37mF5FSzet7pv0J2bJLM4vT1EYVAeoHDfMP
1uY94x/akA/vj4ETdy0PMO59ueKWd3bCADCHwJS6LvzHY5jRW2Q9CQbTSIgyvs2sJ6HbakKS61k1
FAtx5YSXiErBf+c+Axo16nGsydNCXBwCzls18g==</SignatureValue>
  <KeyInfo>
    <X509Data>
      <X509Certificate>MIIDwDCCAqigAwIBAgIUG8ahfzMXgGvJeNJ345uys1X7ccAwDQYJKoZIhvcNAQELBQAwgY8xCzAJBgNVBAYTAkNBMRMwEQYDVQQIEwpDYWxpZm9ybmlhMRIwEAYDVQQHEwlTdW5ueXZhbGUxETAPBgNVBAoTCEZvcnRpbmV0MSkwJwYDVQQLEyAwMDAwMDAwMDAwMDAwMDAwMDAwMDAwMDAwMDAwMDAwMDEZMBcGA1UEAxMQRkNURU1TODgyNDAwMDYzMTAeFw0yNDA3MTIxODQxMjZaFw0yNTA3MTMxODQxMjZaMGoxCzAJBgNVBAYTAkNBMQswCQYDVQQIEwJCQzEQMA4GA1UEBxMHQnVybmFieTERMA8GA1UEChMIRm9ydGluZXQxKTAnBgNVBAMTIEI0RTI4QjJCRTNDQjQwMDBBMjIxRUU1MjZGRTREMjg1MIIBIjANBgkqhkiG9w0BAQEFAAOCAQ8AMIIBCgKCAQEAxox9H9lK+qFF+k7OA81TimzEuDVljW/qdkrEf1jI4QFVrwaHwd5wloS33taB71QON9G/9GRdS1rYXt+Z9bNUtuJBkBrGFbM4A1OCM6X1d0IGFbwzx4/U17t3+TWpY/dZAJWQTqkrYl0a07ehpaWesspg/pvj/lCYqCy7OQs7sUDnMVtcT3Wy6PhG/Uh8JNpzoYjHzsnkrQgTODzz6jvMVKhNyHGNgrQkzg1MAQYbnAi6TDjc4Xqz18sXLzXgbaqq3DFYtV0zvl9Axmf689+GKfaUb6Yy42zaD6UbM8aReJqEnWu5krDs/63ugooMeH1k6/QcYnBW2t9UFnLtXPMD3QIDAQABozgwNjATBgNVHSUEDDAKBggrBgEFBQcDAjAfBgNVHSMEGDAWgBQJDjiYqdbODQghN+DtAVZVKrgQAjANBgkqhkiG9w0BAQsFAAOCAQEAUtKuvpLRKINYWZHFW7r8cgfGHEOHjCn483VmuUGOZ2K5dic5zWw3zMgBmKCpK2TbNNMMTaKje6l3fVpl4VTQRuE2zPsEthILQPU0Bq14In9M/UDBSWpZKyk3xEsYV3Zb+Y2gw2swOrsdcE4MLXzOJwP2M4Z07Gn+k2p0QaZIv8s/Bxhix3O7ZjKWAfIz/Wz4T8n02ezzX5P2siFbDpdhVoBe76ufcbmasEgZugV/JI0mKbF5i98snc5n+32BIU6jL5y54UTD149a0GgVqOqrXGHp6ksTg8+eTCnmxuEdwVYW1O2/KBipIKQf1s09ZZHkwvHqJy+aZQODl41nURbO1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fI6CHMHROKEBP7edoji6Wb0YU9uk+JHtXp6E3Jc/FcU=</DigestValue>
      </Reference>
      <Reference URI="/xl/calcChain.xml?ContentType=application/vnd.openxmlformats-officedocument.spreadsheetml.calcChain+xml">
        <DigestMethod Algorithm="http://www.w3.org/2001/04/xmlenc#sha256"/>
        <DigestValue>ILItlr/yXm/pwLd6DQx0CnYUK05ZsyRmvCT2AbiE5C8=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6m8cBtoUzgMOfJYANCbDubWx38zd8rFKW1lkX4fkuoQ=</DigestValue>
      </Reference>
      <Reference URI="/xl/drawings/drawing2.xml?ContentType=application/vnd.openxmlformats-officedocument.drawing+xml">
        <DigestMethod Algorithm="http://www.w3.org/2001/04/xmlenc#sha256"/>
        <DigestValue>SvzEoC/Q2Sw8/PE+9vrJNiwcx34Ws5lf6NuwfICr60M=</DigestValue>
      </Reference>
      <Reference URI="/xl/drawings/drawing3.xml?ContentType=application/vnd.openxmlformats-officedocument.drawing+xml">
        <DigestMethod Algorithm="http://www.w3.org/2001/04/xmlenc#sha256"/>
        <DigestValue>OgRSj4KFj9WAHxCZR2gX+KRHPiAv/+HNyHPcglSLqUY=</DigestValue>
      </Reference>
      <Reference URI="/xl/drawings/drawing4.xml?ContentType=application/vnd.openxmlformats-officedocument.drawing+xml">
        <DigestMethod Algorithm="http://www.w3.org/2001/04/xmlenc#sha256"/>
        <DigestValue>XjrhvcgT5uuCvwEtSQ5UuJWBfmCFTA+kU6zESe2H4FE=</DigestValue>
      </Reference>
      <Reference URI="/xl/drawings/drawing5.xml?ContentType=application/vnd.openxmlformats-officedocument.drawing+xml">
        <DigestMethod Algorithm="http://www.w3.org/2001/04/xmlenc#sha256"/>
        <DigestValue>tubKZrrK7gk3hIHIDzBKwVSTik2kU0lRo1brpv+IeFw=</DigestValue>
      </Reference>
      <Reference URI="/xl/drawings/drawing6.xml?ContentType=application/vnd.openxmlformats-officedocument.drawing+xml">
        <DigestMethod Algorithm="http://www.w3.org/2001/04/xmlenc#sha256"/>
        <DigestValue>y32K17aJhMIdPco+VmtTSRcXIy0bU8DoqglZTG/Rk5M=</DigestValue>
      </Reference>
      <Reference URI="/xl/drawings/drawing7.xml?ContentType=application/vnd.openxmlformats-officedocument.drawing+xml">
        <DigestMethod Algorithm="http://www.w3.org/2001/04/xmlenc#sha256"/>
        <DigestValue>15cei1N41wSPVMtzMCywr5oQVvNwsZzjqEdvCmHq52o=</DigestValue>
      </Reference>
      <Reference URI="/xl/drawings/vmlDrawing1.vml?ContentType=application/vnd.openxmlformats-officedocument.vmlDrawing">
        <DigestMethod Algorithm="http://www.w3.org/2001/04/xmlenc#sha256"/>
        <DigestValue>k3oC/PJj/1ATKILjMKW/7R4N13Ipg4LFvEcuvtLFtvQ=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ZU9cFI5l4XRcWaFCfMtD/MW1SCawMHCedfh8RApeuGA=</DigestValue>
      </Reference>
      <Reference URI="/xl/externalLinks/externalLink1.xml?ContentType=application/vnd.openxmlformats-officedocument.spreadsheetml.externalLink+xml">
        <DigestMethod Algorithm="http://www.w3.org/2001/04/xmlenc#sha256"/>
        <DigestValue>w1O3K28AQxs7keObBALCP6Lfo2bzdf6waz8hRNhYO5U=</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hN/euHejZmUMjWqIz33W3qymObzSIiGml3eT61opaLw=</DigestValue>
      </Reference>
      <Reference URI="/xl/media/image4.emf?ContentType=image/x-emf">
        <DigestMethod Algorithm="http://www.w3.org/2001/04/xmlenc#sha256"/>
        <DigestValue>7uMZ84Mptsh8j5CLHnFXceNgnI69PnXqmmJjNrVH7EI=</DigestValue>
      </Reference>
      <Reference URI="/xl/printerSettings/printerSettings1.bin?ContentType=application/vnd.openxmlformats-officedocument.spreadsheetml.printerSettings">
        <DigestMethod Algorithm="http://www.w3.org/2001/04/xmlenc#sha256"/>
        <DigestValue>exw8g4s0rZ5kjoN4Sy3iRX1Sb2wzY8YcYSOcttTdquE=</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exw8g4s0rZ5kjoN4Sy3iRX1Sb2wzY8YcYSOcttTdquE=</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ZVxXhJn6XmjT/m1Dw2UhwYZPVXYMSYE+DUFTlsgHV4s=</DigestValue>
      </Reference>
      <Reference URI="/xl/printerSettings/printerSettings16.bin?ContentType=application/vnd.openxmlformats-officedocument.spreadsheetml.printerSettings">
        <DigestMethod Algorithm="http://www.w3.org/2001/04/xmlenc#sha256"/>
        <DigestValue>+BdIrUjIF4dgpdETKzetI2+2MzZeXWu+2X9Vqcg88Hw=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TRrCOIAvgyay9+dOHANtMRhI4Mlj24DaFIyKQoKcdPw=</DigestValue>
      </Reference>
      <Reference URI="/xl/printerSettings/printerSettings19.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exw8g4s0rZ5kjoN4Sy3iRX1Sb2wzY8YcYSOcttTdquE=</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WDyTbIhfp/xyaKZ0CboxuAeQHnoKrnKwGzttPmkgWsc=</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exw8g4s0rZ5kjoN4Sy3iRX1Sb2wzY8YcYSOcttTdquE=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V55s2N30l4NKcMf7XbsMRvSvptwmCtUVejdOSSS0Z1M=</DigestValue>
      </Reference>
      <Reference URI="/xl/styles.xml?ContentType=application/vnd.openxmlformats-officedocument.spreadsheetml.styles+xml">
        <DigestMethod Algorithm="http://www.w3.org/2001/04/xmlenc#sha256"/>
        <DigestValue>+NCGwb4whHhaIK5VBgugi7QcImx2b5+qKobJHakepFU=</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Kg8ZNhI3oYdEbdUqgTcnMX9Kze4gXpcuXhOoQdUqc2k=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r1pan4YB4nCVRqknDt/tulbIeeENEbFXZrW/2HITUqc=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16ybpilcgcPls+LI/FLvSUju8Y/GS3FT1uphQRtddZs=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Zz0eiQOwxucXNEak9wvmMQNoIP3ChnFeqaa9hpxgxoU=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Vfwd3q6JoZRQl4XRQYCrXci0hbexTcx8ktmX1ddPPBQ=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8p06WvhogJH6kNvXKVH64MTRvxiVeyq7c5FWuQt+VUY=</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3OBgqDlRfjGiNQrl5PY++WqHDZcszfDN6BBPUmQAjKU=</DigestValue>
      </Reference>
      <Reference URI="/xl/worksheets/sheet2.xml?ContentType=application/vnd.openxmlformats-officedocument.spreadsheetml.worksheet+xml">
        <DigestMethod Algorithm="http://www.w3.org/2001/04/xmlenc#sha256"/>
        <DigestValue>N+JBpDfoWC9QiKhU95Nci/hgGf7yyQyKiy1fDFuTvl4=</DigestValue>
      </Reference>
      <Reference URI="/xl/worksheets/sheet3.xml?ContentType=application/vnd.openxmlformats-officedocument.spreadsheetml.worksheet+xml">
        <DigestMethod Algorithm="http://www.w3.org/2001/04/xmlenc#sha256"/>
        <DigestValue>dY9zVcgat/CnMBZmu1vFw9q3Mb1aONF1eB/bIozbpAY=</DigestValue>
      </Reference>
      <Reference URI="/xl/worksheets/sheet4.xml?ContentType=application/vnd.openxmlformats-officedocument.spreadsheetml.worksheet+xml">
        <DigestMethod Algorithm="http://www.w3.org/2001/04/xmlenc#sha256"/>
        <DigestValue>RR7m02340W91Uw1qF6BKxeYqABQMDTyE4d+VoFyaTEU=</DigestValue>
      </Reference>
      <Reference URI="/xl/worksheets/sheet5.xml?ContentType=application/vnd.openxmlformats-officedocument.spreadsheetml.worksheet+xml">
        <DigestMethod Algorithm="http://www.w3.org/2001/04/xmlenc#sha256"/>
        <DigestValue>KpOs8xfF0gBM2Fd50oDJfT3NJrBpwRxX72KqG9+qF1U=</DigestValue>
      </Reference>
      <Reference URI="/xl/worksheets/sheet6.xml?ContentType=application/vnd.openxmlformats-officedocument.spreadsheetml.worksheet+xml">
        <DigestMethod Algorithm="http://www.w3.org/2001/04/xmlenc#sha256"/>
        <DigestValue>w7k2zKj35O4oe3O14f3JY0LL5TsEDAhk5ffNznTNod4=</DigestValue>
      </Reference>
      <Reference URI="/xl/worksheets/sheet7.xml?ContentType=application/vnd.openxmlformats-officedocument.spreadsheetml.worksheet+xml">
        <DigestMethod Algorithm="http://www.w3.org/2001/04/xmlenc#sha256"/>
        <DigestValue>PND+IU96mpYelnqJAHvjSaunAgKZa0w2C5P84D1+PFo=</DigestValue>
      </Reference>
      <Reference URI="/xl/worksheets/sheet8.xml?ContentType=application/vnd.openxmlformats-officedocument.spreadsheetml.worksheet+xml">
        <DigestMethod Algorithm="http://www.w3.org/2001/04/xmlenc#sha256"/>
        <DigestValue>2kFhRytLQxqOvoIe23XjyU9iUSevlRBdMJlOePqHjaM=</DigestValue>
      </Reference>
      <Reference URI="/xl/worksheets/sheet9.xml?ContentType=application/vnd.openxmlformats-officedocument.spreadsheetml.worksheet+xml">
        <DigestMethod Algorithm="http://www.w3.org/2001/04/xmlenc#sha256"/>
        <DigestValue>d/PTW1kGz2raDZEPxwoPTyfHVf0p3KWLt1uUNX7wAJk=</DigestValue>
      </Reference>
    </Manifest>
    <SignatureProperties>
      <SignatureProperty Id="idSignatureTime" Target="#idPackageSignature">
        <mdssi:SignatureTime xmlns:mdssi="http://schemas.openxmlformats.org/package/2006/digital-signature">
          <mdssi:Format>YYYY-MM-DDThh:mm:ssTZD</mdssi:Format>
          <mdssi:Value>2024-07-25T22:26:40Z</mdssi:Value>
        </mdssi:SignatureTime>
      </SignatureProperty>
    </SignatureProperties>
  </Object>
  <Object Id="idOfficeObject">
    <SignatureProperties>
      <SignatureProperty Id="idOfficeV1Details" Target="#idPackageSignature">
        <SignatureInfoV1 xmlns="http://schemas.microsoft.com/office/2006/digsig">
          <SetupID>{DD58FF42-43BC-4BF1-9734-44E858AF1E98}</SetupID>
          <SignatureText>Dahiana Sanchez</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2024-07-25T22:26:40Z</xd:SigningTime>
          <xd:SigningCertificate>
            <xd:Cert>
              <xd:CertDigest>
                <DigestMethod Algorithm="http://www.w3.org/2001/04/xmlenc#sha256"/>
                <DigestValue>3a0kkZ0u42OM8WygAM6H7IimCYXnIaqA14rA+I1Xglk=</DigestValue>
              </xd:CertDigest>
              <xd:IssuerSerial>
                <X509IssuerName>CN=FCTEMS8824000631, OU=00000000000000000000000000000000, O=Fortinet, L=Sunnyvale, S=California, C=CA</X509IssuerName>
                <X509SerialNumber>158572366723360998196186142189542611810812391872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EDCCAvigAwIBAgIVAOlR87u+K46qsCBlntfdJIAcf0p/MA0GCSqGSIb3DQEBCwUAMIGPMQswCQYDVQQGEwJDQTETMBEGA1UECBMKQ2FsaWZvcm5pYTESMBAGA1UEBxMJU3Vubnl2YWxlMREwDwYDVQQKEwhGb3J0aW5ldDEpMCcGA1UECxMgMDAwMDAwMDAwMDAwMDAwMDAwMDAwMDAwMDAwMDAwMDAxGTAXBgNVBAMTEEZDVEVNUzg4MjQwMDA2MzEwHhcNMjQwMTI1MTkxMDEzWhcNNDkwMTE4MTkxMDEzWjCBjzELMAkGA1UEBhMCQ0ExEzARBgNVBAgTCkNhbGlmb3JuaWExEjAQBgNVBAcTCVN1bm55dmFsZTERMA8GA1UEChMIRm9ydGluZXQxKTAnBgNVBAsTIDAwMDAwMDAwMDAwMDAwMDAwMDAwMDAwMDAwMDAwMDAwMRkwFwYDVQQDExBGQ1RFTVM4ODI0MDAwNjMxMIIBIjANBgkqhkiG9w0BAQEFAAOCAQ8AMIIBCgKCAQEAxiKQTk3JkaOvwgKfPFPjL33Jem6vcHr4Q2b5655PG1mE91N+xaPXZRg4DtYJaEkk+QCf47XiCHq4hgeDiAv2+GJxsaA8+aXvGxs0qz1mGaWXiYDN5hlfULetD0CyohfsReOQ9KXAWfvkf0kb59fzuaVdXSA8IogVuFrD3kVIAOKscm7tT5BS4PPQNvhYI0X2u42m7Uxyu2Sgbyv8OQ7YIDmASnmMtm5L5nF3KaMcIXl8zVgYLaFEmJ3FKc3HlEfyX1ReOLkKm97RxlbYvBVWz2SudCe+7o5cAxooI/fIembf4jZRGYxgnpom3jnf5E7LvRZzV9771LoKnDaEX7ve6QIDAQABo2EwXzAOBgNVHQ8BAf8EBAMCAQYwHQYDVR0lBBYwFAYIKwYBBQUHAwEGCCsGAQUFBwMCMA8GA1UdEwEB/wQFMAMBAf8wHQYDVR0OBBYEFAkOOJip1s4NCCE34O0BVlUquBACMA0GCSqGSIb3DQEBCwUAA4IBAQBfUK3GMlvoekvgZeuZz9hh4bZryDAxTedZF/W9QokoQCITU5LUbFaPi5EW3AfKl+4S6+qI4ctcpzMjdjuvUxTmbb/fvjebl5I7dynH5f9eZSa3ZhatcDfi8nuC18+YpLkZe/E1MKvzhHFArS/Fap86M1KJ8CN2gaKA6unFAd09FMrG0kSzMuaIsqqQQPigNweB1Igu0Hh632NrcJ4RXanxcm8/af5qVvi9MKMrpqiVoOuqn5vZ8XlVotGlE3GVfa60P23dQ+h4vqgR86aQXR8rp7FjaF009VB6ChrH8pNuxhnCRkRDtXvCIADim8DJHk8HIEsWZxEv3emPpTCabXQL</xd:EncapsulatedX509Certificate>
          </xd:CertificateValues>
        </xd:UnsignedSignatureProperties>
      </xd:UnsignedProperties>
    </xd:QualifyingProperties>
  </Object>
  <Object Id="idValidSigLnImg">AQAAAGwAAAAAAAAAAAAAAFABAACfAAAAAAAAAAAAAACWFwAALAsAACBFTUYAAAEAbBkAAJoAAAAGAAAAAAAAAAAAAAAAAAAAgAcAADgEAABYAQAAwQAAAAAAAAAAAAAAAAAAAMA/BQDo8QIACgAAABAAAAAAAAAAAAAAAEsAAAAQAAAAAAAAAAUAAAAeAAAAGAAAAAAAAAAAAAAAUQEAAKAAAAAnAAAAGAAAAAEAAAAAAAAAAAAAAAAAAAAlAAAADAAAAAEAAABMAAAAZAAAAAAAAAAAAAAAUAEAAJ8AAAAAAAAAAAAAAFE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8PDwAAAAAAAlAAAADAAAAAEAAABMAAAAZAAAAAAAAAAAAAAAUAEAAJ8AAAAAAAAAAAAAAFEBAACgAAAAIQDwAAAAAAAAAAAAAACAPwAAAAAAAAAAAACAPwAAAAAAAAAAAAAAAAAAAAAAAAAAAAAAAAAAAAAAAAAAJQAAAAwAAAAAAACAKAAAAAwAAAABAAAAJwAAABgAAAABAAAAAAAAAPDw8AAAAAAAJQAAAAwAAAABAAAATAAAAGQAAAAAAAAAAAAAAFABAACfAAAAAAAAAAAAAABR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AAAAAAAlAAAADAAAAAEAAABMAAAAZAAAAAAAAAAAAAAAUAEAAJ8AAAAAAAAAAAAAAFEBAACgAAAAIQDwAAAAAAAAAAAAAACAPwAAAAAAAAAAAACAPwAAAAAAAAAAAAAAAAAAAAAAAAAAAAAAAAAAAAAAAAAAJQAAAAwAAAAAAACAKAAAAAwAAAABAAAAJwAAABgAAAABAAAAAAAAAP///wAAAAAAJQAAAAwAAAABAAAATAAAAGQAAAAAAAAAAAAAAFA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YX2jkH2AAAABQAAAAkAAABMAAAAAAAAAAAAAAAAAAAA//////////9gAAAAMgA1AC8ANwAvADIAMAAyADQAAAAHAAAABwAAAAUAAAAHAAAABQAAAAcAAAAHAAAABwAAAAcAAABLAAAAQAAAADAAAAAFAAAAIAAAAAEAAAABAAAAEAAAAAAAAAAAAAAAUQEAAKAAAAAAAAAAAAAAAFE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C7e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MQAAABWAAAAMAAAADsAAACV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MUAAABXAAAAJQAAAAwAAAAEAAAAVAAAAKgAAAAxAAAAOwAAAMMAAABWAAAAAQAAAFVVj0GF9o5BMQAAADsAAAAPAAAATAAAAAAAAAAAAAAAAAAAAP//////////bAAAAEQAYQBoAGkAYQBuAGEAIABTAGEAbgBjAGgAZQB6AAAADgAAAAoAAAALAAAABQAAAAoAAAALAAAACgAAAAUAAAALAAAACgAAAAsAAAAJAAAACwAAAAoAAAAJAAAASwAAAEAAAAAwAAAABQAAACAAAAABAAAAAQAAABAAAAAAAAAAAAAAAFEBAACgAAAAAAAAAAAAAABRAQAAoAAAACUAAAAMAAAAAgAAACcAAAAYAAAABQAAAAAAAAD///8AAAAAACUAAAAMAAAABQAAAEwAAABkAAAAAAAAAGEAAABQAQAAmwAAAAAAAABhAAAAUQ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cAAAAYAAAABQAAAAAAAAD///8AAAAAACUAAAAMAAAABQAAAEwAAABkAAAADgAAAIsAAABCAQAAmwAAAA4AAACLAAAANQEAABEAAAAhAPAAAAAAAAAAAAAAAIA/AAAAAAAAAAAAAIA/AAAAAAAAAAAAAAAAAAAAAAAAAAAAAAAAAAAAAAAAAAAlAAAADAAAAAAAAIAoAAAADAAAAAUAAAAlAAAADAAAAAEAAAAYAAAADAAAAAAAAAASAAAADAAAAAEAAAAWAAAADAAAAAAAAABUAAAAXAEAAA8AAACLAAAAQQEAAJsAAAABAAAAVVWPQYX2jkEPAAAAiwAAAC0AAABMAAAABAAAAA4AAACLAAAAQwEAAJwAAACoAAAARgBpAHIAbQBhAGQAbwAgAHAAbwByADoAIABCADQARQAyADgAQgAyAEIARQAzAEMAQgA0ADAAMAAwAEEAMgAyADEARQBFADUAMgA2AEYARQA0AEQAMgA4ADUAAAAGAAAAAwAAAAUAAAALAAAABwAAAAgAAAAIAAAABAAAAAgAAAAIAAAABQAAAAMAAAAEAAAABwAAAAcAAAAHAAAABwAAAAcAAAAHAAAABwAAAAcAAAAHAAAABwAAAAgAAAAHAAAABwAAAAcAAAAHAAAABwAAAAgAAAAHAAAABwAAAAcAAAAHAAAABwAAAAcAAAAHAAAABwAAAAYAAAAHAAAABwAAAAkAAAAHAAAABwAAAAcAAAAWAAAADAAAAAAAAAAlAAAADAAAAAIAAAAOAAAAFAAAAAAAAAAQAAAAFAAAAA==</Object>
  <Object Id="idInvalidSigLnImg">AQAAAGwAAAAAAAAAAAAAAFABAACfAAAAAAAAAAAAAACWFwAALAsAACBFTUYAAAEA7B8AAKEAAAAGAAAAAAAAAAAAAAAAAAAAgAcAADgEAABYAQAAwQAAAAAAAAAAAAAAAAAAAMA/BQDo8QIACgAAABAAAAAAAAAAAAAAAEsAAAAQAAAAAAAAAAUAAAAeAAAAGAAAAAAAAAAAAAAAUQEAAKAAAAAnAAAAGAAAAAEAAAAAAAAAAAAAAAAAAAAlAAAADAAAAAEAAABMAAAAZAAAAAAAAAAAAAAAUAEAAJ8AAAAAAAAAAAAAAFE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8PDwAAAAAAAlAAAADAAAAAEAAABMAAAAZAAAAAAAAAAAAAAAUAEAAJ8AAAAAAAAAAAAAAFEBAACgAAAAIQDwAAAAAAAAAAAAAACAPwAAAAAAAAAAAACAPwAAAAAAAAAAAAAAAAAAAAAAAAAAAAAAAAAAAAAAAAAAJQAAAAwAAAAAAACAKAAAAAwAAAABAAAAJwAAABgAAAABAAAAAAAAAPDw8AAAAAAAJQAAAAwAAAABAAAATAAAAGQAAAAAAAAAAAAAAFABAACfAAAAAAAAAAAAAABR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AAAAAAAlAAAADAAAAAEAAABMAAAAZAAAAAAAAAAAAAAAUAEAAJ8AAAAAAAAAAAAAAFEBAACgAAAAIQDwAAAAAAAAAAAAAACAPwAAAAAAAAAAAACAPwAAAAAAAAAAAAAAAAAAAAAAAAAAAAAAAAAAAAAAAAAAJQAAAAwAAAAAAACAKAAAAAwAAAABAAAAJwAAABgAAAABAAAAAAAAAP///wAAAAAAJQAAAAwAAAABAAAATAAAAGQAAAAAAAAAAAAAAFA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RAQAAoAAAAAAAAAAAAAAAUQ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xAAAAFYAAAAwAAAAOwAAAJU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xQAAAFcAAAAlAAAADAAAAAQAAABUAAAAqAAAADEAAAA7AAAAwwAAAFYAAAABAAAAVVWPQYX2jkExAAAAOwAAAA8AAABMAAAAAAAAAAAAAAAAAAAA//////////9sAAAARABhAGgAaQBhAG4AYQAgAFMAYQBuAGMAaABlAHoAAAAOAAAACgAAAAsAAAAFAAAACgAAAAsAAAAKAAAABQAAAAsAAAAKAAAACwAAAAkAAAALAAAACgAAAAkAAABLAAAAQAAAADAAAAAFAAAAIAAAAAEAAAABAAAAEAAAAAAAAAAAAAAAUQEAAKAAAAAAAAAAAAAAAFEBAACgAAAAJQAAAAwAAAACAAAAJwAAABgAAAAFAAAAAAAAAP///wAAAAAAJQAAAAwAAAAFAAAATAAAAGQAAAAAAAAAYQAAAFABAACbAAAAAAAAAGEAAABR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wAAABgAAAAFAAAAAAAAAP///wAAAAAAJQAAAAwAAAAFAAAATAAAAGQAAAAOAAAAiwAAAEIBAACbAAAADgAAAIsAAAA1AQAAEQAAACEA8AAAAAAAAAAAAAAAgD8AAAAAAAAAAAAAgD8AAAAAAAAAAAAAAAAAAAAAAAAAAAAAAAAAAAAAAAAAACUAAAAMAAAAAAAAgCgAAAAMAAAABQAAACUAAAAMAAAAAQAAABgAAAAMAAAAAAAAABIAAAAMAAAAAQAAABYAAAAMAAAAAAAAAFQAAABcAQAADwAAAIsAAABBAQAAmwAAAAEAAABVVY9BhfaOQQ8AAACLAAAALQAAAEwAAAAEAAAADgAAAIsAAABDAQAAnAAAAKgAAABGAGkAcgBtAGEAZABvACAAcABvAHIAOgAgAEIANABFADIAOABCADIAQgBFADMAQwBCADQAMAAwADAAQQAyADIAMQBFAEUANQAyADYARgBFADQARAAyADgANQAv3gYAAAADAAAABQAAAAsAAAAHAAAACAAAAAgAAAAEAAAACAAAAAgAAAAFAAAAAwAAAAQAAAAHAAAABwAAAAcAAAAHAAAABwAAAAcAAAAHAAAABwAAAAcAAAAHAAAACAAAAAcAAAAHAAAABwAAAAcAAAAHAAAACAAAAAcAAAAHAAAABwAAAAcAAAAHAAAABwAAAAcAAAAHAAAABgAAAAcAAAAHAAAACQAAAAc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xqCgARRdcED5QxHu0pLwlpuPau9DbTpXKuYaeC1ycPI=</DigestValue>
    </Reference>
    <Reference Type="http://www.w3.org/2000/09/xmldsig#Object" URI="#idOfficeObject">
      <DigestMethod Algorithm="http://www.w3.org/2001/04/xmlenc#sha256"/>
      <DigestValue>O9G0SzO8ZmzlA7nwMdaxjC+OJvCK6PmUbNp+pnC2RFc=</DigestValue>
    </Reference>
    <Reference Type="http://uri.etsi.org/01903#SignedProperties" URI="#idSignedProperties">
      <Transforms>
        <Transform Algorithm="http://www.w3.org/TR/2001/REC-xml-c14n-20010315"/>
      </Transforms>
      <DigestMethod Algorithm="http://www.w3.org/2001/04/xmlenc#sha256"/>
      <DigestValue>rHEL3frYgXapjh+puNWVJYOSTUfY2xzuZo0/BXKJRW0=</DigestValue>
    </Reference>
    <Reference Type="http://www.w3.org/2000/09/xmldsig#Object" URI="#idValidSigLnImg">
      <DigestMethod Algorithm="http://www.w3.org/2001/04/xmlenc#sha256"/>
      <DigestValue>fH2BrgoEXN9O/PBox2SuzqGrSQIU2QKhcxvxJdKRN1I=</DigestValue>
    </Reference>
    <Reference Type="http://www.w3.org/2000/09/xmldsig#Object" URI="#idInvalidSigLnImg">
      <DigestMethod Algorithm="http://www.w3.org/2001/04/xmlenc#sha256"/>
      <DigestValue>SlvBvr9jEMMIYXmShCN6e4By8c2ZBLyrBTGlcvj8h3I=</DigestValue>
    </Reference>
  </SignedInfo>
  <SignatureValue>ugiKl7nxBiyTVxBkXFqPhbzmqxEjrorfmqHz7XvWYPyN7Ey/kuriWyEIM6TxxAIjYPPQydGe7veQ
AB3BOln96pzEHe7V4KyzRInacluFd25v8wVakQdGowCRbnDIjuZURj2RNOIP0QgsfYsAB1/JsiUr
mzq35gjaD/vdmNhSIoeJCZ0MgholkgtYBVkRCSVsV9IqvtR1EgOA1ujszgu9/8QvRgtiON2ftmh/
4ElPHhcvPt4HlKoMMXGRQpmgrPKul7PNs/whOdnJrvvI2K5+EP71I1bIvajb2B26nIpmYVdHUJzz
nFtcPORW+Rq+88QWIafFSikbWsTPnI9Nni27tw==</SignatureValue>
  <KeyInfo>
    <X509Data>
      <X509Certificate>MIIDwDCCAqigAwIBAgIUWrSDtI0GlF+jl75Mano4KNcAgHEwDQYJKoZIhvcNAQELBQAwgY8xCzAJBgNVBAYTAkNBMRMwEQYDVQQIEwpDYWxpZm9ybmlhMRIwEAYDVQQHEwlTdW5ueXZhbGUxETAPBgNVBAoTCEZvcnRpbmV0MSkwJwYDVQQLEyAwMDAwMDAwMDAwMDAwMDAwMDAwMDAwMDAwMDAwMDAwMDEZMBcGA1UEAxMQRkNURU1TODgyNDAwMDYzMTAeFw0yNDA3MTQxMzE1NDRaFw0yNTA3MTUxMzE1NDRaMGoxCzAJBgNVBAYTAkNBMQswCQYDVQQIEwJCQzEQMA4GA1UEBxMHQnVybmFieTERMA8GA1UEChMIRm9ydGluZXQxKTAnBgNVBAMTIDBFN0RBRkY0M0NFMDQ3MEFBODBCN0M4NzlDRDdENDFFMIIBIjANBgkqhkiG9w0BAQEFAAOCAQ8AMIIBCgKCAQEAyaWlZzePWY667hL1o4SLPiLrihpv/LHE2VFfq8MJigDQ01VySLouAOdaVDxnJqyHeDVOsVs+kSCbg3L6088MmO+QbE9CfG+79MDDyhJR7Kno/DZYxzaCDs8g4R0GI3UB7JdrS+ge9tjpvAKfvG4kxfJw6G1FbygcfSssbB1Mt6s5XniH5ZZ0TrffN/B3tUoU2nJQcsdEHQ16AVHILe1aVoj21oWBm/paBWSd29ef/5horiD7bDJ0v9jUXx9G8S48OatS8D7uU746KTGB1Bn5KBiwV1vulbDJ+FhpUHU+JR25kuHEz7oVXtu5AKQtucctpBX9R0OlzZqGFwETNhF4mwIDAQABozgwNjATBgNVHSUEDDAKBggrBgEFBQcDAjAfBgNVHSMEGDAWgBQJDjiYqdbODQghN+DtAVZVKrgQAjANBgkqhkiG9w0BAQsFAAOCAQEAZkDCpazwoDDiRUsqPBBIiFeZrd+Z/I8NUrz4Rg22TOROubDz+NeS0HCwV7VLNM7hGTFx4jUfG3ZvjmK4Z8Iw/rRtPM3S2wAto1y8SoiZrgyq3WcEirVp3ppWSn22UCoJHqwdniRELQ7HpQBnToSLeoluKQU9US9r9d8wrIjhwn0nfrCC3ylg25yjF/N8Gw83jmoOFSJkB3+Jn5+SPMXkLbe8UBt5wV5nwVa0F/VWtsTfku8CJtfpFL3FvjeHQF4yXgV6T6nenSQpMtURRVwlFINa9AVnOMFzfN0Lj7s3X4i7ub3iIo+svhGB4Xp1I95cVRU0jG4H/jC1v4xS1sOJ6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fI6CHMHROKEBP7edoji6Wb0YU9uk+JHtXp6E3Jc/FcU=</DigestValue>
      </Reference>
      <Reference URI="/xl/calcChain.xml?ContentType=application/vnd.openxmlformats-officedocument.spreadsheetml.calcChain+xml">
        <DigestMethod Algorithm="http://www.w3.org/2001/04/xmlenc#sha256"/>
        <DigestValue>ILItlr/yXm/pwLd6DQx0CnYUK05ZsyRmvCT2AbiE5C8=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6m8cBtoUzgMOfJYANCbDubWx38zd8rFKW1lkX4fkuoQ=</DigestValue>
      </Reference>
      <Reference URI="/xl/drawings/drawing2.xml?ContentType=application/vnd.openxmlformats-officedocument.drawing+xml">
        <DigestMethod Algorithm="http://www.w3.org/2001/04/xmlenc#sha256"/>
        <DigestValue>SvzEoC/Q2Sw8/PE+9vrJNiwcx34Ws5lf6NuwfICr60M=</DigestValue>
      </Reference>
      <Reference URI="/xl/drawings/drawing3.xml?ContentType=application/vnd.openxmlformats-officedocument.drawing+xml">
        <DigestMethod Algorithm="http://www.w3.org/2001/04/xmlenc#sha256"/>
        <DigestValue>OgRSj4KFj9WAHxCZR2gX+KRHPiAv/+HNyHPcglSLqUY=</DigestValue>
      </Reference>
      <Reference URI="/xl/drawings/drawing4.xml?ContentType=application/vnd.openxmlformats-officedocument.drawing+xml">
        <DigestMethod Algorithm="http://www.w3.org/2001/04/xmlenc#sha256"/>
        <DigestValue>XjrhvcgT5uuCvwEtSQ5UuJWBfmCFTA+kU6zESe2H4FE=</DigestValue>
      </Reference>
      <Reference URI="/xl/drawings/drawing5.xml?ContentType=application/vnd.openxmlformats-officedocument.drawing+xml">
        <DigestMethod Algorithm="http://www.w3.org/2001/04/xmlenc#sha256"/>
        <DigestValue>tubKZrrK7gk3hIHIDzBKwVSTik2kU0lRo1brpv+IeFw=</DigestValue>
      </Reference>
      <Reference URI="/xl/drawings/drawing6.xml?ContentType=application/vnd.openxmlformats-officedocument.drawing+xml">
        <DigestMethod Algorithm="http://www.w3.org/2001/04/xmlenc#sha256"/>
        <DigestValue>y32K17aJhMIdPco+VmtTSRcXIy0bU8DoqglZTG/Rk5M=</DigestValue>
      </Reference>
      <Reference URI="/xl/drawings/drawing7.xml?ContentType=application/vnd.openxmlformats-officedocument.drawing+xml">
        <DigestMethod Algorithm="http://www.w3.org/2001/04/xmlenc#sha256"/>
        <DigestValue>15cei1N41wSPVMtzMCywr5oQVvNwsZzjqEdvCmHq52o=</DigestValue>
      </Reference>
      <Reference URI="/xl/drawings/vmlDrawing1.vml?ContentType=application/vnd.openxmlformats-officedocument.vmlDrawing">
        <DigestMethod Algorithm="http://www.w3.org/2001/04/xmlenc#sha256"/>
        <DigestValue>k3oC/PJj/1ATKILjMKW/7R4N13Ipg4LFvEcuvtLFtvQ=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ZU9cFI5l4XRcWaFCfMtD/MW1SCawMHCedfh8RApeuGA=</DigestValue>
      </Reference>
      <Reference URI="/xl/externalLinks/externalLink1.xml?ContentType=application/vnd.openxmlformats-officedocument.spreadsheetml.externalLink+xml">
        <DigestMethod Algorithm="http://www.w3.org/2001/04/xmlenc#sha256"/>
        <DigestValue>w1O3K28AQxs7keObBALCP6Lfo2bzdf6waz8hRNhYO5U=</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hN/euHejZmUMjWqIz33W3qymObzSIiGml3eT61opaLw=</DigestValue>
      </Reference>
      <Reference URI="/xl/media/image4.emf?ContentType=image/x-emf">
        <DigestMethod Algorithm="http://www.w3.org/2001/04/xmlenc#sha256"/>
        <DigestValue>7uMZ84Mptsh8j5CLHnFXceNgnI69PnXqmmJjNrVH7EI=</DigestValue>
      </Reference>
      <Reference URI="/xl/printerSettings/printerSettings1.bin?ContentType=application/vnd.openxmlformats-officedocument.spreadsheetml.printerSettings">
        <DigestMethod Algorithm="http://www.w3.org/2001/04/xmlenc#sha256"/>
        <DigestValue>exw8g4s0rZ5kjoN4Sy3iRX1Sb2wzY8YcYSOcttTdquE=</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exw8g4s0rZ5kjoN4Sy3iRX1Sb2wzY8YcYSOcttTdquE=</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ZVxXhJn6XmjT/m1Dw2UhwYZPVXYMSYE+DUFTlsgHV4s=</DigestValue>
      </Reference>
      <Reference URI="/xl/printerSettings/printerSettings16.bin?ContentType=application/vnd.openxmlformats-officedocument.spreadsheetml.printerSettings">
        <DigestMethod Algorithm="http://www.w3.org/2001/04/xmlenc#sha256"/>
        <DigestValue>+BdIrUjIF4dgpdETKzetI2+2MzZeXWu+2X9Vqcg88Hw=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TRrCOIAvgyay9+dOHANtMRhI4Mlj24DaFIyKQoKcdPw=</DigestValue>
      </Reference>
      <Reference URI="/xl/printerSettings/printerSettings19.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exw8g4s0rZ5kjoN4Sy3iRX1Sb2wzY8YcYSOcttTdquE=</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WDyTbIhfp/xyaKZ0CboxuAeQHnoKrnKwGzttPmkgWsc=</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exw8g4s0rZ5kjoN4Sy3iRX1Sb2wzY8YcYSOcttTdquE=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V55s2N30l4NKcMf7XbsMRvSvptwmCtUVejdOSSS0Z1M=</DigestValue>
      </Reference>
      <Reference URI="/xl/styles.xml?ContentType=application/vnd.openxmlformats-officedocument.spreadsheetml.styles+xml">
        <DigestMethod Algorithm="http://www.w3.org/2001/04/xmlenc#sha256"/>
        <DigestValue>+NCGwb4whHhaIK5VBgugi7QcImx2b5+qKobJHakepFU=</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Kg8ZNhI3oYdEbdUqgTcnMX9Kze4gXpcuXhOoQdUqc2k=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r1pan4YB4nCVRqknDt/tulbIeeENEbFXZrW/2HITUqc=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16ybpilcgcPls+LI/FLvSUju8Y/GS3FT1uphQRtddZs=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Zz0eiQOwxucXNEak9wvmMQNoIP3ChnFeqaa9hpxgxoU=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Vfwd3q6JoZRQl4XRQYCrXci0hbexTcx8ktmX1ddPPBQ=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8p06WvhogJH6kNvXKVH64MTRvxiVeyq7c5FWuQt+VUY=</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3OBgqDlRfjGiNQrl5PY++WqHDZcszfDN6BBPUmQAjKU=</DigestValue>
      </Reference>
      <Reference URI="/xl/worksheets/sheet2.xml?ContentType=application/vnd.openxmlformats-officedocument.spreadsheetml.worksheet+xml">
        <DigestMethod Algorithm="http://www.w3.org/2001/04/xmlenc#sha256"/>
        <DigestValue>N+JBpDfoWC9QiKhU95Nci/hgGf7yyQyKiy1fDFuTvl4=</DigestValue>
      </Reference>
      <Reference URI="/xl/worksheets/sheet3.xml?ContentType=application/vnd.openxmlformats-officedocument.spreadsheetml.worksheet+xml">
        <DigestMethod Algorithm="http://www.w3.org/2001/04/xmlenc#sha256"/>
        <DigestValue>dY9zVcgat/CnMBZmu1vFw9q3Mb1aONF1eB/bIozbpAY=</DigestValue>
      </Reference>
      <Reference URI="/xl/worksheets/sheet4.xml?ContentType=application/vnd.openxmlformats-officedocument.spreadsheetml.worksheet+xml">
        <DigestMethod Algorithm="http://www.w3.org/2001/04/xmlenc#sha256"/>
        <DigestValue>RR7m02340W91Uw1qF6BKxeYqABQMDTyE4d+VoFyaTEU=</DigestValue>
      </Reference>
      <Reference URI="/xl/worksheets/sheet5.xml?ContentType=application/vnd.openxmlformats-officedocument.spreadsheetml.worksheet+xml">
        <DigestMethod Algorithm="http://www.w3.org/2001/04/xmlenc#sha256"/>
        <DigestValue>KpOs8xfF0gBM2Fd50oDJfT3NJrBpwRxX72KqG9+qF1U=</DigestValue>
      </Reference>
      <Reference URI="/xl/worksheets/sheet6.xml?ContentType=application/vnd.openxmlformats-officedocument.spreadsheetml.worksheet+xml">
        <DigestMethod Algorithm="http://www.w3.org/2001/04/xmlenc#sha256"/>
        <DigestValue>w7k2zKj35O4oe3O14f3JY0LL5TsEDAhk5ffNznTNod4=</DigestValue>
      </Reference>
      <Reference URI="/xl/worksheets/sheet7.xml?ContentType=application/vnd.openxmlformats-officedocument.spreadsheetml.worksheet+xml">
        <DigestMethod Algorithm="http://www.w3.org/2001/04/xmlenc#sha256"/>
        <DigestValue>PND+IU96mpYelnqJAHvjSaunAgKZa0w2C5P84D1+PFo=</DigestValue>
      </Reference>
      <Reference URI="/xl/worksheets/sheet8.xml?ContentType=application/vnd.openxmlformats-officedocument.spreadsheetml.worksheet+xml">
        <DigestMethod Algorithm="http://www.w3.org/2001/04/xmlenc#sha256"/>
        <DigestValue>2kFhRytLQxqOvoIe23XjyU9iUSevlRBdMJlOePqHjaM=</DigestValue>
      </Reference>
      <Reference URI="/xl/worksheets/sheet9.xml?ContentType=application/vnd.openxmlformats-officedocument.spreadsheetml.worksheet+xml">
        <DigestMethod Algorithm="http://www.w3.org/2001/04/xmlenc#sha256"/>
        <DigestValue>d/PTW1kGz2raDZEPxwoPTyfHVf0p3KWLt1uUNX7wAJk=</DigestValue>
      </Reference>
    </Manifest>
    <SignatureProperties>
      <SignatureProperty Id="idSignatureTime" Target="#idPackageSignature">
        <mdssi:SignatureTime xmlns:mdssi="http://schemas.openxmlformats.org/package/2006/digital-signature">
          <mdssi:Format>YYYY-MM-DDThh:mm:ssTZD</mdssi:Format>
          <mdssi:Value>2024-07-26T13:13:33Z</mdssi:Value>
        </mdssi:SignatureTime>
      </SignatureProperty>
    </SignatureProperties>
  </Object>
  <Object Id="idOfficeObject">
    <SignatureProperties>
      <SignatureProperty Id="idOfficeV1Details" Target="#idPackageSignature">
        <SignatureInfoV1 xmlns="http://schemas.microsoft.com/office/2006/digsig">
          <SetupID>{F1A8B78A-3264-4410-84BA-51FF6A8FEA3C}</SetupID>
          <SignatureText>Gustavo Rivas</SignatureText>
          <SignatureImage/>
          <SignatureComments/>
          <WindowsVersion>10.0</WindowsVersion>
          <OfficeVersion>16.0.17726/26</OfficeVersion>
          <ApplicationVersion>16.0.17726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2024-07-26T13:13:33Z</xd:SigningTime>
          <xd:SigningCertificate>
            <xd:Cert>
              <xd:CertDigest>
                <DigestMethod Algorithm="http://www.w3.org/2001/04/xmlenc#sha256"/>
                <DigestValue>5KFQvBvcBcM1+Kps34AM2JCaiNOprxmg07A2bL0kG4E=</DigestValue>
              </xd:CertDigest>
              <xd:IssuerSerial>
                <X509IssuerName>CN=FCTEMS8824000631, OU=00000000000000000000000000000000, O=Fortinet, L=Sunnyvale, S=California, C=CA</X509IssuerName>
                <X509SerialNumber>517834776657619486268444138835599774428524740721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EDCCAvigAwIBAgIVAOlR87u+K46qsCBlntfdJIAcf0p/MA0GCSqGSIb3DQEBCwUAMIGPMQswCQYDVQQGEwJDQTETMBEGA1UECBMKQ2FsaWZvcm5pYTESMBAGA1UEBxMJU3Vubnl2YWxlMREwDwYDVQQKEwhGb3J0aW5ldDEpMCcGA1UECxMgMDAwMDAwMDAwMDAwMDAwMDAwMDAwMDAwMDAwMDAwMDAxGTAXBgNVBAMTEEZDVEVNUzg4MjQwMDA2MzEwHhcNMjQwMTI1MTkxMDEzWhcNNDkwMTE4MTkxMDEzWjCBjzELMAkGA1UEBhMCQ0ExEzARBgNVBAgTCkNhbGlmb3JuaWExEjAQBgNVBAcTCVN1bm55dmFsZTERMA8GA1UEChMIRm9ydGluZXQxKTAnBgNVBAsTIDAwMDAwMDAwMDAwMDAwMDAwMDAwMDAwMDAwMDAwMDAwMRkwFwYDVQQDExBGQ1RFTVM4ODI0MDAwNjMxMIIBIjANBgkqhkiG9w0BAQEFAAOCAQ8AMIIBCgKCAQEAxiKQTk3JkaOvwgKfPFPjL33Jem6vcHr4Q2b5655PG1mE91N+xaPXZRg4DtYJaEkk+QCf47XiCHq4hgeDiAv2+GJxsaA8+aXvGxs0qz1mGaWXiYDN5hlfULetD0CyohfsReOQ9KXAWfvkf0kb59fzuaVdXSA8IogVuFrD3kVIAOKscm7tT5BS4PPQNvhYI0X2u42m7Uxyu2Sgbyv8OQ7YIDmASnmMtm5L5nF3KaMcIXl8zVgYLaFEmJ3FKc3HlEfyX1ReOLkKm97RxlbYvBVWz2SudCe+7o5cAxooI/fIembf4jZRGYxgnpom3jnf5E7LvRZzV9771LoKnDaEX7ve6QIDAQABo2EwXzAOBgNVHQ8BAf8EBAMCAQYwHQYDVR0lBBYwFAYIKwYBBQUHAwEGCCsGAQUFBwMCMA8GA1UdEwEB/wQFMAMBAf8wHQYDVR0OBBYEFAkOOJip1s4NCCE34O0BVlUquBACMA0GCSqGSIb3DQEBCwUAA4IBAQBfUK3GMlvoekvgZeuZz9hh4bZryDAxTedZF/W9QokoQCITU5LUbFaPi5EW3AfKl+4S6+qI4ctcpzMjdjuvUxTmbb/fvjebl5I7dynH5f9eZSa3ZhatcDfi8nuC18+YpLkZe/E1MKvzhHFArS/Fap86M1KJ8CN2gaKA6unFAd09FMrG0kSzMuaIsqqQQPigNweB1Igu0Hh632NrcJ4RXanxcm8/af5qVvi9MKMrpqiVoOuqn5vZ8XlVotGlE3GVfa60P23dQ+h4vqgR86aQXR8rp7FjaF009VB6ChrH8pNuxhnCRkRDtXvCIADim8DJHk8HIEsWZxEv3emPpTCabXQL</xd:EncapsulatedX509Certificate>
          </xd:CertificateValues>
        </xd:UnsignedSignatureProperties>
      </xd:UnsignedProperties>
    </xd:QualifyingProperties>
  </Object>
  <Object Id="idValidSigLnImg">AQAAAGwAAAAAAAAAAAAAAFcBAACfAAAAAAAAAAAAAAAUGAAALAsAACBFTUYAAAEAYBkAAJoAAAAGAAAAAAAAAAAAAAAAAAAAgAcAADgEAABYAQAAwQAAAAAAAAAAAAAAAAAAAMA/BQDo8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YX2jkH2AAAABQAAAAkAAABMAAAAAAAAAAAAAAAAAAAA//////////9gAAAAMgA2AC8ANwAvADIAMAAyADQAmQ8HAAAABwAAAAUAAAAHAAAABQAAAAcAAAAHAAAABwAAAAcAAABLAAAAQAAAADAAAAAFAAAAIAAAAAEAAAABAAAAEAAAAAAAAAAAAAAAWAEAAKAAAAAAAAAAAAAAAFg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C1j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sAAABWAAAAMAAAADsAAAB8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wAAABXAAAAJQAAAAwAAAAEAAAAVAAAAJwAAAAxAAAAOwAAAKoAAABWAAAAAQAAAFVVj0GF9o5BMQAAADsAAAANAAAATAAAAAAAAAAAAAAAAAAAAP//////////aAAAAEcAdQBzAHQAYQB2AG8AIABSAGkAdgBhAHMAiMkOAAAACwAAAAgAAAAHAAAACgAAAAoAAAAMAAAABQAAAAwAAAAFAAAACgAAAAoAAAAIAAAASwAAAEAAAAAwAAAABQAAACAAAAABAAAAAQAAABAAAAAAAAAAAAAAAFgBAACgAAAAAAAAAAAAAABYAQAAoAAAACUAAAAMAAAAAgAAACcAAAAYAAAABQAAAAAAAAD///8AAAAAACUAAAAMAAAABQAAAEwAAABkAAAAAAAAAGEAAABXAQAAmwAAAAAAAABhAAAAW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cAAAAYAAAABQAAAAAAAAD///8AAAAAACUAAAAMAAAABQAAAEwAAABkAAAADgAAAIsAAABJAQAAmwAAAA4AAACLAAAAPAEAABEAAAAhAPAAAAAAAAAAAAAAAIA/AAAAAAAAAAAAAIA/AAAAAAAAAAAAAAAAAAAAAAAAAAAAAAAAAAAAAAAAAAAlAAAADAAAAAAAAIAoAAAADAAAAAUAAAAlAAAADAAAAAEAAAAYAAAADAAAAAAAAAASAAAADAAAAAEAAAAWAAAADAAAAAAAAABUAAAAXAEAAA8AAACLAAAASAEAAJsAAAABAAAAVVWPQYX2jkEPAAAAiwAAAC0AAABMAAAABAAAAA4AAACLAAAASgEAAJwAAACoAAAARgBpAHIAbQBhAGQAbwAgAHAAbwByADoAIAAwAEUANwBEAEEARgBGADQAMwBDAEUAMAA0ADcAMABBAEEAOAAwAEIANwBDADgANwA5AEMARAA3AEQANAAxAEUAgGAGAAAAAwAAAAUAAAALAAAABwAAAAgAAAAIAAAABAAAAAgAAAAIAAAABQAAAAMAAAAEAAAABwAAAAcAAAAHAAAACQAAAAgAAAAGAAAABgAAAAcAAAAHAAAACAAAAAcAAAAHAAAABwAAAAcAAAAHAAAACAAAAAgAAAAHAAAABwAAAAcAAAAHAAAACAAAAAcAAAAHAAAABwAAAAgAAAAJAAAABwAAAAkAAAAHAAAABwAAAAcAAAAWAAAADAAAAAAAAAAlAAAADAAAAAIAAAAOAAAAFAAAAAAAAAAQAAAAFAAAAA==</Object>
  <Object Id="idInvalidSigLnImg">AQAAAGwAAAAAAAAAAAAAAFcBAACfAAAAAAAAAAAAAAAUGAAALAsAACBFTUYAAAEA4B8AAKEAAAAGAAAAAAAAAAAAAAAAAAAAgAcAADgEAABYAQAAwQAAAAAAAAAAAAAAAAAAAMA/BQDo8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YAQAAoAAAAAAAAAAAAAAAW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qwAAAFYAAAAwAAAAOwAAAH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AAAAFcAAAAlAAAADAAAAAQAAABUAAAAnAAAADEAAAA7AAAAqgAAAFYAAAABAAAAVVWPQYX2jkExAAAAOwAAAA0AAABMAAAAAAAAAAAAAAAAAAAA//////////9oAAAARwB1AHMAdABhAHYAbwAgAFIAaQB2AGEAcwCKDg4AAAALAAAACAAAAAcAAAAKAAAACgAAAAwAAAAFAAAADAAAAAUAAAAKAAAACgAAAAgAAABLAAAAQAAAADAAAAAFAAAAIAAAAAEAAAABAAAAEAAAAAAAAAAAAAAAWAEAAKAAAAAAAAAAAAAAAFgBAACgAAAAJQAAAAwAAAACAAAAJwAAABgAAAAFAAAAAAAAAP///wAAAAAAJQAAAAwAAAAFAAAATAAAAGQAAAAAAAAAYQAAAFcBAACbAAAAAAAAAGEAAABY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wAAABgAAAAFAAAAAAAAAP///wAAAAAAJQAAAAwAAAAFAAAATAAAAGQAAAAOAAAAiwAAAEkBAACbAAAADgAAAIsAAAA8AQAAEQAAACEA8AAAAAAAAAAAAAAAgD8AAAAAAAAAAAAAgD8AAAAAAAAAAAAAAAAAAAAAAAAAAAAAAAAAAAAAAAAAACUAAAAMAAAAAAAAgCgAAAAMAAAABQAAACUAAAAMAAAAAQAAABgAAAAMAAAAAAAAABIAAAAMAAAAAQAAABYAAAAMAAAAAAAAAFQAAABcAQAADwAAAIsAAABIAQAAmwAAAAEAAABVVY9BhfaOQQ8AAACLAAAALQAAAEwAAAAEAAAADgAAAIsAAABKAQAAnAAAAKgAAABGAGkAcgBtAGEAZABvACAAcABvAHIAOgAgADAARQA3AEQAQQBGAEYANAAzAEMARQAwADQANwAwAEEAQQA4ADAAQgA3AEMAOAA3ADkAQwBEADcARAA0ADEARQDnVAYAAAADAAAABQAAAAsAAAAHAAAACAAAAAgAAAAEAAAACAAAAAgAAAAFAAAAAwAAAAQAAAAHAAAABwAAAAcAAAAJAAAACAAAAAYAAAAGAAAABwAAAAcAAAAIAAAABwAAAAcAAAAHAAAABwAAAAcAAAAIAAAACAAAAAcAAAAHAAAABwAAAAcAAAAIAAAABwAAAAcAAAAHAAAACAAAAAkAAAAHAAAACQAAAAcAAAAHAAAAB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geCmSIIoIEqPVZmutB/vN1Po1T0Pk3m6P3S0Sr+qJ1k=</DigestValue>
    </Reference>
    <Reference Type="http://www.w3.org/2000/09/xmldsig#Object" URI="#idOfficeObject">
      <DigestMethod Algorithm="http://www.w3.org/2001/04/xmlenc#sha256"/>
      <DigestValue>a2NlGcEiYfRptrrXa6T8OfnFtT3Oq/xDzQ8X8eA/Xjg=</DigestValue>
    </Reference>
    <Reference Type="http://uri.etsi.org/01903#SignedProperties" URI="#idSignedProperties">
      <Transforms>
        <Transform Algorithm="http://www.w3.org/TR/2001/REC-xml-c14n-20010315"/>
      </Transforms>
      <DigestMethod Algorithm="http://www.w3.org/2001/04/xmlenc#sha256"/>
      <DigestValue>BX3HEMBlWszL5Cobb9bOcAv3tF5NzVtlqx8CcesigDE=</DigestValue>
    </Reference>
  </SignedInfo>
  <SignatureValue>Fp+F2+uSoZtvhzYnz+6fBxuoFmBl9wm9ucaXQumk1ThEX0cqDirOKGKbq0LZWA6gJcDF9bCcJeWE
d654a5o4AUzWhjPqEKOIDFrUSWIOOAburL89iFhHN8RkRh6aPdLXWbZ3ePXiPEK6xcKG6rZjxWCT
oQT3VtfDCxXJoGnN9uMd4GN31PeNpkEWwqqzn7tH8uKJJZTa5CnlubKxcq0CoaeMkrVDKE+TCCn4
SmOLSjktSwWdapC8S+9qAK9B/q34wljCxfZsJu6EXz2RNJzIee+ura2vmY/WJgNW7/IV0s5uLRDH
bfDyCojTP1GdfmgxKsFvEmXTlv28UVdyoDb1VQ==</SignatureValue>
  <KeyInfo>
    <X509Data>
      <X509Certificate>MIIKJTCCCA2gAwIBAgITXAAAx+SF7HlQWyzEPQAAAADH5DANBgkqhkiG9w0BAQsFADBXMRcwFQYDVQQFEw5SVUMgODAwODA2MTAtNzEVMBMGA1UEChMMQ09ERTEwMCBTLkEuMQswCQYDVQQGEwJQWTEYMBYGA1UEAxMPQ0EtQ09ERTEwMCBTLkEuMB4XDTIyMTAyODEzNTMyMVoXDTI0MTAyODEzNTMyMVowgb8xJjAkBgNVBAMTHU1JR1VFTCBBTkdFTCBaQUxESVZBUiBTSUxWRVJBMTUwMwYDVQQKEyxDRVJUSUZJQ0FETyBDVUFMSUZJQ0FETyBERSBGSVJNQSBFTEVDVFJPTklDQTELMAkGA1UEBhMCUFkxFTATBgNVBCoTDE1JR1VFTCBBTkdFTDEZMBcGA1UEBBMQWkFMRElWQVIgU0lMVkVSQTESMBAGA1UEBRMJQ0kxMTE2ODc0MQswCQYDVQQLEwJGMjCCASIwDQYJKoZIhvcNAQEBBQADggEPADCCAQoCggEBALTCeBRzQAY6k4YNPKpK6hhVP3JajAo6WmwnuYOKdSnpPZweYnnqkcfWR8y/zzBFokjUbckGygtua4XryjLbm5nDAOEEkZFGAHwPiIvggyN4cFY8BiheMnvIkWi8c2rq2r3CeslFhgTZEE4ezivVp+YSBBs7tQu1B8v0zlstKYTbqp2re44vdsiMrHLMZtmxF6PecoFVCpi47YIFHozcFGLD542fTAyfbVtdnYCTRhGgdsCOxJMPRe+6sP4edLwcGcSlqTy0pqks9uzO+WqOijYKX0zN+Lstq/Z79Sig+acmUMBJ5Jh7y6PEN/iN6SG16ucA22hmr2atSJXyWGjGc2sCAwEAAaOCBX8wggV7MA4GA1UdDwEB/wQEAwIF4DAMBgNVHRMBAf8EAjAAMCAGA1UdJQEB/wQWMBQGCCsGAQUFBwMCBggrBgEFBQcDBDAdBgNVHQ4EFgQU+kjRx6nVwKU9JVmjKaghiaAVMEM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McBgNVHSAEggMTMIIDDzCCAwsGCysGAQQBg65wAQEEMIIC+jBKBggrBgEFBQcCARY+aHR0cDovL3d3dy5jb2RlMTAwLmNvbS5weS9yZXBvc2l0b3Jpby1kZS1kb2N1bWVudG9zLXB1YmxpY29zLwAwggFWBggrBgEFBQcCAjCCAUgeggFEAEMAZQByAHQAaQBmAGkAYwBhAGQAbwAgAGMAdQBhAGwAaQBmAGkAYwBhAGQAbwAgAGQAZQAgAGYAaQByAG0AYQAgAGUAbABlAGMAdAByAPMAbgBpAGMAYQAgAHQAaQBwAG8AIABGADIAIAAoAGMAbABhAHYAZQBzACAAZQBuACAAZABpAHMAcABvAHMAaQB0AGkAdgBvACAAYwB1AGEAbABpAGYAaQBjAGEAZABvACkAIABzAHUAagBlAHQAYQAgAGEAIABsAGEAcwAgAGMAbwBuAGQAaQBjAGkAbwBuAGUAcwAgAGQAZQAgAHUAcwBvACAAZQB4AHAAdQBlAHMAdABhAHMAIABlAG4AIABsAGEAIABEAFAAQwAgAGQAZQBsACAAUABDAFMAQwAgAEMATwBEAEUAMQAwADAAIABTAC4AQQAuMIIBUAYIKwYBBQUHAgIwggFCHoIBPgBRAHUAYQBsAGkAZgBpAGUAZAAgAGMAZQByAHQAaQBmAGkAYwBhAHQAZQAgAG8AZgAgAGUAbABlAGMAdAByAG8AbgBpAGMAIABzAGkAZwBuAGEAdAB1AHIAZQAgAHQAeQBwAGUAIABGADIAIAAoAGsAZQB5AHMAIABpAG4AIABxAHUAYQBsAGkAZgBpAGUAZAAgAGQAZQB2AGkAYwBlACkAIABzAHUAYgBqAGUAYwB0ACAAdABvACAAdABoAGUAIABjAG8AbgBkAGkAdABpAG8AbgBzACAAbwBmACAAdQBzAGUAIABzAGUAdAAgAGYAbwByAHQAaAAgAGkAbgAgAHQAaABlACAAQwBQAFMAIABvAGYAIAB0AGgAZQAgAFAAQwBTAEMAIABDAE8ARABFADEAMAAwACAAUwAuAEEALjBTBgNVHREETDBKgRxNSUdVRUwuWkFMRElWQVJAQVRMQVMuQ09NLlBZpCowKDEmMCQGA1UEDRMdRklSTUEgRUxFQ1RST05JQ0EgQ1VBTElGSUNBREEwDQYJKoZIhvcNAQELBQADggIBABOwWIuR/HV4COL1d8nAPmBeHcZnQS7zG2A5SN3x8885w3QaF616/ZYgtEIVpaCuSCaXqctVz4iiJcJbqspl8QTN2HZ3aq+cRC69d8C4xPVVFEvALcqOrjKfE7Rdcv9/s+H14LNdWyJp4JyE8dwXeXrT1Vs73lKBa1fX0lKMktGw9gjCGIETpp6hTO51rwozy+GRC+xVaHDILbPULNkG9jR9TE8seUNrz45YRUHi98ki/4TzA03vmlhzlKC8ba5l4ChAajia8SQoaXdrBi0yWTsGzEwExIZ3PwpY1PAh2tUBq4ZTnH6rp4l0/pqAA95sFaMMKl3JWPLPVQvjOrfFN+Lb9vuuW8UfxWdSuQKgQfYp/RERtZCkrV7bC/mgoBdkP2/sO198Zi4PqFf8PeNWCtIzS4O5cpav3NI7T2iwTfE74+s+pspFOPUgE8tyhUCT7QaTYhPgxPjAAxvsbfwJ7WBtEskkfkQ1Bf5fNp4F+dRoEqPv9kEdo2cAJ2cCiA5exxHW1xBYpdCTIXy1CXr8kdp2P0aGlF14a5O5ohGAORFiCn8te4o8jSB3yAicxMAibzlwcB5cZ9dqY1HaNE32r1WjY6xOwINWynnQ8HZrIc7zMGnEj87J/eqZ5otUYI6dpF8+AMw4GXJQXJQXfU/p0CerYNJ0giU7URbN9EIIh0GX</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fI6CHMHROKEBP7edoji6Wb0YU9uk+JHtXp6E3Jc/FcU=</DigestValue>
      </Reference>
      <Reference URI="/xl/calcChain.xml?ContentType=application/vnd.openxmlformats-officedocument.spreadsheetml.calcChain+xml">
        <DigestMethod Algorithm="http://www.w3.org/2001/04/xmlenc#sha256"/>
        <DigestValue>ILItlr/yXm/pwLd6DQx0CnYUK05ZsyRmvCT2AbiE5C8=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6m8cBtoUzgMOfJYANCbDubWx38zd8rFKW1lkX4fkuoQ=</DigestValue>
      </Reference>
      <Reference URI="/xl/drawings/drawing2.xml?ContentType=application/vnd.openxmlformats-officedocument.drawing+xml">
        <DigestMethod Algorithm="http://www.w3.org/2001/04/xmlenc#sha256"/>
        <DigestValue>SvzEoC/Q2Sw8/PE+9vrJNiwcx34Ws5lf6NuwfICr60M=</DigestValue>
      </Reference>
      <Reference URI="/xl/drawings/drawing3.xml?ContentType=application/vnd.openxmlformats-officedocument.drawing+xml">
        <DigestMethod Algorithm="http://www.w3.org/2001/04/xmlenc#sha256"/>
        <DigestValue>OgRSj4KFj9WAHxCZR2gX+KRHPiAv/+HNyHPcglSLqUY=</DigestValue>
      </Reference>
      <Reference URI="/xl/drawings/drawing4.xml?ContentType=application/vnd.openxmlformats-officedocument.drawing+xml">
        <DigestMethod Algorithm="http://www.w3.org/2001/04/xmlenc#sha256"/>
        <DigestValue>XjrhvcgT5uuCvwEtSQ5UuJWBfmCFTA+kU6zESe2H4FE=</DigestValue>
      </Reference>
      <Reference URI="/xl/drawings/drawing5.xml?ContentType=application/vnd.openxmlformats-officedocument.drawing+xml">
        <DigestMethod Algorithm="http://www.w3.org/2001/04/xmlenc#sha256"/>
        <DigestValue>tubKZrrK7gk3hIHIDzBKwVSTik2kU0lRo1brpv+IeFw=</DigestValue>
      </Reference>
      <Reference URI="/xl/drawings/drawing6.xml?ContentType=application/vnd.openxmlformats-officedocument.drawing+xml">
        <DigestMethod Algorithm="http://www.w3.org/2001/04/xmlenc#sha256"/>
        <DigestValue>y32K17aJhMIdPco+VmtTSRcXIy0bU8DoqglZTG/Rk5M=</DigestValue>
      </Reference>
      <Reference URI="/xl/drawings/drawing7.xml?ContentType=application/vnd.openxmlformats-officedocument.drawing+xml">
        <DigestMethod Algorithm="http://www.w3.org/2001/04/xmlenc#sha256"/>
        <DigestValue>15cei1N41wSPVMtzMCywr5oQVvNwsZzjqEdvCmHq52o=</DigestValue>
      </Reference>
      <Reference URI="/xl/drawings/vmlDrawing1.vml?ContentType=application/vnd.openxmlformats-officedocument.vmlDrawing">
        <DigestMethod Algorithm="http://www.w3.org/2001/04/xmlenc#sha256"/>
        <DigestValue>k3oC/PJj/1ATKILjMKW/7R4N13Ipg4LFvEcuvtLFtvQ=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ZU9cFI5l4XRcWaFCfMtD/MW1SCawMHCedfh8RApeuGA=</DigestValue>
      </Reference>
      <Reference URI="/xl/externalLinks/externalLink1.xml?ContentType=application/vnd.openxmlformats-officedocument.spreadsheetml.externalLink+xml">
        <DigestMethod Algorithm="http://www.w3.org/2001/04/xmlenc#sha256"/>
        <DigestValue>w1O3K28AQxs7keObBALCP6Lfo2bzdf6waz8hRNhYO5U=</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hN/euHejZmUMjWqIz33W3qymObzSIiGml3eT61opaLw=</DigestValue>
      </Reference>
      <Reference URI="/xl/media/image4.emf?ContentType=image/x-emf">
        <DigestMethod Algorithm="http://www.w3.org/2001/04/xmlenc#sha256"/>
        <DigestValue>7uMZ84Mptsh8j5CLHnFXceNgnI69PnXqmmJjNrVH7EI=</DigestValue>
      </Reference>
      <Reference URI="/xl/printerSettings/printerSettings1.bin?ContentType=application/vnd.openxmlformats-officedocument.spreadsheetml.printerSettings">
        <DigestMethod Algorithm="http://www.w3.org/2001/04/xmlenc#sha256"/>
        <DigestValue>exw8g4s0rZ5kjoN4Sy3iRX1Sb2wzY8YcYSOcttTdquE=</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exw8g4s0rZ5kjoN4Sy3iRX1Sb2wzY8YcYSOcttTdquE=</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ZVxXhJn6XmjT/m1Dw2UhwYZPVXYMSYE+DUFTlsgHV4s=</DigestValue>
      </Reference>
      <Reference URI="/xl/printerSettings/printerSettings16.bin?ContentType=application/vnd.openxmlformats-officedocument.spreadsheetml.printerSettings">
        <DigestMethod Algorithm="http://www.w3.org/2001/04/xmlenc#sha256"/>
        <DigestValue>+BdIrUjIF4dgpdETKzetI2+2MzZeXWu+2X9Vqcg88Hw=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TRrCOIAvgyay9+dOHANtMRhI4Mlj24DaFIyKQoKcdPw=</DigestValue>
      </Reference>
      <Reference URI="/xl/printerSettings/printerSettings19.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exw8g4s0rZ5kjoN4Sy3iRX1Sb2wzY8YcYSOcttTdquE=</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WDyTbIhfp/xyaKZ0CboxuAeQHnoKrnKwGzttPmkgWsc=</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exw8g4s0rZ5kjoN4Sy3iRX1Sb2wzY8YcYSOcttTdquE=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V55s2N30l4NKcMf7XbsMRvSvptwmCtUVejdOSSS0Z1M=</DigestValue>
      </Reference>
      <Reference URI="/xl/styles.xml?ContentType=application/vnd.openxmlformats-officedocument.spreadsheetml.styles+xml">
        <DigestMethod Algorithm="http://www.w3.org/2001/04/xmlenc#sha256"/>
        <DigestValue>+NCGwb4whHhaIK5VBgugi7QcImx2b5+qKobJHakepFU=</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Kg8ZNhI3oYdEbdUqgTcnMX9Kze4gXpcuXhOoQdUqc2k=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r1pan4YB4nCVRqknDt/tulbIeeENEbFXZrW/2HITUqc=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16ybpilcgcPls+LI/FLvSUju8Y/GS3FT1uphQRtddZs=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Zz0eiQOwxucXNEak9wvmMQNoIP3ChnFeqaa9hpxgxoU=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Vfwd3q6JoZRQl4XRQYCrXci0hbexTcx8ktmX1ddPPBQ=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8p06WvhogJH6kNvXKVH64MTRvxiVeyq7c5FWuQt+VUY=</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3OBgqDlRfjGiNQrl5PY++WqHDZcszfDN6BBPUmQAjKU=</DigestValue>
      </Reference>
      <Reference URI="/xl/worksheets/sheet2.xml?ContentType=application/vnd.openxmlformats-officedocument.spreadsheetml.worksheet+xml">
        <DigestMethod Algorithm="http://www.w3.org/2001/04/xmlenc#sha256"/>
        <DigestValue>N+JBpDfoWC9QiKhU95Nci/hgGf7yyQyKiy1fDFuTvl4=</DigestValue>
      </Reference>
      <Reference URI="/xl/worksheets/sheet3.xml?ContentType=application/vnd.openxmlformats-officedocument.spreadsheetml.worksheet+xml">
        <DigestMethod Algorithm="http://www.w3.org/2001/04/xmlenc#sha256"/>
        <DigestValue>dY9zVcgat/CnMBZmu1vFw9q3Mb1aONF1eB/bIozbpAY=</DigestValue>
      </Reference>
      <Reference URI="/xl/worksheets/sheet4.xml?ContentType=application/vnd.openxmlformats-officedocument.spreadsheetml.worksheet+xml">
        <DigestMethod Algorithm="http://www.w3.org/2001/04/xmlenc#sha256"/>
        <DigestValue>RR7m02340W91Uw1qF6BKxeYqABQMDTyE4d+VoFyaTEU=</DigestValue>
      </Reference>
      <Reference URI="/xl/worksheets/sheet5.xml?ContentType=application/vnd.openxmlformats-officedocument.spreadsheetml.worksheet+xml">
        <DigestMethod Algorithm="http://www.w3.org/2001/04/xmlenc#sha256"/>
        <DigestValue>KpOs8xfF0gBM2Fd50oDJfT3NJrBpwRxX72KqG9+qF1U=</DigestValue>
      </Reference>
      <Reference URI="/xl/worksheets/sheet6.xml?ContentType=application/vnd.openxmlformats-officedocument.spreadsheetml.worksheet+xml">
        <DigestMethod Algorithm="http://www.w3.org/2001/04/xmlenc#sha256"/>
        <DigestValue>w7k2zKj35O4oe3O14f3JY0LL5TsEDAhk5ffNznTNod4=</DigestValue>
      </Reference>
      <Reference URI="/xl/worksheets/sheet7.xml?ContentType=application/vnd.openxmlformats-officedocument.spreadsheetml.worksheet+xml">
        <DigestMethod Algorithm="http://www.w3.org/2001/04/xmlenc#sha256"/>
        <DigestValue>PND+IU96mpYelnqJAHvjSaunAgKZa0w2C5P84D1+PFo=</DigestValue>
      </Reference>
      <Reference URI="/xl/worksheets/sheet8.xml?ContentType=application/vnd.openxmlformats-officedocument.spreadsheetml.worksheet+xml">
        <DigestMethod Algorithm="http://www.w3.org/2001/04/xmlenc#sha256"/>
        <DigestValue>2kFhRytLQxqOvoIe23XjyU9iUSevlRBdMJlOePqHjaM=</DigestValue>
      </Reference>
      <Reference URI="/xl/worksheets/sheet9.xml?ContentType=application/vnd.openxmlformats-officedocument.spreadsheetml.worksheet+xml">
        <DigestMethod Algorithm="http://www.w3.org/2001/04/xmlenc#sha256"/>
        <DigestValue>d/PTW1kGz2raDZEPxwoPTyfHVf0p3KWLt1uUNX7wAJk=</DigestValue>
      </Reference>
    </Manifest>
    <SignatureProperties>
      <SignatureProperty Id="idSignatureTime" Target="#idPackageSignature">
        <mdssi:SignatureTime xmlns:mdssi="http://schemas.openxmlformats.org/package/2006/digital-signature">
          <mdssi:Format>YYYY-MM-DDThh:mm:ssTZD</mdssi:Format>
          <mdssi:Value>2024-07-30T12:29:47Z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2024-07-30T12:29:47Z</xd:SigningTime>
          <xd:SigningCertificate>
            <xd:Cert>
              <xd:CertDigest>
                <DigestMethod Algorithm="http://www.w3.org/2001/04/xmlenc#sha256"/>
                <DigestValue>oidbGIyJKCpLNP/h0bLBlIcbIbGgUIDOKEqUt+EtArU=</DigestValue>
              </xd:CertDigest>
              <xd:IssuerSerial>
                <X509IssuerName>CN=CA-CODE100 S.A., C=PY, O=CODE100 S.A., SERIALNUMBER=RUC 80080610-7</X509IssuerName>
                <X509SerialNumber>2051668823967748469833955341895326913817266148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2.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3.xml><?xml version="1.0" encoding="utf-8"?>
<ct:contentTypeSchema xmlns:ct="http://schemas.microsoft.com/office/2006/metadata/contentType" xmlns:ma="http://schemas.microsoft.com/office/2006/metadata/properties/metaAttributes" ct:_="" ma:_="" ma:contentTypeName="Documento" ma:contentTypeID="0x01010046E70B66A5D0634F9C9558F5B0522CB2" ma:contentTypeVersion="6" ma:contentTypeDescription="Crear nuevo documento." ma:contentTypeScope="" ma:versionID="558703941e5b8d4a8ba0c2fb6d141442">
  <xsd:schema xmlns:xsd="http://www.w3.org/2001/XMLSchema" xmlns:xs="http://www.w3.org/2001/XMLSchema" xmlns:p="http://schemas.microsoft.com/office/2006/metadata/properties" xmlns:ns2="a68655e8-bea0-46ee-b347-a5d3d2f57b91" xmlns:ns3="3195918e-f078-4dcc-bd84-f7ddf5e0e5e9" targetNamespace="http://schemas.microsoft.com/office/2006/metadata/properties" ma:root="true" ma:fieldsID="c9b96b2d1e6cd421f5a950e17d6fb541" ns2:_="" ns3:_="">
    <xsd:import namespace="a68655e8-bea0-46ee-b347-a5d3d2f57b91"/>
    <xsd:import namespace="3195918e-f078-4dcc-bd84-f7ddf5e0e5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655e8-bea0-46ee-b347-a5d3d2f57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95918e-f078-4dcc-bd84-f7ddf5e0e5e9"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2.xml><?xml version="1.0" encoding="utf-8"?>
<ds:datastoreItem xmlns:ds="http://schemas.openxmlformats.org/officeDocument/2006/customXml" ds:itemID="{ECFE7704-C340-4DDA-87D5-96389E4CEA75}">
  <ds:schemaRefs>
    <ds:schemaRef ds:uri="http://www.w3.org/2001/XMLSchema"/>
  </ds:schemaRefs>
</ds:datastoreItem>
</file>

<file path=customXml/itemProps3.xml><?xml version="1.0" encoding="utf-8"?>
<ds:datastoreItem xmlns:ds="http://schemas.openxmlformats.org/officeDocument/2006/customXml" ds:itemID="{8531477F-78D9-4027-B1E7-29D664679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655e8-bea0-46ee-b347-a5d3d2f57b91"/>
    <ds:schemaRef ds:uri="3195918e-f078-4dcc-bd84-f7ddf5e0e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018A95-5F88-4C97-92C7-149C1216EB91}">
  <ds:schemaRefs>
    <ds:schemaRef ds:uri="http://schemas.microsoft.com/sharepoint/v3/contenttype/forms"/>
  </ds:schemaRefs>
</ds:datastoreItem>
</file>

<file path=customXml/itemProps5.xml><?xml version="1.0" encoding="utf-8"?>
<ds:datastoreItem xmlns:ds="http://schemas.openxmlformats.org/officeDocument/2006/customXml" ds:itemID="{194F1DA9-7A64-4905-8B1D-AC32BE41430D}">
  <ds:schemaRefs>
    <ds:schemaRef ds:uri="http://purl.org/dc/elements/1.1/"/>
    <ds:schemaRef ds:uri="http://schemas.microsoft.com/office/2006/metadata/properties"/>
    <ds:schemaRef ds:uri="http://schemas.microsoft.com/office/infopath/2007/PartnerControls"/>
    <ds:schemaRef ds:uri="http://purl.org/dc/terms/"/>
    <ds:schemaRef ds:uri="3195918e-f078-4dcc-bd84-f7ddf5e0e5e9"/>
    <ds:schemaRef ds:uri="http://schemas.microsoft.com/office/2006/documentManagement/types"/>
    <ds:schemaRef ds:uri="http://schemas.openxmlformats.org/package/2006/metadata/core-properties"/>
    <ds:schemaRef ds:uri="a68655e8-bea0-46ee-b347-a5d3d2f57b9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Portada</vt:lpstr>
      <vt:lpstr>BG</vt:lpstr>
      <vt:lpstr>CA</vt:lpstr>
      <vt:lpstr>Activo Neto</vt:lpstr>
      <vt:lpstr>Estado de Ingresos y Egresos</vt:lpstr>
      <vt:lpstr>Variación del Activo Neto</vt:lpstr>
      <vt:lpstr>Flujos de Efectivo</vt:lpstr>
      <vt:lpstr>Nota 1 a Nota 3.7</vt:lpstr>
      <vt:lpstr>Nota 3.8 a Nota 8</vt:lpstr>
      <vt:lpstr>'Activo Neto'!Área_de_impresión</vt:lpstr>
      <vt:lpstr>'Estado de Ingresos y Egresos'!Área_de_impresión</vt:lpstr>
      <vt:lpstr>'Flujos de Efectivo'!Área_de_impresión</vt:lpstr>
      <vt:lpstr>'Nota 1 a Nota 3.7'!Área_de_impresión</vt:lpstr>
      <vt:lpstr>'Nota 3.8 a Nota 8'!Área_de_impresión</vt:lpstr>
      <vt:lpstr>'Variación del Activo Neto'!Área_de_impresión</vt:lpstr>
      <vt:lpstr>'Nota 3.8 a Nota 8'!OLE_LINK2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Dahiana Fabiana Sánchez Chaparro</cp:lastModifiedBy>
  <cp:revision/>
  <dcterms:created xsi:type="dcterms:W3CDTF">2016-08-27T16:35:25Z</dcterms:created>
  <dcterms:modified xsi:type="dcterms:W3CDTF">2024-07-25T20:19:41Z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0x01010046E70B66A5D0634F9C9558F5B0522CB2</vt:lpwstr>
  </property>
  <property fmtid="{D5CDD505-2E9C-101B-9397-08002B2CF9AE}" pid="10" name="MediaServiceImageTags">
    <vt:lpwstr/>
  </property>
</Properties>
</file>