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mc:AlternateContent xmlns:mc="http://schemas.openxmlformats.org/markup-compatibility/2006">
    <mc:Choice Requires="x15">
      <x15ac:absPath xmlns:x15ac="http://schemas.microsoft.com/office/spreadsheetml/2010/11/ac" url="\\171.10.10.56\Atlas Inversiones\Contabilidad\02. CNV - SIV\00. Informes 2024\02. JUNIO 2024\02. PARA FIRMA\"/>
    </mc:Choice>
  </mc:AlternateContent>
  <xr:revisionPtr revIDLastSave="0" documentId="13_ncr:201_{5CC715BC-41C2-4EEB-A431-6F6FC863B147}" xr6:coauthVersionLast="47" xr6:coauthVersionMax="47" xr10:uidLastSave="{00000000-0000-0000-0000-000000000000}"/>
  <bookViews>
    <workbookView xWindow="-108" yWindow="-108" windowWidth="23256" windowHeight="12456" tabRatio="909" xr2:uid="{00000000-000D-0000-FFFF-FFFF00000000}"/>
  </bookViews>
  <sheets>
    <sheet name="Portada" sheetId="12" r:id="rId1"/>
    <sheet name="Activo Neto" sheetId="3" r:id="rId2"/>
    <sheet name="Estado de Ingresos y Egresos" sheetId="4" r:id="rId3"/>
    <sheet name="Variación del Activo Neto" sheetId="7" r:id="rId4"/>
    <sheet name="BG" sheetId="13" state="hidden" r:id="rId5"/>
    <sheet name="CA" sheetId="15" state="hidden" r:id="rId6"/>
    <sheet name="Flujos de Efectivo" sheetId="5" r:id="rId7"/>
    <sheet name="Nota 1 a Nota 3.7" sheetId="8" r:id="rId8"/>
    <sheet name="Nota 3.6 a Nota 8" sheetId="9" r:id="rId9"/>
  </sheets>
  <definedNames>
    <definedName name="\a" localSheetId="7">#REF!</definedName>
    <definedName name="\a" localSheetId="8">#REF!</definedName>
    <definedName name="\a">#REF!</definedName>
    <definedName name="_____DAT23" localSheetId="7">#REF!</definedName>
    <definedName name="_____DAT23" localSheetId="8">#REF!</definedName>
    <definedName name="_____DAT23">#REF!</definedName>
    <definedName name="_____DAT24" localSheetId="7">#REF!</definedName>
    <definedName name="_____DAT24" localSheetId="8">#REF!</definedName>
    <definedName name="_____DAT24">#REF!</definedName>
    <definedName name="____DAT23">#REF!</definedName>
    <definedName name="____DAT24">#REF!</definedName>
    <definedName name="___DAT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2">#REF!</definedName>
    <definedName name="___DAT23">#REF!</definedName>
    <definedName name="___DAT24">#REF!</definedName>
    <definedName name="___DAT3">#REF!</definedName>
    <definedName name="___DAT4">#REF!</definedName>
    <definedName name="___DAT5">#REF!</definedName>
    <definedName name="___DAT6">#REF!</definedName>
    <definedName name="___DAT7">#REF!</definedName>
    <definedName name="___DAT8">#REF!</definedName>
    <definedName name="__DAT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2">#REF!</definedName>
    <definedName name="__DAT23" localSheetId="3">#REF!</definedName>
    <definedName name="__DAT23">#REF!</definedName>
    <definedName name="__DAT24" localSheetId="3">#REF!</definedName>
    <definedName name="__DAT24">#REF!</definedName>
    <definedName name="__DAT3">#REF!</definedName>
    <definedName name="__DAT4">#REF!</definedName>
    <definedName name="__DAT5">#REF!</definedName>
    <definedName name="__DAT6">#REF!</definedName>
    <definedName name="__DAT7">#REF!</definedName>
    <definedName name="__DAT8">#REF!</definedName>
    <definedName name="__RSE1">#REF!</definedName>
    <definedName name="__RSE2">#REF!</definedName>
    <definedName name="_DAT1">#REF!</definedName>
    <definedName name="_DAT12">#REF!</definedName>
    <definedName name="_DAT13" localSheetId="3">#REF!</definedName>
    <definedName name="_DAT13">#REF!</definedName>
    <definedName name="_DAT14" localSheetId="3">#REF!</definedName>
    <definedName name="_DAT14">#REF!</definedName>
    <definedName name="_DAT15">#REF!</definedName>
    <definedName name="_DAT16">#REF!</definedName>
    <definedName name="_DAT17" localSheetId="3">#REF!</definedName>
    <definedName name="_DAT17">#REF!</definedName>
    <definedName name="_DAT18" localSheetId="3">#REF!</definedName>
    <definedName name="_DAT18">#REF!</definedName>
    <definedName name="_DAT19" localSheetId="3">#REF!</definedName>
    <definedName name="_DAT19">#REF!</definedName>
    <definedName name="_DAT2">#REF!</definedName>
    <definedName name="_DAT20" localSheetId="3">#REF!</definedName>
    <definedName name="_DAT20">#REF!</definedName>
    <definedName name="_DAT22" localSheetId="3">#REF!</definedName>
    <definedName name="_DAT22">#REF!</definedName>
    <definedName name="_DAT23" localSheetId="3">#REF!</definedName>
    <definedName name="_DAT23">#REF!</definedName>
    <definedName name="_DAT24" localSheetId="3">#REF!</definedName>
    <definedName name="_DAT24">#REF!</definedName>
    <definedName name="_DAT3" localSheetId="3">#REF!</definedName>
    <definedName name="_DAT3">#REF!</definedName>
    <definedName name="_DAT4" localSheetId="3">#REF!</definedName>
    <definedName name="_DAT4">#REF!</definedName>
    <definedName name="_DAT5" localSheetId="3">#REF!</definedName>
    <definedName name="_DAT5">#REF!</definedName>
    <definedName name="_DAT6">#REF!</definedName>
    <definedName name="_DAT7">#REF!</definedName>
    <definedName name="_DAT8">#REF!</definedName>
    <definedName name="_xlnm._FilterDatabase" localSheetId="4" hidden="1">BG!$A$7:$H$142</definedName>
    <definedName name="_xlnm._FilterDatabase" localSheetId="8" hidden="1">'Nota 3.6 a Nota 8'!$A$68:$W$413</definedName>
    <definedName name="_Key1" localSheetId="3" hidden="1">#REF!</definedName>
    <definedName name="_Key1" hidden="1">#REF!</definedName>
    <definedName name="_Key2" localSheetId="3" hidden="1">#REF!</definedName>
    <definedName name="_Key2" hidden="1">#REF!</definedName>
    <definedName name="_Order1" hidden="1">255</definedName>
    <definedName name="_Order2" hidden="1">255</definedName>
    <definedName name="_Parse_In" localSheetId="3" hidden="1">#REF!</definedName>
    <definedName name="_Parse_In" hidden="1">#REF!</definedName>
    <definedName name="_Parse_Out" localSheetId="3" hidden="1">#REF!</definedName>
    <definedName name="_Parse_Out" hidden="1">#REF!</definedName>
    <definedName name="_RSE1">#REF!</definedName>
    <definedName name="_RSE2">#REF!</definedName>
    <definedName name="_TPy530231">#REF!</definedName>
    <definedName name="a" localSheetId="2" hidden="1">{#N/A,#N/A,FALSE,"Aging Summary";#N/A,#N/A,FALSE,"Ratio Analysis";#N/A,#N/A,FALSE,"Test 120 Day Accts";#N/A,#N/A,FALSE,"Tickmarks"}</definedName>
    <definedName name="a" localSheetId="6" hidden="1">{#N/A,#N/A,FALSE,"Aging Summary";#N/A,#N/A,FALSE,"Ratio Analysis";#N/A,#N/A,FALSE,"Test 120 Day Accts";#N/A,#N/A,FALSE,"Tickmarks"}</definedName>
    <definedName name="a" localSheetId="7" hidden="1">{#N/A,#N/A,FALSE,"Aging Summary";#N/A,#N/A,FALSE,"Ratio Analysis";#N/A,#N/A,FALSE,"Test 120 Day Accts";#N/A,#N/A,FALSE,"Tickmarks"}</definedName>
    <definedName name="a" localSheetId="8" hidden="1">{#N/A,#N/A,FALSE,"Aging Summary";#N/A,#N/A,FALSE,"Ratio Analysis";#N/A,#N/A,FALSE,"Test 120 Day Accts";#N/A,#N/A,FALSE,"Tickmarks"}</definedName>
    <definedName name="A" localSheetId="3">#REF!</definedName>
    <definedName name="a" hidden="1">{#N/A,#N/A,FALSE,"Aging Summary";#N/A,#N/A,FALSE,"Ratio Analysis";#N/A,#N/A,FALSE,"Test 120 Day Accts";#N/A,#N/A,FALSE,"Tickmarks"}</definedName>
    <definedName name="A_impresión_IM" localSheetId="3">#REF!</definedName>
    <definedName name="A_impresión_IM">#REF!</definedName>
    <definedName name="aakdkadk" hidden="1">#REF!</definedName>
    <definedName name="Acceso_Ganado">#REF!</definedName>
    <definedName name="acctascomb">#REF!</definedName>
    <definedName name="acctashold1">#REF!</definedName>
    <definedName name="acctashold2">#REF!</definedName>
    <definedName name="acctasnorte">#REF!</definedName>
    <definedName name="acctassur">#REF!</definedName>
    <definedName name="ADV_PROM" localSheetId="3">#REF!</definedName>
    <definedName name="ADV_PROM">#REF!</definedName>
    <definedName name="APSUMMARY">#REF!</definedName>
    <definedName name="AR_Balance">#REF!</definedName>
    <definedName name="ARA_Threshold">#REF!</definedName>
    <definedName name="_xlnm.Print_Area" localSheetId="1">'Activo Neto'!$A$6:$F$44</definedName>
    <definedName name="_xlnm.Print_Area" localSheetId="2">'Estado de Ingresos y Egresos'!$A$6:$G$43</definedName>
    <definedName name="_xlnm.Print_Area" localSheetId="6">'Flujos de Efectivo'!$A$7:$F$41</definedName>
    <definedName name="_xlnm.Print_Area" localSheetId="7">'Nota 1 a Nota 3.7'!$C$8:$M$111</definedName>
    <definedName name="_xlnm.Print_Area" localSheetId="8">'Nota 3.6 a Nota 8'!$A$15:$K$506</definedName>
    <definedName name="_xlnm.Print_Area" localSheetId="3">'Variación del Activo Neto'!$B$7:$K$32</definedName>
    <definedName name="Area_de_impresión2" localSheetId="7">#REF!</definedName>
    <definedName name="Area_de_impresión2" localSheetId="8">#REF!</definedName>
    <definedName name="Area_de_impresión2" localSheetId="3">#REF!</definedName>
    <definedName name="Area_de_impresión2">#REF!</definedName>
    <definedName name="Area_de_impresión3" localSheetId="3">#REF!</definedName>
    <definedName name="Area_de_impresión3">#REF!</definedName>
    <definedName name="ARGENTINA" localSheetId="3">#REF!</definedName>
    <definedName name="ARGENTINA">#REF!</definedName>
    <definedName name="ARP_Threshold">#REF!</definedName>
    <definedName name="Array">#REF!</definedName>
    <definedName name="AS2DocOpenMode" hidden="1">"AS2DocumentEdit"</definedName>
    <definedName name="AS2HasNoAutoHeaderFooter" hidden="1">" "</definedName>
    <definedName name="AS2ReportLS" hidden="1">1</definedName>
    <definedName name="AS2StaticLS" localSheetId="3" hidden="1">#REF!</definedName>
    <definedName name="AS2StaticLS" hidden="1">#REF!</definedName>
    <definedName name="AS2SyncStepLS" hidden="1">0</definedName>
    <definedName name="AS2TickmarkLS" localSheetId="3" hidden="1">#REF!</definedName>
    <definedName name="AS2TickmarkLS" hidden="1">#REF!</definedName>
    <definedName name="AS2VersionLS" hidden="1">300</definedName>
    <definedName name="assssssssssssssssssssssssssssssssssssssssss" hidden="1">#REF!</definedName>
    <definedName name="B" localSheetId="3">#REF!</definedName>
    <definedName name="B">#REF!</definedName>
    <definedName name="_xlnm.Database" localSheetId="3">#REF!</definedName>
    <definedName name="_xlnm.Database">#REF!</definedName>
    <definedName name="basemeta" localSheetId="3">#REF!</definedName>
    <definedName name="basemeta">#REF!</definedName>
    <definedName name="basenueva" localSheetId="3">#REF!</definedName>
    <definedName name="basenueva">#REF!</definedName>
    <definedName name="BB">#REF!</definedName>
    <definedName name="BCDE" localSheetId="6" hidden="1">{#N/A,#N/A,FALSE,"Aging Summary";#N/A,#N/A,FALSE,"Ratio Analysis";#N/A,#N/A,FALSE,"Test 120 Day Accts";#N/A,#N/A,FALSE,"Tickmarks"}</definedName>
    <definedName name="BCDE" localSheetId="7" hidden="1">{#N/A,#N/A,FALSE,"Aging Summary";#N/A,#N/A,FALSE,"Ratio Analysis";#N/A,#N/A,FALSE,"Test 120 Day Accts";#N/A,#N/A,FALSE,"Tickmarks"}</definedName>
    <definedName name="BCDE" localSheetId="8" hidden="1">{#N/A,#N/A,FALSE,"Aging Summary";#N/A,#N/A,FALSE,"Ratio Analysis";#N/A,#N/A,FALSE,"Test 120 Day Accts";#N/A,#N/A,FALSE,"Tickmarks"}</definedName>
    <definedName name="BCDE" localSheetId="3" hidden="1">{#N/A,#N/A,FALSE,"Aging Summary";#N/A,#N/A,FALSE,"Ratio Analysis";#N/A,#N/A,FALSE,"Test 120 Day Accts";#N/A,#N/A,FALSE,"Tickmarks"}</definedName>
    <definedName name="BCDE" hidden="1">{#N/A,#N/A,FALSE,"Aging Summary";#N/A,#N/A,FALSE,"Ratio Analysis";#N/A,#N/A,FALSE,"Test 120 Day Accts";#N/A,#N/A,FALSE,"Tickmarks"}</definedName>
    <definedName name="BG_Del" hidden="1">15</definedName>
    <definedName name="BG_Ins" hidden="1">4</definedName>
    <definedName name="BG_Mod" hidden="1">6</definedName>
    <definedName name="BIHSIEJFIUDHFSKFVHJSF" hidden="1">#REF!</definedName>
    <definedName name="bjhgugydrfshdxhcfi" hidden="1">#REF!</definedName>
    <definedName name="BRASIL" localSheetId="3">#REF!</definedName>
    <definedName name="BRASIL">#REF!</definedName>
    <definedName name="bsusocomb1">#REF!</definedName>
    <definedName name="bsusonorte1">#REF!</definedName>
    <definedName name="bsusosur1">#REF!</definedName>
    <definedName name="BuiltIn_Print_Area" localSheetId="3">#REF!</definedName>
    <definedName name="BuiltIn_Print_Area">#REF!</definedName>
    <definedName name="BuiltIn_Print_Area___0___0___0___0___0" localSheetId="3">#REF!</definedName>
    <definedName name="BuiltIn_Print_Area___0___0___0___0___0">#REF!</definedName>
    <definedName name="BuiltIn_Print_Area___0___0___0___0___0___0___0___0" localSheetId="3">#REF!</definedName>
    <definedName name="BuiltIn_Print_Area___0___0___0___0___0___0___0___0">#REF!</definedName>
    <definedName name="canal" localSheetId="3">#REF!</definedName>
    <definedName name="canal">#REF!</definedName>
    <definedName name="Capitali">#REF!</definedName>
    <definedName name="CC" localSheetId="3">#REF!</definedName>
    <definedName name="CC">#REF!</definedName>
    <definedName name="cdrogtos">#REF!</definedName>
    <definedName name="cdrogtoscomb">#REF!</definedName>
    <definedName name="cdrogtoshold">#REF!</definedName>
    <definedName name="CdroGtosHYP">#REF!</definedName>
    <definedName name="cdrogtosnorte">#REF!</definedName>
    <definedName name="CdroGtosSAP">#REF!</definedName>
    <definedName name="cdrogtossur">#REF!</definedName>
    <definedName name="chart1" localSheetId="3">#REF!</definedName>
    <definedName name="chart1">#REF!</definedName>
    <definedName name="cliente" localSheetId="3">#REF!</definedName>
    <definedName name="cliente">#REF!</definedName>
    <definedName name="cliente2" localSheetId="3">#REF!</definedName>
    <definedName name="cliente2">#REF!</definedName>
    <definedName name="Clientes" localSheetId="3">#REF!</definedName>
    <definedName name="Clientes">#REF!</definedName>
    <definedName name="Clients_Population_Total" localSheetId="3">#REF!</definedName>
    <definedName name="Clients_Population_Total">#REF!</definedName>
    <definedName name="cndsuuuuuuuuuuuuuuuuuuuuuuuuuuuuuuuuuuuuuuuuuuuuuuuuuuuuu" hidden="1">#REF!</definedName>
    <definedName name="co" localSheetId="3">#REF!</definedName>
    <definedName name="co">#REF!</definedName>
    <definedName name="COMPAÑIAS" localSheetId="3">#REF!</definedName>
    <definedName name="COMPAÑIAS">#REF!</definedName>
    <definedName name="Compilacion">#REF!</definedName>
    <definedName name="complacu" localSheetId="3">#REF!</definedName>
    <definedName name="complacu">#REF!</definedName>
    <definedName name="complemes" localSheetId="3">#REF!</definedName>
    <definedName name="complemes">#REF!</definedName>
    <definedName name="Computed_Sample_Population_Total" localSheetId="3">#REF!</definedName>
    <definedName name="Computed_Sample_Population_Total">#REF!</definedName>
    <definedName name="COST_MP" localSheetId="3">#REF!</definedName>
    <definedName name="COST_MP">#REF!</definedName>
    <definedName name="crin0010">#REF!</definedName>
    <definedName name="Customer">#REF!</definedName>
    <definedName name="customerld">#REF!</definedName>
    <definedName name="CustomerPCS">#REF!</definedName>
    <definedName name="CY_Accounts_Receivable" localSheetId="3">#REF!</definedName>
    <definedName name="CY_Administration" localSheetId="3">#REF!</definedName>
    <definedName name="CY_Administration">#REF!</definedName>
    <definedName name="CY_Cash" localSheetId="3">#REF!</definedName>
    <definedName name="CY_Cash_Div_Dec" localSheetId="3">#REF!</definedName>
    <definedName name="CY_CASH_DIVIDENDS_DECLARED__per_common_share" localSheetId="3">#REF!</definedName>
    <definedName name="CY_Common_Equity" localSheetId="3">#REF!</definedName>
    <definedName name="CY_Cost_of_Sales" localSheetId="3">#REF!</definedName>
    <definedName name="CY_Current_Liabilities" localSheetId="3">#REF!</definedName>
    <definedName name="CY_Depreciation" localSheetId="3">#REF!</definedName>
    <definedName name="CY_Disc._Ops." localSheetId="3">#REF!</definedName>
    <definedName name="CY_Disc_mnth">#REF!</definedName>
    <definedName name="CY_Disc_pd">#REF!</definedName>
    <definedName name="CY_Discounts">#REF!</definedName>
    <definedName name="CY_Earnings_per_share" localSheetId="3">#REF!</definedName>
    <definedName name="CY_Extraord." localSheetId="3">#REF!</definedName>
    <definedName name="CY_Gross_Profit" localSheetId="3">#REF!</definedName>
    <definedName name="CY_INC_AFT_TAX" localSheetId="3">#REF!</definedName>
    <definedName name="CY_INC_BEF_EXTRAORD" localSheetId="3">#REF!</definedName>
    <definedName name="CY_Inc_Bef_Tax" localSheetId="3">#REF!</definedName>
    <definedName name="CY_Intangible_Assets" localSheetId="3">#REF!</definedName>
    <definedName name="CY_Intangible_Assets">#REF!</definedName>
    <definedName name="CY_Interest_Expense" localSheetId="3">#REF!</definedName>
    <definedName name="CY_Inventory" localSheetId="3">#REF!</definedName>
    <definedName name="CY_LIABIL_EQUITY" localSheetId="3">#REF!</definedName>
    <definedName name="CY_LIABIL_EQUITY">#REF!</definedName>
    <definedName name="CY_Long_term_Debt__excl_Dfd_Taxes" localSheetId="3">#REF!</definedName>
    <definedName name="CY_LT_Debt" localSheetId="3">#REF!</definedName>
    <definedName name="CY_Market_Value_of_Equity" localSheetId="3">#REF!</definedName>
    <definedName name="CY_Marketable_Sec" localSheetId="3">#REF!</definedName>
    <definedName name="CY_Marketable_Sec">#REF!</definedName>
    <definedName name="CY_NET_INCOME" localSheetId="3">#REF!</definedName>
    <definedName name="CY_NET_PROFIT">#REF!</definedName>
    <definedName name="CY_Net_Revenue" localSheetId="3">#REF!</definedName>
    <definedName name="CY_Operating_Income" localSheetId="3">#REF!</definedName>
    <definedName name="CY_Operating_Income">#REF!</definedName>
    <definedName name="CY_Other" localSheetId="3">#REF!</definedName>
    <definedName name="CY_Other">#REF!</definedName>
    <definedName name="CY_Other_Curr_Assets" localSheetId="3">#REF!</definedName>
    <definedName name="CY_Other_Curr_Assets">#REF!</definedName>
    <definedName name="CY_Other_LT_Assets" localSheetId="3">#REF!</definedName>
    <definedName name="CY_Other_LT_Assets">#REF!</definedName>
    <definedName name="CY_Other_LT_Liabilities" localSheetId="3">#REF!</definedName>
    <definedName name="CY_Other_LT_Liabilities">#REF!</definedName>
    <definedName name="CY_Preferred_Stock" localSheetId="3">#REF!</definedName>
    <definedName name="CY_Preferred_Stock">#REF!</definedName>
    <definedName name="CY_QUICK_ASSETS" localSheetId="3">#REF!</definedName>
    <definedName name="CY_Ret_mnth">#REF!</definedName>
    <definedName name="CY_Ret_pd">#REF!</definedName>
    <definedName name="CY_Retained_Earnings" localSheetId="3">#REF!</definedName>
    <definedName name="CY_Retained_Earnings">#REF!</definedName>
    <definedName name="CY_Returns">#REF!</definedName>
    <definedName name="CY_Selling" localSheetId="3">#REF!</definedName>
    <definedName name="CY_Selling">#REF!</definedName>
    <definedName name="CY_Tangible_Assets" localSheetId="3">#REF!</definedName>
    <definedName name="CY_Tangible_Assets">#REF!</definedName>
    <definedName name="CY_Tangible_Net_Worth" localSheetId="3">#REF!</definedName>
    <definedName name="CY_Taxes" localSheetId="3">#REF!</definedName>
    <definedName name="CY_TOTAL_ASSETS" localSheetId="3">#REF!</definedName>
    <definedName name="CY_TOTAL_CURR_ASSETS" localSheetId="3">#REF!</definedName>
    <definedName name="CY_TOTAL_DEBT" localSheetId="3">#REF!</definedName>
    <definedName name="CY_TOTAL_EQUITY" localSheetId="3">#REF!</definedName>
    <definedName name="CY_Trade_Payables" localSheetId="3">#REF!</definedName>
    <definedName name="CY_Weighted_Average" localSheetId="3">#REF!</definedName>
    <definedName name="CY_Working_Capital" localSheetId="3">#REF!</definedName>
    <definedName name="CY_Year_Income_Statement" localSheetId="3">#REF!</definedName>
    <definedName name="da" localSheetId="2" hidden="1">{#N/A,#N/A,FALSE,"Aging Summary";#N/A,#N/A,FALSE,"Ratio Analysis";#N/A,#N/A,FALSE,"Test 120 Day Accts";#N/A,#N/A,FALSE,"Tickmarks"}</definedName>
    <definedName name="da" localSheetId="6" hidden="1">{#N/A,#N/A,FALSE,"Aging Summary";#N/A,#N/A,FALSE,"Ratio Analysis";#N/A,#N/A,FALSE,"Test 120 Day Accts";#N/A,#N/A,FALSE,"Tickmarks"}</definedName>
    <definedName name="da" localSheetId="7" hidden="1">{#N/A,#N/A,FALSE,"Aging Summary";#N/A,#N/A,FALSE,"Ratio Analysis";#N/A,#N/A,FALSE,"Test 120 Day Accts";#N/A,#N/A,FALSE,"Tickmarks"}</definedName>
    <definedName name="da" localSheetId="8" hidden="1">{#N/A,#N/A,FALSE,"Aging Summary";#N/A,#N/A,FALSE,"Ratio Analysis";#N/A,#N/A,FALSE,"Test 120 Day Accts";#N/A,#N/A,FALSE,"Tickmarks"}</definedName>
    <definedName name="da" localSheetId="3" hidden="1">{#N/A,#N/A,FALSE,"Aging Summary";#N/A,#N/A,FALSE,"Ratio Analysis";#N/A,#N/A,FALSE,"Test 120 Day Accts";#N/A,#N/A,FALSE,"Tickmarks"}</definedName>
    <definedName name="da" hidden="1">{#N/A,#N/A,FALSE,"Aging Summary";#N/A,#N/A,FALSE,"Ratio Analysis";#N/A,#N/A,FALSE,"Test 120 Day Accts";#N/A,#N/A,FALSE,"Tickmarks"}</definedName>
    <definedName name="DAFDFAD" localSheetId="2" hidden="1">{#N/A,#N/A,FALSE,"VOL"}</definedName>
    <definedName name="DAFDFAD" localSheetId="6" hidden="1">{#N/A,#N/A,FALSE,"VOL"}</definedName>
    <definedName name="DAFDFAD" localSheetId="7" hidden="1">{#N/A,#N/A,FALSE,"VOL"}</definedName>
    <definedName name="DAFDFAD" localSheetId="8" hidden="1">{#N/A,#N/A,FALSE,"VOL"}</definedName>
    <definedName name="DAFDFAD" localSheetId="3" hidden="1">{#N/A,#N/A,FALSE,"VOL"}</definedName>
    <definedName name="DAFDFAD" hidden="1">{#N/A,#N/A,FALSE,"VOL"}</definedName>
    <definedName name="DASA" localSheetId="3">#REF!</definedName>
    <definedName name="DASA">#REF!</definedName>
    <definedName name="data" localSheetId="3">#REF!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os" localSheetId="3">#REF!</definedName>
    <definedName name="datos">#REF!</definedName>
    <definedName name="Definición">#REF!</definedName>
    <definedName name="desc" localSheetId="3">#REF!</definedName>
    <definedName name="desc">#REF!</definedName>
    <definedName name="detaacu" localSheetId="3">#REF!</definedName>
    <definedName name="detaacu">#REF!</definedName>
    <definedName name="detames" localSheetId="3">#REF!</definedName>
    <definedName name="detames">#REF!</definedName>
    <definedName name="dgh">#REF!</definedName>
    <definedName name="Diferencias_de_redondeo">#REF!</definedName>
    <definedName name="Disagg_AR_Balance">#REF!</definedName>
    <definedName name="Disaggregations_SRD">#REF!</definedName>
    <definedName name="Disc_Allowance">#REF!</definedName>
    <definedName name="Dist" localSheetId="3">#REF!</definedName>
    <definedName name="Dist">#REF!</definedName>
    <definedName name="distribuidores" localSheetId="3">#REF!</definedName>
    <definedName name="distribuidores">#REF!</definedName>
    <definedName name="Dollar_Threshold" localSheetId="3">#REF!</definedName>
    <definedName name="Dollar_Threshold">#REF!</definedName>
    <definedName name="dtt" hidden="1">#REF!</definedName>
    <definedName name="Edesa" localSheetId="3">#REF!</definedName>
    <definedName name="Edesa">#REF!</definedName>
    <definedName name="Enriputo" localSheetId="3">#REF!</definedName>
    <definedName name="Enriputo">#REF!</definedName>
    <definedName name="eoafh">#REF!</definedName>
    <definedName name="eoafn">#REF!</definedName>
    <definedName name="eoafs">#REF!</definedName>
    <definedName name="est" localSheetId="3">#REF!</definedName>
    <definedName name="est">#REF!</definedName>
    <definedName name="ESTBF" localSheetId="3">#REF!</definedName>
    <definedName name="ESTBF">#REF!</definedName>
    <definedName name="ESTIMADO" localSheetId="3">#REF!</definedName>
    <definedName name="ESTIMADO">#REF!</definedName>
    <definedName name="EV__LASTREFTIME__" hidden="1">38972.3597337963</definedName>
    <definedName name="EX" localSheetId="3">#REF!</definedName>
    <definedName name="EX">#REF!</definedName>
    <definedName name="Excel_BuiltIn__FilterDatabase_1_1">#REF!</definedName>
    <definedName name="Excel_BuiltIn_Print_Area_6_1_1_1">"$'OMNI 2007'.$#REF!$#REF!:$#REF!$#REF!"</definedName>
    <definedName name="fdg">#REF!</definedName>
    <definedName name="fds">#REF!</definedName>
    <definedName name="ffffff" hidden="1">"AS2DocumentBrowse"</definedName>
    <definedName name="fgg">#REF!</definedName>
    <definedName name="fnjrjkkkkkkkkkkkkkkkk" hidden="1">#REF!</definedName>
    <definedName name="GA">#REF!</definedName>
    <definedName name="gald">#REF!</definedName>
    <definedName name="GAPCS">#REF!</definedName>
    <definedName name="GASTOS" localSheetId="3">#REF!</definedName>
    <definedName name="GASTOS">#REF!</definedName>
    <definedName name="grandes3">#REF!</definedName>
    <definedName name="histor" localSheetId="3">#REF!</definedName>
    <definedName name="histor">#REF!</definedName>
    <definedName name="hjkhjficjnkdhfoikds" hidden="1">#REF!</definedName>
    <definedName name="Hola">#REF!</definedName>
    <definedName name="in" hidden="1">#REF!</definedName>
    <definedName name="INT">#REF!</definedName>
    <definedName name="intangcomb">#REF!</definedName>
    <definedName name="intanghold">#REF!</definedName>
    <definedName name="intangnorte">#REF!</definedName>
    <definedName name="intangsur">#REF!</definedName>
    <definedName name="Interval" localSheetId="3">#REF!</definedName>
    <definedName name="Interval">#REF!</definedName>
    <definedName name="jhhj" hidden="1">#REF!</definedName>
    <definedName name="jjee">#REF!</definedName>
    <definedName name="jkkj" hidden="1">#REF!</definedName>
    <definedName name="junio">#REF!</definedName>
    <definedName name="JYGJHSDSJDFD" hidden="1">#REF!</definedName>
    <definedName name="K2_WBEVMODE" hidden="1">-1</definedName>
    <definedName name="kdkdk">#REF!</definedName>
    <definedName name="kfdg">#REF!</definedName>
    <definedName name="kfg">#REF!</definedName>
    <definedName name="Leadsheet">#REF!</definedName>
    <definedName name="liq" localSheetId="2" hidden="1">{#N/A,#N/A,FALSE,"VOL"}</definedName>
    <definedName name="liq" localSheetId="6" hidden="1">{#N/A,#N/A,FALSE,"VOL"}</definedName>
    <definedName name="liq" localSheetId="7" hidden="1">{#N/A,#N/A,FALSE,"VOL"}</definedName>
    <definedName name="liq" localSheetId="8" hidden="1">{#N/A,#N/A,FALSE,"VOL"}</definedName>
    <definedName name="liq" localSheetId="3" hidden="1">{#N/A,#N/A,FALSE,"VOL"}</definedName>
    <definedName name="liq" hidden="1">{#N/A,#N/A,FALSE,"VOL"}</definedName>
    <definedName name="listasuper" localSheetId="3">#REF!</definedName>
    <definedName name="listasuper">#REF!</definedName>
    <definedName name="Maintenance">#REF!</definedName>
    <definedName name="maintenanceld">#REF!</definedName>
    <definedName name="MaintenancePCS">#REF!</definedName>
    <definedName name="marca" localSheetId="3">#REF!</definedName>
    <definedName name="marca">#REF!</definedName>
    <definedName name="Marcas" localSheetId="3">#REF!</definedName>
    <definedName name="Marcas">#REF!</definedName>
    <definedName name="Minimis">#REF!</definedName>
    <definedName name="MKT">#REF!</definedName>
    <definedName name="mktld">#REF!</definedName>
    <definedName name="MKTPCS">#REF!</definedName>
    <definedName name="MP" localSheetId="3">#REF!</definedName>
    <definedName name="MP">#REF!</definedName>
    <definedName name="MP_AR_Balance">#REF!</definedName>
    <definedName name="MP_SRD">#REF!</definedName>
    <definedName name="Muestrini" hidden="1">3</definedName>
    <definedName name="ncjdbjfkw" hidden="1">#REF!</definedName>
    <definedName name="NDJFDOVFD" hidden="1">#REF!</definedName>
    <definedName name="Networ">#REF!</definedName>
    <definedName name="Network">#REF!</definedName>
    <definedName name="networkld">#REF!</definedName>
    <definedName name="NetworkPCS">#REF!</definedName>
    <definedName name="new" localSheetId="6" hidden="1">{#N/A,#N/A,FALSE,"Aging Summary";#N/A,#N/A,FALSE,"Ratio Analysis";#N/A,#N/A,FALSE,"Test 120 Day Accts";#N/A,#N/A,FALSE,"Tickmarks"}</definedName>
    <definedName name="new" localSheetId="7" hidden="1">{#N/A,#N/A,FALSE,"Aging Summary";#N/A,#N/A,FALSE,"Ratio Analysis";#N/A,#N/A,FALSE,"Test 120 Day Accts";#N/A,#N/A,FALSE,"Tickmarks"}</definedName>
    <definedName name="new" localSheetId="8" hidden="1">{#N/A,#N/A,FALSE,"Aging Summary";#N/A,#N/A,FALSE,"Ratio Analysis";#N/A,#N/A,FALSE,"Test 120 Day Accts";#N/A,#N/A,FALSE,"Tickmarks"}</definedName>
    <definedName name="new" localSheetId="3" hidden="1">{#N/A,#N/A,FALSE,"Aging Summary";#N/A,#N/A,FALSE,"Ratio Analysis";#N/A,#N/A,FALSE,"Test 120 Day Accts";#N/A,#N/A,FALSE,"Tickmarks"}</definedName>
    <definedName name="new" hidden="1">{#N/A,#N/A,FALSE,"Aging Summary";#N/A,#N/A,FALSE,"Ratio Analysis";#N/A,#N/A,FALSE,"Test 120 Day Accts";#N/A,#N/A,FALSE,"Tickmarks"}</definedName>
    <definedName name="ngughuiyhuhhhhhhhhhhhhhhhhhh" localSheetId="7" hidden="1">#REF!</definedName>
    <definedName name="ngughuiyhuhhhhhhhhhhhhhhhhhh" localSheetId="8" hidden="1">#REF!</definedName>
    <definedName name="ngughuiyhuhhhhhhhhhhhhhhhhhh" hidden="1">#REF!</definedName>
    <definedName name="njkhoikh" localSheetId="7" hidden="1">#REF!</definedName>
    <definedName name="njkhoikh" localSheetId="8" hidden="1">#REF!</definedName>
    <definedName name="njkhoikh" hidden="1">#REF!</definedName>
    <definedName name="nmm" localSheetId="2" hidden="1">{#N/A,#N/A,FALSE,"VOL"}</definedName>
    <definedName name="nmm" localSheetId="6" hidden="1">{#N/A,#N/A,FALSE,"VOL"}</definedName>
    <definedName name="nmm" localSheetId="7" hidden="1">{#N/A,#N/A,FALSE,"VOL"}</definedName>
    <definedName name="nmm" localSheetId="8" hidden="1">{#N/A,#N/A,FALSE,"VOL"}</definedName>
    <definedName name="nmm" localSheetId="3" hidden="1">{#N/A,#N/A,FALSE,"VOL"}</definedName>
    <definedName name="nmm" hidden="1">{#N/A,#N/A,FALSE,"VOL"}</definedName>
    <definedName name="NO" localSheetId="2" hidden="1">{#N/A,#N/A,FALSE,"VOL"}</definedName>
    <definedName name="NO" localSheetId="6" hidden="1">{#N/A,#N/A,FALSE,"VOL"}</definedName>
    <definedName name="NO" localSheetId="7" hidden="1">{#N/A,#N/A,FALSE,"VOL"}</definedName>
    <definedName name="NO" localSheetId="8" hidden="1">{#N/A,#N/A,FALSE,"VOL"}</definedName>
    <definedName name="NO" localSheetId="3" hidden="1">{#N/A,#N/A,FALSE,"VOL"}</definedName>
    <definedName name="NO" hidden="1">{#N/A,#N/A,FALSE,"VOL"}</definedName>
    <definedName name="NonTop_Stratum_Value" localSheetId="3">#REF!</definedName>
    <definedName name="NonTop_Stratum_Value">#REF!</definedName>
    <definedName name="Number_of_Selections">#REF!</definedName>
    <definedName name="Numof_Selections2">#REF!</definedName>
    <definedName name="ñfdsl" localSheetId="7">#REF!</definedName>
    <definedName name="ñfdsl" localSheetId="8">#REF!</definedName>
    <definedName name="ñfdsl">#REF!</definedName>
    <definedName name="ññ" localSheetId="7">#REF!</definedName>
    <definedName name="ññ" localSheetId="8">#REF!</definedName>
    <definedName name="ññ">#REF!</definedName>
    <definedName name="OLE_LINK1" localSheetId="8">'Nota 3.6 a Nota 8'!#REF!</definedName>
    <definedName name="OLE_LINK2" localSheetId="3">'Variación del Activo Neto'!$M$21</definedName>
    <definedName name="OLE_LINK7" localSheetId="2">'Estado de Ingresos y Egresos'!#REF!</definedName>
    <definedName name="OPPROD" localSheetId="7">#REF!</definedName>
    <definedName name="OPPROD" localSheetId="8">#REF!</definedName>
    <definedName name="OPPROD" localSheetId="3">#REF!</definedName>
    <definedName name="OPPROD">#REF!</definedName>
    <definedName name="opt" localSheetId="7">#REF!</definedName>
    <definedName name="opt" localSheetId="8">#REF!</definedName>
    <definedName name="opt">#REF!</definedName>
    <definedName name="optr">#REF!</definedName>
    <definedName name="Others">#REF!</definedName>
    <definedName name="othersld">#REF!</definedName>
    <definedName name="OthersPCS">#REF!</definedName>
    <definedName name="PARAGUAY" localSheetId="3">#REF!</definedName>
    <definedName name="PARAGUAY">#REF!</definedName>
    <definedName name="participa" localSheetId="3">#REF!</definedName>
    <definedName name="participa">#REF!</definedName>
    <definedName name="Partidas_seleccionadas_test_de_">#REF!</definedName>
    <definedName name="Partidas_Selecionadas">#REF!</definedName>
    <definedName name="Percent_Threshold" localSheetId="3">#REF!</definedName>
    <definedName name="Percent_Threshold">#REF!</definedName>
    <definedName name="PL_Dollar_Threshold" localSheetId="3">#REF!</definedName>
    <definedName name="PL_Dollar_Threshold">#REF!</definedName>
    <definedName name="PL_Percent_Threshold" localSheetId="3">#REF!</definedName>
    <definedName name="PL_Percent_Threshold">#REF!</definedName>
    <definedName name="pmoslpcomb1">#REF!</definedName>
    <definedName name="pmoslpcomb2">#REF!</definedName>
    <definedName name="pmoslpnorte1">#REF!</definedName>
    <definedName name="pmoslpnorte2">#REF!</definedName>
    <definedName name="pmoslpsur1">#REF!</definedName>
    <definedName name="pmoslpsur2">#REF!</definedName>
    <definedName name="POLYAR" localSheetId="3">#REF!</definedName>
    <definedName name="POLYAR">#REF!</definedName>
    <definedName name="potir">#REF!</definedName>
    <definedName name="ppc" localSheetId="3">#REF!</definedName>
    <definedName name="ppc">#REF!</definedName>
    <definedName name="pr" localSheetId="3">#REF!</definedName>
    <definedName name="pr">#REF!</definedName>
    <definedName name="previs">#REF!</definedName>
    <definedName name="PS_Test_de_Gastos" localSheetId="7">#REF!</definedName>
    <definedName name="PS_Test_de_Gastos" localSheetId="8">#REF!</definedName>
    <definedName name="PS_Test_de_Gastos">#REF!</definedName>
    <definedName name="PY_Accounts_Receivable" localSheetId="3">#REF!</definedName>
    <definedName name="PY_Administration" localSheetId="3">#REF!</definedName>
    <definedName name="PY_Administration">#REF!</definedName>
    <definedName name="PY_Cash" localSheetId="3">#REF!</definedName>
    <definedName name="PY_Cash_Div_Dec" localSheetId="3">#REF!</definedName>
    <definedName name="PY_CASH_DIVIDENDS_DECLARED__per_common_share" localSheetId="3">#REF!</definedName>
    <definedName name="PY_Common_Equity" localSheetId="3">#REF!</definedName>
    <definedName name="PY_Cost_of_Sales" localSheetId="3">#REF!</definedName>
    <definedName name="PY_Current_Liabilities" localSheetId="3">#REF!</definedName>
    <definedName name="PY_Depreciation" localSheetId="3">#REF!</definedName>
    <definedName name="PY_Disc._Ops." localSheetId="3">#REF!</definedName>
    <definedName name="PY_Disc_allow">#REF!</definedName>
    <definedName name="PY_Disc_mnth">#REF!</definedName>
    <definedName name="PY_Disc_pd">#REF!</definedName>
    <definedName name="PY_Discounts">#REF!</definedName>
    <definedName name="PY_Earnings_per_share" localSheetId="3">#REF!</definedName>
    <definedName name="PY_Extraord." localSheetId="3">#REF!</definedName>
    <definedName name="PY_Gross_Profit" localSheetId="3">#REF!</definedName>
    <definedName name="PY_INC_AFT_TAX" localSheetId="3">#REF!</definedName>
    <definedName name="PY_INC_BEF_EXTRAORD" localSheetId="3">#REF!</definedName>
    <definedName name="PY_Inc_Bef_Tax" localSheetId="3">#REF!</definedName>
    <definedName name="PY_Intangible_Assets" localSheetId="3">#REF!</definedName>
    <definedName name="PY_Intangible_Assets">#REF!</definedName>
    <definedName name="PY_Interest_Expense" localSheetId="3">#REF!</definedName>
    <definedName name="PY_Inventory" localSheetId="3">#REF!</definedName>
    <definedName name="PY_LIABIL_EQUITY" localSheetId="3">#REF!</definedName>
    <definedName name="PY_LIABIL_EQUITY">#REF!</definedName>
    <definedName name="PY_Long_term_Debt__excl_Dfd_Taxes" localSheetId="3">#REF!</definedName>
    <definedName name="PY_LT_Debt" localSheetId="3">#REF!</definedName>
    <definedName name="PY_Market_Value_of_Equity" localSheetId="3">#REF!</definedName>
    <definedName name="PY_Marketable_Sec" localSheetId="3">#REF!</definedName>
    <definedName name="PY_Marketable_Sec">#REF!</definedName>
    <definedName name="PY_NET_INCOME" localSheetId="3">#REF!</definedName>
    <definedName name="PY_NET_PROFIT">#REF!</definedName>
    <definedName name="PY_Net_Revenue" localSheetId="3">#REF!</definedName>
    <definedName name="PY_Operating_Inc" localSheetId="3">#REF!</definedName>
    <definedName name="PY_Operating_Inc">#REF!</definedName>
    <definedName name="PY_Operating_Income" localSheetId="3">#REF!</definedName>
    <definedName name="PY_Operating_Income">#REF!</definedName>
    <definedName name="PY_Other_Curr_Assets" localSheetId="3">#REF!</definedName>
    <definedName name="PY_Other_Curr_Assets">#REF!</definedName>
    <definedName name="PY_Other_Exp" localSheetId="3">#REF!</definedName>
    <definedName name="PY_Other_Exp">#REF!</definedName>
    <definedName name="PY_Other_LT_Assets" localSheetId="3">#REF!</definedName>
    <definedName name="PY_Other_LT_Assets">#REF!</definedName>
    <definedName name="PY_Other_LT_Liabilities" localSheetId="3">#REF!</definedName>
    <definedName name="PY_Other_LT_Liabilities">#REF!</definedName>
    <definedName name="PY_Preferred_Stock" localSheetId="3">#REF!</definedName>
    <definedName name="PY_Preferred_Stock">#REF!</definedName>
    <definedName name="PY_QUICK_ASSETS" localSheetId="3">#REF!</definedName>
    <definedName name="PY_Ret_allow">#REF!</definedName>
    <definedName name="PY_Ret_mnth">#REF!</definedName>
    <definedName name="PY_Ret_pd">#REF!</definedName>
    <definedName name="PY_Retained_Earnings" localSheetId="3">#REF!</definedName>
    <definedName name="PY_Retained_Earnings">#REF!</definedName>
    <definedName name="PY_Returns">#REF!</definedName>
    <definedName name="PY_Selling" localSheetId="3">#REF!</definedName>
    <definedName name="PY_Selling">#REF!</definedName>
    <definedName name="PY_Tangible_Assets" localSheetId="3">#REF!</definedName>
    <definedName name="PY_Tangible_Assets">#REF!</definedName>
    <definedName name="PY_Tangible_Net_Worth" localSheetId="3">#REF!</definedName>
    <definedName name="PY_Taxes" localSheetId="3">#REF!</definedName>
    <definedName name="PY_TOTAL_ASSETS" localSheetId="3">#REF!</definedName>
    <definedName name="PY_TOTAL_CURR_ASSETS" localSheetId="3">#REF!</definedName>
    <definedName name="PY_TOTAL_DEBT" localSheetId="3">#REF!</definedName>
    <definedName name="PY_TOTAL_EQUITY" localSheetId="3">#REF!</definedName>
    <definedName name="PY_Trade_Payables" localSheetId="3">#REF!</definedName>
    <definedName name="PY_Weighted_Average" localSheetId="3">#REF!</definedName>
    <definedName name="PY_Working_Capital" localSheetId="3">#REF!</definedName>
    <definedName name="PY_Year_Income_Statement" localSheetId="3">#REF!</definedName>
    <definedName name="PY2_Accounts_Receivable" localSheetId="3">#REF!</definedName>
    <definedName name="PY2_Administration" localSheetId="3">#REF!</definedName>
    <definedName name="PY2_Cash" localSheetId="3">#REF!</definedName>
    <definedName name="PY2_Cash_Div_Dec" localSheetId="3">#REF!</definedName>
    <definedName name="PY2_CASH_DIVIDENDS_DECLARED__per_common_share" localSheetId="3">#REF!</definedName>
    <definedName name="PY2_Common_Equity" localSheetId="3">#REF!</definedName>
    <definedName name="PY2_Cost_of_Sales" localSheetId="3">#REF!</definedName>
    <definedName name="PY2_Current_Liabilities" localSheetId="3">#REF!</definedName>
    <definedName name="PY2_Depreciation" localSheetId="3">#REF!</definedName>
    <definedName name="PY2_Disc._Ops." localSheetId="3">#REF!</definedName>
    <definedName name="PY2_Earnings_per_share" localSheetId="3">#REF!</definedName>
    <definedName name="PY2_Extraord." localSheetId="3">#REF!</definedName>
    <definedName name="PY2_Gross_Profit" localSheetId="3">#REF!</definedName>
    <definedName name="PY2_INC_AFT_TAX" localSheetId="3">#REF!</definedName>
    <definedName name="PY2_INC_BEF_EXTRAORD" localSheetId="3">#REF!</definedName>
    <definedName name="PY2_Inc_Bef_Tax" localSheetId="3">#REF!</definedName>
    <definedName name="PY2_Intangible_Assets" localSheetId="3">#REF!</definedName>
    <definedName name="PY2_Interest_Expense" localSheetId="3">#REF!</definedName>
    <definedName name="PY2_Inventory" localSheetId="3">#REF!</definedName>
    <definedName name="PY2_LIABIL_EQUITY" localSheetId="3">#REF!</definedName>
    <definedName name="PY2_Long_term_Debt__excl_Dfd_Taxes" localSheetId="3">#REF!</definedName>
    <definedName name="PY2_LT_Debt" localSheetId="3">#REF!</definedName>
    <definedName name="PY2_Market_Value_of_Equity" localSheetId="3">#REF!</definedName>
    <definedName name="PY2_Marketable_Sec" localSheetId="3">#REF!</definedName>
    <definedName name="PY2_NET_INCOME" localSheetId="3">#REF!</definedName>
    <definedName name="PY2_Net_Revenue" localSheetId="3">#REF!</definedName>
    <definedName name="PY2_Operating_Inc" localSheetId="3">#REF!</definedName>
    <definedName name="PY2_Operating_Income" localSheetId="3">#REF!</definedName>
    <definedName name="PY2_Other_Curr_Assets" localSheetId="3">#REF!</definedName>
    <definedName name="PY2_Other_Exp." localSheetId="3">#REF!</definedName>
    <definedName name="PY2_Other_LT_Assets" localSheetId="3">#REF!</definedName>
    <definedName name="PY2_Other_LT_Liabilities" localSheetId="3">#REF!</definedName>
    <definedName name="PY2_Preferred_Stock" localSheetId="3">#REF!</definedName>
    <definedName name="PY2_QUICK_ASSETS" localSheetId="3">#REF!</definedName>
    <definedName name="PY2_Retained_Earnings" localSheetId="3">#REF!</definedName>
    <definedName name="PY2_Selling" localSheetId="3">#REF!</definedName>
    <definedName name="PY2_Tangible_Assets" localSheetId="3">#REF!</definedName>
    <definedName name="PY2_Tangible_Net_Worth" localSheetId="3">#REF!</definedName>
    <definedName name="PY2_Taxes" localSheetId="3">#REF!</definedName>
    <definedName name="PY2_TOTAL_ASSETS" localSheetId="3">#REF!</definedName>
    <definedName name="PY2_TOTAL_CURR_ASSETS" localSheetId="3">#REF!</definedName>
    <definedName name="PY2_TOTAL_DEBT" localSheetId="3">#REF!</definedName>
    <definedName name="PY2_TOTAL_EQUITY" localSheetId="3">#REF!</definedName>
    <definedName name="PY2_Trade_Payables" localSheetId="3">#REF!</definedName>
    <definedName name="PY2_Weighted_Average" localSheetId="3">#REF!</definedName>
    <definedName name="PY2_Working_Capital" localSheetId="3">#REF!</definedName>
    <definedName name="PY2_Year_Income_Statement" localSheetId="3">#REF!</definedName>
    <definedName name="PY3_Accounts_Receivable" localSheetId="3">#REF!</definedName>
    <definedName name="PY3_Administration" localSheetId="3">#REF!</definedName>
    <definedName name="PY3_Cash" localSheetId="3">#REF!</definedName>
    <definedName name="PY3_Common_Equity" localSheetId="3">#REF!</definedName>
    <definedName name="PY3_Cost_of_Sales" localSheetId="3">#REF!</definedName>
    <definedName name="PY3_Current_Liabilities" localSheetId="3">#REF!</definedName>
    <definedName name="PY3_Depreciation" localSheetId="3">#REF!</definedName>
    <definedName name="PY3_Disc._Ops." localSheetId="3">#REF!</definedName>
    <definedName name="PY3_Extraord." localSheetId="3">#REF!</definedName>
    <definedName name="PY3_Gross_Profit" localSheetId="3">#REF!</definedName>
    <definedName name="PY3_INC_AFT_TAX" localSheetId="3">#REF!</definedName>
    <definedName name="PY3_INC_BEF_EXTRAORD" localSheetId="3">#REF!</definedName>
    <definedName name="PY3_Inc_Bef_Tax" localSheetId="3">#REF!</definedName>
    <definedName name="PY3_Intangible_Assets" localSheetId="3">#REF!</definedName>
    <definedName name="PY3_Intangible_Assets">#REF!</definedName>
    <definedName name="PY3_Interest_Expense" localSheetId="3">#REF!</definedName>
    <definedName name="PY3_Inventory" localSheetId="3">#REF!</definedName>
    <definedName name="PY3_LIABIL_EQUITY" localSheetId="3">#REF!</definedName>
    <definedName name="PY3_Long_term_Debt__excl_Dfd_Taxes" localSheetId="3">#REF!</definedName>
    <definedName name="PY3_Marketable_Sec" localSheetId="3">#REF!</definedName>
    <definedName name="PY3_Marketable_Sec">#REF!</definedName>
    <definedName name="PY3_NET_INCOME" localSheetId="3">#REF!</definedName>
    <definedName name="PY3_Net_Revenue" localSheetId="3">#REF!</definedName>
    <definedName name="PY3_Operating_Inc" localSheetId="3">#REF!</definedName>
    <definedName name="PY3_Other_Curr_Assets" localSheetId="3">#REF!</definedName>
    <definedName name="PY3_Other_Curr_Assets">#REF!</definedName>
    <definedName name="PY3_Other_Exp." localSheetId="3">#REF!</definedName>
    <definedName name="PY3_Other_LT_Assets" localSheetId="3">#REF!</definedName>
    <definedName name="PY3_Other_LT_Assets">#REF!</definedName>
    <definedName name="PY3_Other_LT_Liabilities" localSheetId="3">#REF!</definedName>
    <definedName name="PY3_Other_LT_Liabilities">#REF!</definedName>
    <definedName name="PY3_Preferred_Stock" localSheetId="3">#REF!</definedName>
    <definedName name="PY3_Preferred_Stock">#REF!</definedName>
    <definedName name="PY3_QUICK_ASSETS" localSheetId="3">#REF!</definedName>
    <definedName name="PY3_Retained_Earnings" localSheetId="3">#REF!</definedName>
    <definedName name="PY3_Retained_Earnings">#REF!</definedName>
    <definedName name="PY3_Selling" localSheetId="3">#REF!</definedName>
    <definedName name="PY3_Tangible_Assets" localSheetId="3">#REF!</definedName>
    <definedName name="PY3_Tangible_Assets">#REF!</definedName>
    <definedName name="PY3_Taxes" localSheetId="3">#REF!</definedName>
    <definedName name="PY3_TOTAL_ASSETS" localSheetId="3">#REF!</definedName>
    <definedName name="PY3_TOTAL_CURR_ASSETS" localSheetId="3">#REF!</definedName>
    <definedName name="PY3_TOTAL_DEBT" localSheetId="3">#REF!</definedName>
    <definedName name="PY3_TOTAL_EQUITY" localSheetId="3">#REF!</definedName>
    <definedName name="PY3_Trade_Payables" localSheetId="3">#REF!</definedName>
    <definedName name="PY3_Year_Income_Statement" localSheetId="3">#REF!</definedName>
    <definedName name="PY4_Accounts_Receivable" localSheetId="3">#REF!</definedName>
    <definedName name="PY4_Administration" localSheetId="3">#REF!</definedName>
    <definedName name="PY4_Cash" localSheetId="3">#REF!</definedName>
    <definedName name="PY4_Common_Equity" localSheetId="3">#REF!</definedName>
    <definedName name="PY4_Cost_of_Sales" localSheetId="3">#REF!</definedName>
    <definedName name="PY4_Current_Liabilities" localSheetId="3">#REF!</definedName>
    <definedName name="PY4_Depreciation" localSheetId="3">#REF!</definedName>
    <definedName name="PY4_Disc._Ops." localSheetId="3">#REF!</definedName>
    <definedName name="PY4_Extraord." localSheetId="3">#REF!</definedName>
    <definedName name="PY4_Gross_Profit" localSheetId="3">#REF!</definedName>
    <definedName name="PY4_INC_AFT_TAX" localSheetId="3">#REF!</definedName>
    <definedName name="PY4_INC_BEF_EXTRAORD" localSheetId="3">#REF!</definedName>
    <definedName name="PY4_Inc_Bef_Tax" localSheetId="3">#REF!</definedName>
    <definedName name="PY4_Intangible_Assets" localSheetId="3">#REF!</definedName>
    <definedName name="PY4_Intangible_Assets">#REF!</definedName>
    <definedName name="PY4_Interest_Expense" localSheetId="3">#REF!</definedName>
    <definedName name="PY4_Inventory" localSheetId="3">#REF!</definedName>
    <definedName name="PY4_LIABIL_EQUITY" localSheetId="3">#REF!</definedName>
    <definedName name="PY4_Long_term_Debt__excl_Dfd_Taxes" localSheetId="3">#REF!</definedName>
    <definedName name="PY4_Marketable_Sec" localSheetId="3">#REF!</definedName>
    <definedName name="PY4_Marketable_Sec">#REF!</definedName>
    <definedName name="PY4_NET_INCOME" localSheetId="3">#REF!</definedName>
    <definedName name="PY4_Net_Revenue" localSheetId="3">#REF!</definedName>
    <definedName name="PY4_Operating_Inc" localSheetId="3">#REF!</definedName>
    <definedName name="PY4_Other_Cur_Assets" localSheetId="3">#REF!</definedName>
    <definedName name="PY4_Other_Cur_Assets">#REF!</definedName>
    <definedName name="PY4_Other_Exp." localSheetId="3">#REF!</definedName>
    <definedName name="PY4_Other_LT_Assets" localSheetId="3">#REF!</definedName>
    <definedName name="PY4_Other_LT_Assets">#REF!</definedName>
    <definedName name="PY4_Other_LT_Liabilities" localSheetId="3">#REF!</definedName>
    <definedName name="PY4_Other_LT_Liabilities">#REF!</definedName>
    <definedName name="PY4_Preferred_Stock" localSheetId="3">#REF!</definedName>
    <definedName name="PY4_Preferred_Stock">#REF!</definedName>
    <definedName name="PY4_QUICK_ASSETS" localSheetId="3">#REF!</definedName>
    <definedName name="PY4_Retained_Earnings" localSheetId="3">#REF!</definedName>
    <definedName name="PY4_Retained_Earnings">#REF!</definedName>
    <definedName name="PY4_Selling" localSheetId="3">#REF!</definedName>
    <definedName name="PY4_Tangible_Assets" localSheetId="3">#REF!</definedName>
    <definedName name="PY4_Tangible_Assets">#REF!</definedName>
    <definedName name="PY4_Taxes" localSheetId="3">#REF!</definedName>
    <definedName name="PY4_TOTAL_ASSETS" localSheetId="3">#REF!</definedName>
    <definedName name="PY4_TOTAL_CURR_ASSETS" localSheetId="3">#REF!</definedName>
    <definedName name="PY4_TOTAL_DEBT" localSheetId="3">#REF!</definedName>
    <definedName name="PY4_TOTAL_EQUITY" localSheetId="3">#REF!</definedName>
    <definedName name="PY4_Trade_Payables" localSheetId="3">#REF!</definedName>
    <definedName name="PY4_Year_Income_Statement" localSheetId="3">#REF!</definedName>
    <definedName name="PY5_Accounts_Receivable" localSheetId="3">#REF!</definedName>
    <definedName name="PY5_Accounts_Receivable">#REF!</definedName>
    <definedName name="PY5_Administration" localSheetId="3">#REF!</definedName>
    <definedName name="PY5_Cash" localSheetId="3">#REF!</definedName>
    <definedName name="PY5_Common_Equity" localSheetId="3">#REF!</definedName>
    <definedName name="PY5_Cost_of_Sales" localSheetId="3">#REF!</definedName>
    <definedName name="PY5_Current_Liabilities" localSheetId="3">#REF!</definedName>
    <definedName name="PY5_Depreciation" localSheetId="3">#REF!</definedName>
    <definedName name="PY5_Disc._Ops." localSheetId="3">#REF!</definedName>
    <definedName name="PY5_Extraord." localSheetId="3">#REF!</definedName>
    <definedName name="PY5_Gross_Profit" localSheetId="3">#REF!</definedName>
    <definedName name="PY5_INC_AFT_TAX" localSheetId="3">#REF!</definedName>
    <definedName name="PY5_INC_BEF_EXTRAORD" localSheetId="3">#REF!</definedName>
    <definedName name="PY5_Inc_Bef_Tax" localSheetId="3">#REF!</definedName>
    <definedName name="PY5_Intangible_Assets" localSheetId="3">#REF!</definedName>
    <definedName name="PY5_Intangible_Assets">#REF!</definedName>
    <definedName name="PY5_Interest_Expense" localSheetId="3">#REF!</definedName>
    <definedName name="PY5_Inventory" localSheetId="3">#REF!</definedName>
    <definedName name="PY5_Inventory">#REF!</definedName>
    <definedName name="PY5_LIABIL_EQUITY" localSheetId="3">#REF!</definedName>
    <definedName name="PY5_Long_term_Debt__excl_Dfd_Taxes" localSheetId="3">#REF!</definedName>
    <definedName name="PY5_Marketable_Sec" localSheetId="3">#REF!</definedName>
    <definedName name="PY5_Marketable_Sec">#REF!</definedName>
    <definedName name="PY5_NET_INCOME" localSheetId="3">#REF!</definedName>
    <definedName name="PY5_Net_Revenue" localSheetId="3">#REF!</definedName>
    <definedName name="PY5_Operating_Inc" localSheetId="3">#REF!</definedName>
    <definedName name="PY5_Other_Curr_Assets" localSheetId="3">#REF!</definedName>
    <definedName name="PY5_Other_Curr_Assets">#REF!</definedName>
    <definedName name="PY5_Other_Exp." localSheetId="3">#REF!</definedName>
    <definedName name="PY5_Other_LT_Assets" localSheetId="3">#REF!</definedName>
    <definedName name="PY5_Other_LT_Assets">#REF!</definedName>
    <definedName name="PY5_Other_LT_Liabilities" localSheetId="3">#REF!</definedName>
    <definedName name="PY5_Other_LT_Liabilities">#REF!</definedName>
    <definedName name="PY5_Preferred_Stock" localSheetId="3">#REF!</definedName>
    <definedName name="PY5_Preferred_Stock">#REF!</definedName>
    <definedName name="PY5_QUICK_ASSETS" localSheetId="3">#REF!</definedName>
    <definedName name="PY5_Retained_Earnings" localSheetId="3">#REF!</definedName>
    <definedName name="PY5_Retained_Earnings">#REF!</definedName>
    <definedName name="PY5_Selling" localSheetId="3">#REF!</definedName>
    <definedName name="PY5_Tangible_Assets" localSheetId="3">#REF!</definedName>
    <definedName name="PY5_Tangible_Assets">#REF!</definedName>
    <definedName name="PY5_Taxes" localSheetId="3">#REF!</definedName>
    <definedName name="PY5_TOTAL_ASSETS" localSheetId="3">#REF!</definedName>
    <definedName name="PY5_TOTAL_CURR_ASSETS" localSheetId="3">#REF!</definedName>
    <definedName name="PY5_TOTAL_DEBT" localSheetId="3">#REF!</definedName>
    <definedName name="PY5_TOTAL_EQUITY" localSheetId="3">#REF!</definedName>
    <definedName name="PY5_Trade_Payables" localSheetId="3">#REF!</definedName>
    <definedName name="PY5_Year_Income_Statement" localSheetId="3">#REF!</definedName>
    <definedName name="QGPL_CLTESLB">#REF!</definedName>
    <definedName name="quarter" localSheetId="3">#REF!</definedName>
    <definedName name="quarter">#REF!</definedName>
    <definedName name="R_Factor" localSheetId="3">#REF!</definedName>
    <definedName name="R_Factor">#REF!</definedName>
    <definedName name="R_Factor_AR_Balance">#REF!</definedName>
    <definedName name="R_Factor_SRD">#REF!</definedName>
    <definedName name="Ret_Allowance">#REF!</definedName>
    <definedName name="roie">#REF!</definedName>
    <definedName name="rt">#REF!</definedName>
    <definedName name="rte">#REF!</definedName>
    <definedName name="S_AcctDes">#REF!</definedName>
    <definedName name="S_Adjust">#REF!</definedName>
    <definedName name="S_AJE_Tot">#REF!</definedName>
    <definedName name="S_CompNum">#REF!</definedName>
    <definedName name="S_CY_Beg">#REF!</definedName>
    <definedName name="S_CY_End">#REF!</definedName>
    <definedName name="S_Diff_Amt">#REF!</definedName>
    <definedName name="S_Diff_Pct">#REF!</definedName>
    <definedName name="S_GrpNum">#REF!</definedName>
    <definedName name="S_Headings">#REF!</definedName>
    <definedName name="S_KeyValue">#REF!</definedName>
    <definedName name="S_PY_End">#REF!</definedName>
    <definedName name="S_RJE_Tot">#REF!</definedName>
    <definedName name="S_RowNum">#REF!</definedName>
    <definedName name="Sales">#REF!</definedName>
    <definedName name="salesld">#REF!</definedName>
    <definedName name="SalesPCS">#REF!</definedName>
    <definedName name="SAPBEXrevision" localSheetId="3" hidden="1">1</definedName>
    <definedName name="SAPBEXrevision" hidden="1">3</definedName>
    <definedName name="SAPBEXsysID" hidden="1">"PLW"</definedName>
    <definedName name="SAPBEXwbID" localSheetId="3" hidden="1">"0B3C5WPQ1PKHTD1CRY997L2MI"</definedName>
    <definedName name="SAPBEXwbID" hidden="1">"14RHU0IXG8KL7C7PJMON454VM"</definedName>
    <definedName name="sdfnlsd" hidden="1">#REF!</definedName>
    <definedName name="sectores">#REF!</definedName>
    <definedName name="sedal" localSheetId="3">#REF!</definedName>
    <definedName name="sedal">#REF!</definedName>
    <definedName name="Selection_Remainder" localSheetId="3">#REF!</definedName>
    <definedName name="Selection_Remainder">#REF!</definedName>
    <definedName name="sku" localSheetId="3">#REF!</definedName>
    <definedName name="sku">#REF!</definedName>
    <definedName name="skus" localSheetId="3">#REF!</definedName>
    <definedName name="skus">#REF!</definedName>
    <definedName name="Starting_Point" localSheetId="3">#REF!</definedName>
    <definedName name="Starting_Point">#REF!</definedName>
    <definedName name="STKDIARIO" localSheetId="3">#REF!</definedName>
    <definedName name="STKDIARIO">#REF!</definedName>
    <definedName name="STKDIARIOPX01" localSheetId="3">#REF!</definedName>
    <definedName name="STKDIARIOPX01">#REF!</definedName>
    <definedName name="STKDIARIOPX04" localSheetId="3">#REF!</definedName>
    <definedName name="STKDIARIOPX04">#REF!</definedName>
    <definedName name="Suma_de_ABR_U_3">#REF!</definedName>
    <definedName name="SUMMARY" localSheetId="3">#REF!</definedName>
    <definedName name="SUMMARY">#REF!</definedName>
    <definedName name="super" localSheetId="3">#REF!</definedName>
    <definedName name="super">#REF!</definedName>
    <definedName name="tablasun" localSheetId="3">#REF!</definedName>
    <definedName name="tablasun">#REF!</definedName>
    <definedName name="TbPy530159">#REF!</definedName>
    <definedName name="Tech">#REF!</definedName>
    <definedName name="techld">#REF!</definedName>
    <definedName name="TechPCS">#REF!</definedName>
    <definedName name="Test_de_Gastos_Mayores">#REF!</definedName>
    <definedName name="TEST0" localSheetId="3">#REF!</definedName>
    <definedName name="TEST0">#REF!</definedName>
    <definedName name="TEST1" localSheetId="3">#REF!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6">#REF!</definedName>
    <definedName name="TEST7">#REF!</definedName>
    <definedName name="TEST8">#REF!</definedName>
    <definedName name="TEST9">#REF!</definedName>
    <definedName name="TESTKEYS" localSheetId="3">#REF!</definedName>
    <definedName name="TESTKEYS">#REF!</definedName>
    <definedName name="TextRefCopy1">#REF!</definedName>
    <definedName name="TextRefCopy10" localSheetId="3">#REF!</definedName>
    <definedName name="TextRefCopy10">#REF!</definedName>
    <definedName name="TextRefCopy100" localSheetId="3">#REF!</definedName>
    <definedName name="TextRefCopy100">#REF!</definedName>
    <definedName name="TextRefCopy102" localSheetId="3">#REF!</definedName>
    <definedName name="TextRefCopy102">#REF!</definedName>
    <definedName name="TextRefCopy103" localSheetId="3">#REF!</definedName>
    <definedName name="TextRefCopy103">#REF!</definedName>
    <definedName name="TextRefCopy104" localSheetId="3">#REF!</definedName>
    <definedName name="TextRefCopy104">#REF!</definedName>
    <definedName name="TextRefCopy105" localSheetId="3">#REF!</definedName>
    <definedName name="TextRefCopy105">#REF!</definedName>
    <definedName name="TextRefCopy107" localSheetId="3">#REF!</definedName>
    <definedName name="TextRefCopy107">#REF!</definedName>
    <definedName name="TextRefCopy108" localSheetId="3">#REF!</definedName>
    <definedName name="TextRefCopy108">#REF!</definedName>
    <definedName name="TextRefCopy109" localSheetId="3">#REF!</definedName>
    <definedName name="TextRefCopy109">#REF!</definedName>
    <definedName name="TextRefCopy11" localSheetId="3">#REF!</definedName>
    <definedName name="TextRefCopy111">#REF!</definedName>
    <definedName name="TextRefCopy112" localSheetId="3">#REF!</definedName>
    <definedName name="TextRefCopy112">#REF!</definedName>
    <definedName name="TextRefCopy113" localSheetId="3">#REF!</definedName>
    <definedName name="TextRefCopy113">#REF!</definedName>
    <definedName name="TextRefCopy114">#REF!</definedName>
    <definedName name="TextRefCopy116" localSheetId="3">#REF!</definedName>
    <definedName name="TextRefCopy116">#REF!</definedName>
    <definedName name="TextRefCopy118" localSheetId="3">#REF!</definedName>
    <definedName name="TextRefCopy118">#REF!</definedName>
    <definedName name="TextRefCopy119" localSheetId="3">#REF!</definedName>
    <definedName name="TextRefCopy119">#REF!</definedName>
    <definedName name="TextRefCopy12" localSheetId="3">#REF!</definedName>
    <definedName name="TextRefCopy120" localSheetId="3">#REF!</definedName>
    <definedName name="TextRefCopy120">#REF!</definedName>
    <definedName name="TextRefCopy121" localSheetId="3">#REF!</definedName>
    <definedName name="TextRefCopy121">#REF!</definedName>
    <definedName name="TextRefCopy122">#REF!</definedName>
    <definedName name="TextRefCopy123">#REF!</definedName>
    <definedName name="TextRefCopy127" localSheetId="3">#REF!</definedName>
    <definedName name="TextRefCopy127">#REF!</definedName>
    <definedName name="TextRefCopy13" localSheetId="3">#REF!</definedName>
    <definedName name="TextRefCopy14" localSheetId="3">#REF!</definedName>
    <definedName name="TextRefCopy15" localSheetId="3">#REF!</definedName>
    <definedName name="TextRefCopy169">#REF!</definedName>
    <definedName name="TextRefCopy171">#REF!</definedName>
    <definedName name="TextRefCopy172">#REF!</definedName>
    <definedName name="TextRefCopy173">#REF!</definedName>
    <definedName name="TextRefCopy175">#REF!</definedName>
    <definedName name="TextRefCopy177">#REF!</definedName>
    <definedName name="TextRefCopy178">#REF!</definedName>
    <definedName name="TextRefCopy29">#REF!</definedName>
    <definedName name="TextRefCopy3" localSheetId="3">#REF!</definedName>
    <definedName name="TextRefCopy3">#REF!</definedName>
    <definedName name="TextRefCopy30">#REF!</definedName>
    <definedName name="TextRefCopy31">#REF!</definedName>
    <definedName name="TextRefCopy32">#REF!</definedName>
    <definedName name="TextRefCopy35">#REF!</definedName>
    <definedName name="TextRefCopy37">#REF!</definedName>
    <definedName name="TextRefCopy38">#REF!</definedName>
    <definedName name="TextRefCopy39">#REF!</definedName>
    <definedName name="TextRefCopy4" localSheetId="3">#REF!</definedName>
    <definedName name="TextRefCopy4">#REF!</definedName>
    <definedName name="TextRefCopy41">#REF!</definedName>
    <definedName name="TextRefCopy42" localSheetId="3">#REF!</definedName>
    <definedName name="TextRefCopy42">#REF!</definedName>
    <definedName name="TextRefCopy43" localSheetId="3">#REF!</definedName>
    <definedName name="TextRefCopy44" localSheetId="3">#REF!</definedName>
    <definedName name="TextRefCopy44">#REF!</definedName>
    <definedName name="TextRefCopy46">#REF!</definedName>
    <definedName name="TextRefCopy53" localSheetId="3">#REF!</definedName>
    <definedName name="TextRefCopy53">#REF!</definedName>
    <definedName name="TextRefCopy54" localSheetId="3">#REF!</definedName>
    <definedName name="TextRefCopy54">#REF!</definedName>
    <definedName name="TextRefCopy55" localSheetId="3">#REF!</definedName>
    <definedName name="TextRefCopy55">#REF!</definedName>
    <definedName name="TextRefCopy56" localSheetId="3">#REF!</definedName>
    <definedName name="TextRefCopy56">#REF!</definedName>
    <definedName name="TextRefCopy6">#REF!</definedName>
    <definedName name="TextRefCopy63" localSheetId="3">#REF!</definedName>
    <definedName name="TextRefCopy63">#REF!</definedName>
    <definedName name="TextRefCopy65" localSheetId="3">#REF!</definedName>
    <definedName name="TextRefCopy65">#REF!</definedName>
    <definedName name="TextRefCopy66" localSheetId="3">#REF!</definedName>
    <definedName name="TextRefCopy66">#REF!</definedName>
    <definedName name="TextRefCopy67" localSheetId="3">#REF!</definedName>
    <definedName name="TextRefCopy67">#REF!</definedName>
    <definedName name="TextRefCopy68" localSheetId="3">#REF!</definedName>
    <definedName name="TextRefCopy68">#REF!</definedName>
    <definedName name="TextRefCopy7" localSheetId="3">#REF!</definedName>
    <definedName name="TextRefCopy7">#REF!</definedName>
    <definedName name="TextRefCopy70" localSheetId="3">#REF!</definedName>
    <definedName name="TextRefCopy70">#REF!</definedName>
    <definedName name="TextRefCopy71" localSheetId="3">#REF!</definedName>
    <definedName name="TextRefCopy71">#REF!</definedName>
    <definedName name="TextRefCopy73" localSheetId="3">#REF!</definedName>
    <definedName name="TextRefCopy73">#REF!</definedName>
    <definedName name="TextRefCopy75" localSheetId="3">#REF!</definedName>
    <definedName name="TextRefCopy75">#REF!</definedName>
    <definedName name="TextRefCopy77" localSheetId="3">#REF!</definedName>
    <definedName name="TextRefCopy77">#REF!</definedName>
    <definedName name="TextRefCopy79" localSheetId="3">#REF!</definedName>
    <definedName name="TextRefCopy79">#REF!</definedName>
    <definedName name="TextRefCopy8" localSheetId="3">#REF!</definedName>
    <definedName name="TextRefCopy8">#REF!</definedName>
    <definedName name="TextRefCopy80" localSheetId="3">#REF!</definedName>
    <definedName name="TextRefCopy80">#REF!</definedName>
    <definedName name="TextRefCopy82" localSheetId="3">#REF!</definedName>
    <definedName name="TextRefCopy82">#REF!</definedName>
    <definedName name="TextRefCopy85" localSheetId="3">#REF!</definedName>
    <definedName name="TextRefCopy86" localSheetId="3">#REF!</definedName>
    <definedName name="TextRefCopy88" localSheetId="3">#REF!</definedName>
    <definedName name="TextRefCopy89" localSheetId="3">#REF!</definedName>
    <definedName name="TextRefCopy90" localSheetId="3">#REF!</definedName>
    <definedName name="TextRefCopy91" localSheetId="3">#REF!</definedName>
    <definedName name="TextRefCopy92" localSheetId="3">#REF!</definedName>
    <definedName name="TextRefCopy93" localSheetId="3">#REF!</definedName>
    <definedName name="TextRefCopy97" localSheetId="3">#REF!</definedName>
    <definedName name="TextRefCopy97">#REF!</definedName>
    <definedName name="TextRefCopy98">#REF!</definedName>
    <definedName name="TextRefCopyRangeCount" localSheetId="3" hidden="1">12</definedName>
    <definedName name="TextRefCopyRangeCount" hidden="1">1</definedName>
    <definedName name="Top_Stratum_Number" localSheetId="3">#REF!</definedName>
    <definedName name="Top_Stratum_Number">#REF!</definedName>
    <definedName name="Top_Stratum_Value" localSheetId="3">#REF!</definedName>
    <definedName name="Top_Stratum_Value">#REF!</definedName>
    <definedName name="Total_Amount">#REF!</definedName>
    <definedName name="Total_Number_Selections" localSheetId="3">#REF!</definedName>
    <definedName name="Total_Number_Selections">#REF!</definedName>
    <definedName name="tp" localSheetId="3">#REF!</definedName>
    <definedName name="tp">#REF!</definedName>
    <definedName name="Unidades" localSheetId="3">#REF!</definedName>
    <definedName name="Unidades">#REF!</definedName>
    <definedName name="URUGUAY" localSheetId="3">#REF!</definedName>
    <definedName name="URUGUAY">#REF!</definedName>
    <definedName name="vencidos">#REF!</definedName>
    <definedName name="vigencia" localSheetId="3">#REF!</definedName>
    <definedName name="vigencia">#REF!</definedName>
    <definedName name="vpphold">#REF!</definedName>
    <definedName name="VTADIAR" localSheetId="3">#REF!</definedName>
    <definedName name="VTADIAR">#REF!</definedName>
    <definedName name="VTO">#REF!</definedName>
    <definedName name="vtoañoc">#REF!</definedName>
    <definedName name="vtoañon">#REF!</definedName>
    <definedName name="vtoaños">#REF!</definedName>
    <definedName name="VTOSN">#REF!</definedName>
    <definedName name="WDSD" hidden="1">#REF!</definedName>
    <definedName name="wrn.Aging._.and._.Trend._.Analysis." localSheetId="2"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8"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2" hidden="1">{#N/A,#N/A,FALSE,"VOL"}</definedName>
    <definedName name="wrn.Volumen." localSheetId="6" hidden="1">{#N/A,#N/A,FALSE,"VOL"}</definedName>
    <definedName name="wrn.Volumen." localSheetId="7" hidden="1">{#N/A,#N/A,FALSE,"VOL"}</definedName>
    <definedName name="wrn.Volumen." localSheetId="8" hidden="1">{#N/A,#N/A,FALSE,"VOL"}</definedName>
    <definedName name="wrn.Volumen." localSheetId="3" hidden="1">{#N/A,#N/A,FALSE,"VOL"}</definedName>
    <definedName name="wrn.Volumen." hidden="1">{#N/A,#N/A,FALSE,"VOL"}</definedName>
    <definedName name="xdc">#REF!</definedName>
    <definedName name="XREF_COLUMN_1" hidden="1">#REF!</definedName>
    <definedName name="XREF_COLUMN_10" hidden="1">#REF!</definedName>
    <definedName name="XREF_COLUMN_11" localSheetId="3" hidden="1">'Variación del Activo Neto'!#REF!</definedName>
    <definedName name="XREF_COLUMN_12" localSheetId="3" hidden="1">'Variación del Activo Neto'!#REF!</definedName>
    <definedName name="XREF_COLUMN_12" hidden="1">#REF!</definedName>
    <definedName name="XREF_COLUMN_13" localSheetId="3" hidden="1">'Variación del Activo Neto'!#REF!</definedName>
    <definedName name="XREF_COLUMN_13" hidden="1">#REF!</definedName>
    <definedName name="XREF_COLUMN_14" localSheetId="3" hidden="1">'Variación del Activo Neto'!$P:$P</definedName>
    <definedName name="XREF_COLUMN_14" hidden="1">#REF!</definedName>
    <definedName name="XREF_COLUMN_15" localSheetId="3" hidden="1">#REF!</definedName>
    <definedName name="XREF_COLUMN_15" hidden="1">#REF!</definedName>
    <definedName name="XREF_COLUMN_17" localSheetId="3" hidden="1">#REF!</definedName>
    <definedName name="XREF_COLUMN_17" hidden="1">#REF!</definedName>
    <definedName name="XREF_COLUMN_2" hidden="1">#REF!</definedName>
    <definedName name="XREF_COLUMN_24" hidden="1">#REF!</definedName>
    <definedName name="XREF_COLUMN_4" localSheetId="3" hidden="1">#REF!</definedName>
    <definedName name="XREF_COLUMN_5" localSheetId="3" hidden="1">'Variación del Activo Neto'!$D:$D</definedName>
    <definedName name="XREF_COLUMN_7" hidden="1">#REF!</definedName>
    <definedName name="XREF_COLUMN_9" hidden="1">#REF!</definedName>
    <definedName name="XRefActiveRow" localSheetId="3" hidden="1">#REF!</definedName>
    <definedName name="XRefActiveRow" hidden="1">#REF!</definedName>
    <definedName name="XRefColumnsCount" localSheetId="3" hidden="1">14</definedName>
    <definedName name="XRefColumnsCount" hidden="1">2</definedName>
    <definedName name="XRefCopy1" localSheetId="3" hidden="1">#REF!</definedName>
    <definedName name="XRefCopy1" hidden="1">#REF!</definedName>
    <definedName name="XRefCopy10" localSheetId="3" hidden="1">#REF!</definedName>
    <definedName name="XRefCopy100" localSheetId="3" hidden="1">#REF!</definedName>
    <definedName name="XRefCopy100" hidden="1">#REF!</definedName>
    <definedName name="XRefCopy100Row" localSheetId="3" hidden="1">#REF!</definedName>
    <definedName name="XRefCopy100Row" hidden="1">#REF!</definedName>
    <definedName name="XRefCopy101" localSheetId="3" hidden="1">#REF!</definedName>
    <definedName name="XRefCopy101" hidden="1">#REF!</definedName>
    <definedName name="XRefCopy101Row" localSheetId="3" hidden="1">#REF!</definedName>
    <definedName name="XRefCopy101Row" hidden="1">#REF!</definedName>
    <definedName name="XRefCopy102" localSheetId="3" hidden="1">#REF!</definedName>
    <definedName name="XRefCopy102" hidden="1">#REF!</definedName>
    <definedName name="XRefCopy102Row" localSheetId="3" hidden="1">#REF!</definedName>
    <definedName name="XRefCopy102Row" hidden="1">#REF!</definedName>
    <definedName name="XRefCopy103" localSheetId="3" hidden="1">#REF!</definedName>
    <definedName name="XRefCopy103" hidden="1">#REF!</definedName>
    <definedName name="XRefCopy103Row" localSheetId="3" hidden="1">#REF!</definedName>
    <definedName name="XRefCopy103Row" hidden="1">#REF!</definedName>
    <definedName name="XRefCopy104" localSheetId="3" hidden="1">#REF!</definedName>
    <definedName name="XRefCopy104" hidden="1">#REF!</definedName>
    <definedName name="XRefCopy104Row" localSheetId="3" hidden="1">#REF!</definedName>
    <definedName name="XRefCopy104Row" hidden="1">#REF!</definedName>
    <definedName name="XRefCopy105" hidden="1">#REF!</definedName>
    <definedName name="XRefCopy105Row" localSheetId="3" hidden="1">#REF!</definedName>
    <definedName name="XRefCopy105Row" hidden="1">#REF!</definedName>
    <definedName name="XRefCopy106" hidden="1">#REF!</definedName>
    <definedName name="XRefCopy106Row" localSheetId="3" hidden="1">#REF!</definedName>
    <definedName name="XRefCopy106Row" hidden="1">#REF!</definedName>
    <definedName name="XRefCopy107" hidden="1">#REF!</definedName>
    <definedName name="XRefCopy107Row" localSheetId="3" hidden="1">#REF!</definedName>
    <definedName name="XRefCopy107Row" hidden="1">#REF!</definedName>
    <definedName name="XRefCopy108" hidden="1">#REF!</definedName>
    <definedName name="XRefCopy108Row" localSheetId="3" hidden="1">#REF!</definedName>
    <definedName name="XRefCopy108Row" hidden="1">#REF!</definedName>
    <definedName name="XRefCopy109" hidden="1">#REF!</definedName>
    <definedName name="XRefCopy109Row" localSheetId="3" hidden="1">#REF!</definedName>
    <definedName name="XRefCopy109Row" hidden="1">#REF!</definedName>
    <definedName name="XRefCopy10Row" localSheetId="3" hidden="1">#REF!</definedName>
    <definedName name="XRefCopy10Row" hidden="1">#REF!</definedName>
    <definedName name="XRefCopy11" localSheetId="3" hidden="1">#REF!</definedName>
    <definedName name="XRefCopy110Row" localSheetId="3" hidden="1">#REF!</definedName>
    <definedName name="XRefCopy110Row" hidden="1">#REF!</definedName>
    <definedName name="XRefCopy111Row" localSheetId="3" hidden="1">#REF!</definedName>
    <definedName name="XRefCopy111Row" hidden="1">#REF!</definedName>
    <definedName name="XRefCopy112" hidden="1">#REF!</definedName>
    <definedName name="XRefCopy112Row" localSheetId="3" hidden="1">#REF!</definedName>
    <definedName name="XRefCopy112Row" hidden="1">#REF!</definedName>
    <definedName name="XRefCopy113" hidden="1">#REF!</definedName>
    <definedName name="XRefCopy113Row" localSheetId="3" hidden="1">#REF!</definedName>
    <definedName name="XRefCopy113Row" hidden="1">#REF!</definedName>
    <definedName name="XRefCopy114" hidden="1">#REF!</definedName>
    <definedName name="XRefCopy114Row" localSheetId="3" hidden="1">#REF!</definedName>
    <definedName name="XRefCopy114Row" hidden="1">#REF!</definedName>
    <definedName name="XRefCopy115" hidden="1">#REF!</definedName>
    <definedName name="XRefCopy115Row" localSheetId="3" hidden="1">#REF!</definedName>
    <definedName name="XRefCopy115Row" hidden="1">#REF!</definedName>
    <definedName name="XRefCopy116" hidden="1">#REF!</definedName>
    <definedName name="XRefCopy116Row" localSheetId="3" hidden="1">#REF!</definedName>
    <definedName name="XRefCopy116Row" hidden="1">#REF!</definedName>
    <definedName name="XRefCopy117" hidden="1">#REF!</definedName>
    <definedName name="XRefCopy117Row" localSheetId="3" hidden="1">#REF!</definedName>
    <definedName name="XRefCopy117Row" hidden="1">#REF!</definedName>
    <definedName name="XRefCopy118" localSheetId="3" hidden="1">#REF!</definedName>
    <definedName name="XRefCopy118" hidden="1">#REF!</definedName>
    <definedName name="XRefCopy118Row" localSheetId="3" hidden="1">#REF!</definedName>
    <definedName name="XRefCopy118Row" hidden="1">#REF!</definedName>
    <definedName name="XRefCopy119" localSheetId="3" hidden="1">#REF!</definedName>
    <definedName name="XRefCopy119" hidden="1">#REF!</definedName>
    <definedName name="XRefCopy119Row" localSheetId="3" hidden="1">#REF!</definedName>
    <definedName name="XRefCopy119Row" hidden="1">#REF!</definedName>
    <definedName name="XRefCopy11Row" localSheetId="3" hidden="1">#REF!</definedName>
    <definedName name="XRefCopy11Row" hidden="1">#REF!</definedName>
    <definedName name="XRefCopy12" hidden="1">#REF!</definedName>
    <definedName name="XRefCopy120" localSheetId="3" hidden="1">#REF!</definedName>
    <definedName name="XRefCopy120" hidden="1">#REF!</definedName>
    <definedName name="XRefCopy120Row" localSheetId="3" hidden="1">#REF!</definedName>
    <definedName name="XRefCopy120Row" hidden="1">#REF!</definedName>
    <definedName name="XRefCopy121" localSheetId="3" hidden="1">#REF!</definedName>
    <definedName name="XRefCopy121" hidden="1">#REF!</definedName>
    <definedName name="XRefCopy121Row" localSheetId="3" hidden="1">#REF!</definedName>
    <definedName name="XRefCopy121Row" hidden="1">#REF!</definedName>
    <definedName name="XRefCopy122" localSheetId="3" hidden="1">#REF!</definedName>
    <definedName name="XRefCopy122" hidden="1">#REF!</definedName>
    <definedName name="XRefCopy122Row" localSheetId="3" hidden="1">#REF!</definedName>
    <definedName name="XRefCopy122Row" hidden="1">#REF!</definedName>
    <definedName name="XRefCopy123" hidden="1">#REF!</definedName>
    <definedName name="XRefCopy123Row" localSheetId="3" hidden="1">#REF!</definedName>
    <definedName name="XRefCopy123Row" hidden="1">#REF!</definedName>
    <definedName name="XRefCopy124" hidden="1">#REF!</definedName>
    <definedName name="XRefCopy124Row" localSheetId="3" hidden="1">#REF!</definedName>
    <definedName name="XRefCopy124Row" hidden="1">#REF!</definedName>
    <definedName name="XRefCopy125" hidden="1">#REF!</definedName>
    <definedName name="XRefCopy125Row" localSheetId="3" hidden="1">#REF!</definedName>
    <definedName name="XRefCopy125Row" hidden="1">#REF!</definedName>
    <definedName name="XRefCopy126" hidden="1">#REF!</definedName>
    <definedName name="XRefCopy126Row" localSheetId="3" hidden="1">#REF!</definedName>
    <definedName name="XRefCopy126Row" hidden="1">#REF!</definedName>
    <definedName name="XRefCopy127" hidden="1">#REF!</definedName>
    <definedName name="XRefCopy127Row" localSheetId="3" hidden="1">#REF!</definedName>
    <definedName name="XRefCopy127Row" hidden="1">#REF!</definedName>
    <definedName name="XRefCopy128" hidden="1">#REF!</definedName>
    <definedName name="XRefCopy129" hidden="1">#REF!</definedName>
    <definedName name="XRefCopy129Row" localSheetId="3" hidden="1">#REF!</definedName>
    <definedName name="XRefCopy129Row" hidden="1">#REF!</definedName>
    <definedName name="XRefCopy12Row" localSheetId="3" hidden="1">#REF!</definedName>
    <definedName name="XRefCopy12Row" hidden="1">#REF!</definedName>
    <definedName name="XRefCopy13" localSheetId="3" hidden="1">#REF!</definedName>
    <definedName name="XRefCopy130" hidden="1">#REF!</definedName>
    <definedName name="XRefCopy130Row" localSheetId="3" hidden="1">#REF!</definedName>
    <definedName name="XRefCopy130Row" hidden="1">#REF!</definedName>
    <definedName name="XRefCopy131" hidden="1">#REF!</definedName>
    <definedName name="XRefCopy131Row" localSheetId="3" hidden="1">#REF!</definedName>
    <definedName name="XRefCopy131Row" hidden="1">#REF!</definedName>
    <definedName name="XRefCopy132" localSheetId="3" hidden="1">#REF!</definedName>
    <definedName name="XRefCopy132" hidden="1">#REF!</definedName>
    <definedName name="XRefCopy132Row" localSheetId="3" hidden="1">#REF!</definedName>
    <definedName name="XRefCopy132Row" hidden="1">#REF!</definedName>
    <definedName name="XRefCopy133" localSheetId="3" hidden="1">#REF!</definedName>
    <definedName name="XRefCopy133" hidden="1">#REF!</definedName>
    <definedName name="XRefCopy133Row" localSheetId="3" hidden="1">#REF!</definedName>
    <definedName name="XRefCopy133Row" hidden="1">#REF!</definedName>
    <definedName name="XRefCopy134" hidden="1">#REF!</definedName>
    <definedName name="XRefCopy134Row" localSheetId="3" hidden="1">#REF!</definedName>
    <definedName name="XRefCopy134Row" hidden="1">#REF!</definedName>
    <definedName name="XRefCopy135" hidden="1">#REF!</definedName>
    <definedName name="XRefCopy135Row" localSheetId="3" hidden="1">#REF!</definedName>
    <definedName name="XRefCopy135Row" hidden="1">#REF!</definedName>
    <definedName name="XRefCopy136" hidden="1">#REF!</definedName>
    <definedName name="XRefCopy136Row" localSheetId="3" hidden="1">#REF!</definedName>
    <definedName name="XRefCopy136Row" hidden="1">#REF!</definedName>
    <definedName name="XRefCopy137" hidden="1">#REF!</definedName>
    <definedName name="XRefCopy137Row" localSheetId="3" hidden="1">#REF!</definedName>
    <definedName name="XRefCopy137Row" hidden="1">#REF!</definedName>
    <definedName name="XRefCopy138" hidden="1">#REF!</definedName>
    <definedName name="XRefCopy138Row" localSheetId="3" hidden="1">#REF!</definedName>
    <definedName name="XRefCopy138Row" hidden="1">#REF!</definedName>
    <definedName name="XRefCopy139" hidden="1">#REF!</definedName>
    <definedName name="XRefCopy139Row" localSheetId="3" hidden="1">#REF!</definedName>
    <definedName name="XRefCopy139Row" hidden="1">#REF!</definedName>
    <definedName name="XRefCopy13Row" localSheetId="3" hidden="1">#REF!</definedName>
    <definedName name="XRefCopy13Row" hidden="1">#REF!</definedName>
    <definedName name="XRefCopy140" hidden="1">#REF!</definedName>
    <definedName name="XRefCopy140Row" localSheetId="3" hidden="1">#REF!</definedName>
    <definedName name="XRefCopy140Row" hidden="1">#REF!</definedName>
    <definedName name="XRefCopy141Row" localSheetId="3" hidden="1">#REF!</definedName>
    <definedName name="XRefCopy141Row" hidden="1">#REF!</definedName>
    <definedName name="XRefCopy142" localSheetId="3" hidden="1">#REF!</definedName>
    <definedName name="XRefCopy142Row" localSheetId="3" hidden="1">#REF!</definedName>
    <definedName name="XRefCopy142Row" hidden="1">#REF!</definedName>
    <definedName name="XRefCopy143" localSheetId="3" hidden="1">#REF!</definedName>
    <definedName name="XRefCopy143Row" localSheetId="3" hidden="1">#REF!</definedName>
    <definedName name="XRefCopy143Row" hidden="1">#REF!</definedName>
    <definedName name="XRefCopy144Row" localSheetId="3" hidden="1">#REF!</definedName>
    <definedName name="XRefCopy144Row" hidden="1">#REF!</definedName>
    <definedName name="XRefCopy145Row" localSheetId="3" hidden="1">#REF!</definedName>
    <definedName name="XRefCopy145Row" hidden="1">#REF!</definedName>
    <definedName name="XRefCopy146" localSheetId="3" hidden="1">#REF!</definedName>
    <definedName name="XRefCopy146Row" localSheetId="3" hidden="1">#REF!</definedName>
    <definedName name="XRefCopy146Row" hidden="1">#REF!</definedName>
    <definedName name="XRefCopy147" localSheetId="3" hidden="1">#REF!</definedName>
    <definedName name="XRefCopy147Row" localSheetId="3" hidden="1">#REF!</definedName>
    <definedName name="XRefCopy147Row" hidden="1">#REF!</definedName>
    <definedName name="XRefCopy148" localSheetId="3" hidden="1">#REF!</definedName>
    <definedName name="XRefCopy148Row" localSheetId="3" hidden="1">#REF!</definedName>
    <definedName name="XRefCopy148Row" hidden="1">#REF!</definedName>
    <definedName name="XRefCopy149" localSheetId="3" hidden="1">#REF!</definedName>
    <definedName name="XRefCopy149" hidden="1">#REF!</definedName>
    <definedName name="XRefCopy149Row" localSheetId="3" hidden="1">#REF!</definedName>
    <definedName name="XRefCopy149Row" hidden="1">#REF!</definedName>
    <definedName name="XRefCopy14Row" hidden="1">#REF!</definedName>
    <definedName name="XRefCopy150" localSheetId="3" hidden="1">#REF!</definedName>
    <definedName name="XRefCopy150" hidden="1">#REF!</definedName>
    <definedName name="XRefCopy150Row" localSheetId="3" hidden="1">#REF!</definedName>
    <definedName name="XRefCopy150Row" hidden="1">#REF!</definedName>
    <definedName name="XRefCopy151" localSheetId="3" hidden="1">#REF!</definedName>
    <definedName name="XRefCopy151" hidden="1">#REF!</definedName>
    <definedName name="XRefCopy151Row" localSheetId="3" hidden="1">#REF!</definedName>
    <definedName name="XRefCopy151Row" hidden="1">#REF!</definedName>
    <definedName name="XRefCopy152" localSheetId="3" hidden="1">#REF!</definedName>
    <definedName name="XRefCopy152" hidden="1">#REF!</definedName>
    <definedName name="XRefCopy152Row" localSheetId="3" hidden="1">#REF!</definedName>
    <definedName name="XRefCopy152Row" hidden="1">#REF!</definedName>
    <definedName name="XRefCopy153" localSheetId="3" hidden="1">#REF!</definedName>
    <definedName name="XRefCopy153" hidden="1">#REF!</definedName>
    <definedName name="XRefCopy153Row" localSheetId="3" hidden="1">#REF!</definedName>
    <definedName name="XRefCopy153Row" hidden="1">#REF!</definedName>
    <definedName name="XRefCopy154" localSheetId="3" hidden="1">#REF!</definedName>
    <definedName name="XRefCopy154" hidden="1">#REF!</definedName>
    <definedName name="XRefCopy154Row" localSheetId="3" hidden="1">#REF!</definedName>
    <definedName name="XRefCopy154Row" hidden="1">#REF!</definedName>
    <definedName name="XRefCopy155" localSheetId="3" hidden="1">#REF!</definedName>
    <definedName name="XRefCopy155" hidden="1">#REF!</definedName>
    <definedName name="XRefCopy155Row" localSheetId="3" hidden="1">#REF!</definedName>
    <definedName name="XRefCopy155Row" hidden="1">#REF!</definedName>
    <definedName name="XRefCopy156" localSheetId="3" hidden="1">#REF!</definedName>
    <definedName name="XRefCopy156" hidden="1">#REF!</definedName>
    <definedName name="XRefCopy156Row" localSheetId="3" hidden="1">#REF!</definedName>
    <definedName name="XRefCopy156Row" hidden="1">#REF!</definedName>
    <definedName name="XRefCopy157" localSheetId="3" hidden="1">#REF!</definedName>
    <definedName name="XRefCopy157" hidden="1">#REF!</definedName>
    <definedName name="XRefCopy157Row" localSheetId="3" hidden="1">#REF!</definedName>
    <definedName name="XRefCopy157Row" hidden="1">#REF!</definedName>
    <definedName name="XRefCopy158" localSheetId="3" hidden="1">#REF!</definedName>
    <definedName name="XRefCopy158" hidden="1">#REF!</definedName>
    <definedName name="XRefCopy158Row" localSheetId="3" hidden="1">#REF!</definedName>
    <definedName name="XRefCopy158Row" hidden="1">#REF!</definedName>
    <definedName name="XRefCopy159" localSheetId="3" hidden="1">#REF!</definedName>
    <definedName name="XRefCopy159" hidden="1">#REF!</definedName>
    <definedName name="XRefCopy159Row" localSheetId="3" hidden="1">#REF!</definedName>
    <definedName name="XRefCopy159Row" hidden="1">#REF!</definedName>
    <definedName name="XRefCopy15Row" localSheetId="3" hidden="1">#REF!</definedName>
    <definedName name="XRefCopy160" localSheetId="3" hidden="1">#REF!</definedName>
    <definedName name="XRefCopy160" hidden="1">#REF!</definedName>
    <definedName name="XRefCopy160Row" localSheetId="3" hidden="1">#REF!</definedName>
    <definedName name="XRefCopy160Row" hidden="1">#REF!</definedName>
    <definedName name="XRefCopy161" localSheetId="3" hidden="1">#REF!</definedName>
    <definedName name="XRefCopy161" hidden="1">#REF!</definedName>
    <definedName name="XRefCopy161Row" localSheetId="3" hidden="1">#REF!</definedName>
    <definedName name="XRefCopy161Row" hidden="1">#REF!</definedName>
    <definedName name="XRefCopy162" localSheetId="3" hidden="1">#REF!</definedName>
    <definedName name="XRefCopy162" hidden="1">#REF!</definedName>
    <definedName name="XRefCopy162Row" localSheetId="3" hidden="1">#REF!</definedName>
    <definedName name="XRefCopy162Row" hidden="1">#REF!</definedName>
    <definedName name="XRefCopy163" localSheetId="3" hidden="1">#REF!</definedName>
    <definedName name="XRefCopy163" hidden="1">#REF!</definedName>
    <definedName name="XRefCopy163Row" localSheetId="3" hidden="1">#REF!</definedName>
    <definedName name="XRefCopy163Row" hidden="1">#REF!</definedName>
    <definedName name="XRefCopy164" localSheetId="3" hidden="1">#REF!</definedName>
    <definedName name="XRefCopy164" hidden="1">#REF!</definedName>
    <definedName name="XRefCopy164Row" localSheetId="3" hidden="1">#REF!</definedName>
    <definedName name="XRefCopy164Row" hidden="1">#REF!</definedName>
    <definedName name="XRefCopy165" localSheetId="3" hidden="1">#REF!</definedName>
    <definedName name="XRefCopy165" hidden="1">#REF!</definedName>
    <definedName name="XRefCopy165Row" hidden="1">#REF!</definedName>
    <definedName name="XRefCopy166" localSheetId="3" hidden="1">#REF!</definedName>
    <definedName name="XRefCopy166" hidden="1">#REF!</definedName>
    <definedName name="XRefCopy166Row" hidden="1">#REF!</definedName>
    <definedName name="XRefCopy167" localSheetId="3"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localSheetId="3"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localSheetId="3" hidden="1">#REF!</definedName>
    <definedName name="XRefCopy17Row"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8Row" localSheetId="3"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3Row"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localSheetId="3" hidden="1">#REF!</definedName>
    <definedName name="XRefCopy19Row" hidden="1">#REF!</definedName>
    <definedName name="XRefCopy1Row" localSheetId="3" hidden="1">#REF!</definedName>
    <definedName name="XRefCopy1Row" hidden="1">#REF!</definedName>
    <definedName name="XRefCopy2" localSheetId="3" hidden="1">#REF!</definedName>
    <definedName name="XRefCopy2" hidden="1">#REF!</definedName>
    <definedName name="XRefCopy20" localSheetId="3"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5Row"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localSheetId="3" hidden="1">#REF!</definedName>
    <definedName name="XRefCopy20Row" hidden="1">#REF!</definedName>
    <definedName name="XRefCopy210" hidden="1">#REF!</definedName>
    <definedName name="XRefCopy210Row" hidden="1">#REF!</definedName>
    <definedName name="XRefCopy211" hidden="1">#REF!</definedName>
    <definedName name="XRefCopy211Row" hidden="1">#REF!</definedName>
    <definedName name="XRefCopy212" hidden="1">#REF!</definedName>
    <definedName name="XRefCopy212Row"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9Row" hidden="1">#REF!</definedName>
    <definedName name="XRefCopy21Row" localSheetId="3" hidden="1">#REF!</definedName>
    <definedName name="XRefCopy21Row" hidden="1">#REF!</definedName>
    <definedName name="XRefCopy220" hidden="1">#REF!</definedName>
    <definedName name="XRefCopy220Row" hidden="1">#REF!</definedName>
    <definedName name="XRefCopy221" hidden="1">#REF!</definedName>
    <definedName name="XRefCopy221Row" hidden="1">#REF!</definedName>
    <definedName name="XRefCopy222" hidden="1">#REF!</definedName>
    <definedName name="XRefCopy222Row" hidden="1">#REF!</definedName>
    <definedName name="XRefCopy223" hidden="1">#REF!</definedName>
    <definedName name="XRefCopy224" hidden="1">#REF!</definedName>
    <definedName name="XRefCopy224Row"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9Row" hidden="1">#REF!</definedName>
    <definedName name="XRefCopy22Row" localSheetId="3" hidden="1">#REF!</definedName>
    <definedName name="XRefCopy22Row"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4Row" hidden="1">#REF!</definedName>
    <definedName name="XRefCopy235" hidden="1">#REF!</definedName>
    <definedName name="XRefCopy235Row"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localSheetId="3" hidden="1">#REF!</definedName>
    <definedName name="XRefCopy23Row"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7Row" hidden="1">#REF!</definedName>
    <definedName name="XRefCopy248" hidden="1">#REF!</definedName>
    <definedName name="XRefCopy248Row" hidden="1">#REF!</definedName>
    <definedName name="XRefCopy249" hidden="1">#REF!</definedName>
    <definedName name="XRefCopy249Row" hidden="1">#REF!</definedName>
    <definedName name="XRefCopy24Row" localSheetId="3" hidden="1">#REF!</definedName>
    <definedName name="XRefCopy24Row"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8Row" hidden="1">#REF!</definedName>
    <definedName name="XRefCopy259" hidden="1">#REF!</definedName>
    <definedName name="XRefCopy259Row" hidden="1">#REF!</definedName>
    <definedName name="XRefCopy25Row" localSheetId="3" hidden="1">#REF!</definedName>
    <definedName name="XRefCopy25Row" hidden="1">#REF!</definedName>
    <definedName name="XRefCopy260" hidden="1">#REF!</definedName>
    <definedName name="XRefCopy260Row"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6Row"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9Row" hidden="1">#REF!</definedName>
    <definedName name="XRefCopy26Row" localSheetId="3" hidden="1">#REF!</definedName>
    <definedName name="XRefCopy26Row" hidden="1">#REF!</definedName>
    <definedName name="XRefCopy270" hidden="1">#REF!</definedName>
    <definedName name="XRefCopy270Row" hidden="1">#REF!</definedName>
    <definedName name="XRefCopy271" hidden="1">#REF!</definedName>
    <definedName name="XRefCopy271Row" hidden="1">#REF!</definedName>
    <definedName name="XRefCopy272" hidden="1">#REF!</definedName>
    <definedName name="XRefCopy272Row"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6Row" hidden="1">#REF!</definedName>
    <definedName name="XRefCopy277" hidden="1">#REF!</definedName>
    <definedName name="XRefCopy277Row" hidden="1">#REF!</definedName>
    <definedName name="XRefCopy278" hidden="1">#REF!</definedName>
    <definedName name="XRefCopy278Row" hidden="1">#REF!</definedName>
    <definedName name="XRefCopy279" hidden="1">#REF!</definedName>
    <definedName name="XRefCopy279Row" hidden="1">#REF!</definedName>
    <definedName name="XRefCopy27Row" localSheetId="3" hidden="1">#REF!</definedName>
    <definedName name="XRefCopy27Row" hidden="1">#REF!</definedName>
    <definedName name="XRefCopy280" hidden="1">#REF!</definedName>
    <definedName name="XRefCopy280Row" hidden="1">#REF!</definedName>
    <definedName name="XRefCopy281" hidden="1">#REF!</definedName>
    <definedName name="XRefCopy281Row" hidden="1">#REF!</definedName>
    <definedName name="XRefCopy282" hidden="1">#REF!</definedName>
    <definedName name="XRefCopy282Row" hidden="1">#REF!</definedName>
    <definedName name="XRefCopy283" hidden="1">#REF!</definedName>
    <definedName name="XRefCopy283Row" hidden="1">#REF!</definedName>
    <definedName name="XRefCopy284" hidden="1">#REF!</definedName>
    <definedName name="XRefCopy284Row" hidden="1">#REF!</definedName>
    <definedName name="XRefCopy285" hidden="1">#REF!</definedName>
    <definedName name="XRefCopy285Row" hidden="1">#REF!</definedName>
    <definedName name="XRefCopy286" hidden="1">#REF!</definedName>
    <definedName name="XRefCopy286Row" hidden="1">#REF!</definedName>
    <definedName name="XRefCopy287" hidden="1">#REF!</definedName>
    <definedName name="XRefCopy287Row" hidden="1">#REF!</definedName>
    <definedName name="XRefCopy288" hidden="1">#REF!</definedName>
    <definedName name="XRefCopy288Row" hidden="1">#REF!</definedName>
    <definedName name="XRefCopy289" hidden="1">#REF!</definedName>
    <definedName name="XRefCopy289Row" hidden="1">#REF!</definedName>
    <definedName name="XRefCopy28Row" localSheetId="3" hidden="1">#REF!</definedName>
    <definedName name="XRefCopy28Row" hidden="1">#REF!</definedName>
    <definedName name="XRefCopy290" hidden="1">#REF!</definedName>
    <definedName name="XRefCopy290Row" hidden="1">#REF!</definedName>
    <definedName name="XRefCopy291" hidden="1">#REF!</definedName>
    <definedName name="XRefCopy291Row" hidden="1">#REF!</definedName>
    <definedName name="XRefCopy292" hidden="1">#REF!</definedName>
    <definedName name="XRefCopy292Row" hidden="1">#REF!</definedName>
    <definedName name="XRefCopy29Row" localSheetId="3" hidden="1">#REF!</definedName>
    <definedName name="XRefCopy29Row" hidden="1">#REF!</definedName>
    <definedName name="XRefCopy2Row" localSheetId="3" hidden="1">#REF!</definedName>
    <definedName name="XRefCopy2Row" hidden="1">#REF!</definedName>
    <definedName name="XRefCopy30Row" localSheetId="3" hidden="1">#REF!</definedName>
    <definedName name="XRefCopy30Row" hidden="1">#REF!</definedName>
    <definedName name="XRefCopy31Row" localSheetId="3" hidden="1">#REF!</definedName>
    <definedName name="XRefCopy31Row" hidden="1">#REF!</definedName>
    <definedName name="XRefCopy32Row" localSheetId="3" hidden="1">#REF!</definedName>
    <definedName name="XRefCopy32Row" hidden="1">#REF!</definedName>
    <definedName name="XRefCopy33Row" localSheetId="3" hidden="1">#REF!</definedName>
    <definedName name="XRefCopy33Row" hidden="1">#REF!</definedName>
    <definedName name="XRefCopy34Row" localSheetId="3" hidden="1">#REF!</definedName>
    <definedName name="XRefCopy34Row" hidden="1">#REF!</definedName>
    <definedName name="XRefCopy35Row" localSheetId="3" hidden="1">#REF!</definedName>
    <definedName name="XRefCopy35Row" hidden="1">#REF!</definedName>
    <definedName name="XRefCopy36Row" localSheetId="3" hidden="1">#REF!</definedName>
    <definedName name="XRefCopy36Row" hidden="1">#REF!</definedName>
    <definedName name="XRefCopy37Row" localSheetId="3" hidden="1">#REF!</definedName>
    <definedName name="XRefCopy37Row" hidden="1">#REF!</definedName>
    <definedName name="XRefCopy38Row" localSheetId="3" hidden="1">#REF!</definedName>
    <definedName name="XRefCopy38Row" hidden="1">#REF!</definedName>
    <definedName name="XRefCopy39Row" localSheetId="3" hidden="1">#REF!</definedName>
    <definedName name="XRefCopy39Row" hidden="1">#REF!</definedName>
    <definedName name="XRefCopy3Row" localSheetId="3" hidden="1">#REF!</definedName>
    <definedName name="XRefCopy40Row" localSheetId="3" hidden="1">#REF!</definedName>
    <definedName name="XRefCopy40Row" hidden="1">#REF!</definedName>
    <definedName name="XRefCopy41Row" localSheetId="3" hidden="1">#REF!</definedName>
    <definedName name="XRefCopy41Row" hidden="1">#REF!</definedName>
    <definedName name="XRefCopy42Row" localSheetId="3" hidden="1">#REF!</definedName>
    <definedName name="XRefCopy42Row" hidden="1">#REF!</definedName>
    <definedName name="XRefCopy43Row" localSheetId="3" hidden="1">#REF!</definedName>
    <definedName name="XRefCopy43Row" hidden="1">#REF!</definedName>
    <definedName name="XRefCopy44Row" localSheetId="3" hidden="1">#REF!</definedName>
    <definedName name="XRefCopy44Row" hidden="1">#REF!</definedName>
    <definedName name="XRefCopy45Row" localSheetId="3" hidden="1">#REF!</definedName>
    <definedName name="XRefCopy45Row" hidden="1">#REF!</definedName>
    <definedName name="XRefCopy46Row" localSheetId="3" hidden="1">#REF!</definedName>
    <definedName name="XRefCopy46Row" hidden="1">#REF!</definedName>
    <definedName name="XRefCopy47Row" localSheetId="3" hidden="1">#REF!</definedName>
    <definedName name="XRefCopy47Row" hidden="1">#REF!</definedName>
    <definedName name="XRefCopy48Row" localSheetId="3" hidden="1">#REF!</definedName>
    <definedName name="XRefCopy48Row" hidden="1">#REF!</definedName>
    <definedName name="XRefCopy49Row" localSheetId="3" hidden="1">#REF!</definedName>
    <definedName name="XRefCopy49Row" hidden="1">#REF!</definedName>
    <definedName name="XRefCopy4Row" localSheetId="3" hidden="1">#REF!</definedName>
    <definedName name="XRefCopy50Row" localSheetId="3" hidden="1">#REF!</definedName>
    <definedName name="XRefCopy50Row" hidden="1">#REF!</definedName>
    <definedName name="XRefCopy51Row" localSheetId="3" hidden="1">#REF!</definedName>
    <definedName name="XRefCopy51Row" hidden="1">#REF!</definedName>
    <definedName name="XRefCopy52Row" localSheetId="3" hidden="1">#REF!</definedName>
    <definedName name="XRefCopy52Row" hidden="1">#REF!</definedName>
    <definedName name="XRefCopy53" localSheetId="3" hidden="1">#REF!</definedName>
    <definedName name="XRefCopy53" hidden="1">#REF!</definedName>
    <definedName name="XRefCopy53Row" localSheetId="3" hidden="1">#REF!</definedName>
    <definedName name="XRefCopy53Row" hidden="1">#REF!</definedName>
    <definedName name="XRefCopy54" hidden="1">#REF!</definedName>
    <definedName name="XRefCopy54Row" localSheetId="3" hidden="1">#REF!</definedName>
    <definedName name="XRefCopy54Row" hidden="1">#REF!</definedName>
    <definedName name="XRefCopy55" hidden="1">#REF!</definedName>
    <definedName name="XRefCopy55Row" localSheetId="3" hidden="1">#REF!</definedName>
    <definedName name="XRefCopy55Row" hidden="1">#REF!</definedName>
    <definedName name="XRefCopy56" hidden="1">#REF!</definedName>
    <definedName name="XRefCopy56Row" localSheetId="3" hidden="1">#REF!</definedName>
    <definedName name="XRefCopy56Row" hidden="1">#REF!</definedName>
    <definedName name="XRefCopy57" hidden="1">#REF!</definedName>
    <definedName name="XRefCopy57Row" localSheetId="3" hidden="1">#REF!</definedName>
    <definedName name="XRefCopy57Row" hidden="1">#REF!</definedName>
    <definedName name="XRefCopy58" hidden="1">#REF!</definedName>
    <definedName name="XRefCopy58Row" localSheetId="3" hidden="1">#REF!</definedName>
    <definedName name="XRefCopy58Row" hidden="1">#REF!</definedName>
    <definedName name="XRefCopy59" hidden="1">#REF!</definedName>
    <definedName name="XRefCopy59Row" localSheetId="3" hidden="1">#REF!</definedName>
    <definedName name="XRefCopy59Row" hidden="1">#REF!</definedName>
    <definedName name="XRefCopy60" hidden="1">#REF!</definedName>
    <definedName name="XRefCopy60Row" localSheetId="3" hidden="1">#REF!</definedName>
    <definedName name="XRefCopy60Row" hidden="1">#REF!</definedName>
    <definedName name="XRefCopy61" hidden="1">#REF!</definedName>
    <definedName name="XRefCopy61Row" localSheetId="3" hidden="1">#REF!</definedName>
    <definedName name="XRefCopy61Row" hidden="1">#REF!</definedName>
    <definedName name="XRefCopy62" hidden="1">#REF!</definedName>
    <definedName name="XRefCopy62Row" localSheetId="3" hidden="1">#REF!</definedName>
    <definedName name="XRefCopy62Row" hidden="1">#REF!</definedName>
    <definedName name="XRefCopy63" hidden="1">#REF!</definedName>
    <definedName name="XRefCopy63Row" localSheetId="3" hidden="1">#REF!</definedName>
    <definedName name="XRefCopy63Row" hidden="1">#REF!</definedName>
    <definedName name="XRefCopy64" hidden="1">#REF!</definedName>
    <definedName name="XRefCopy64Row" localSheetId="3" hidden="1">#REF!</definedName>
    <definedName name="XRefCopy64Row" hidden="1">#REF!</definedName>
    <definedName name="XRefCopy65" hidden="1">#REF!</definedName>
    <definedName name="XRefCopy65Row" localSheetId="3" hidden="1">#REF!</definedName>
    <definedName name="XRefCopy65Row" hidden="1">#REF!</definedName>
    <definedName name="XRefCopy66" hidden="1">#REF!</definedName>
    <definedName name="XRefCopy66Row" localSheetId="3" hidden="1">#REF!</definedName>
    <definedName name="XRefCopy66Row" hidden="1">#REF!</definedName>
    <definedName name="XRefCopy67" hidden="1">#REF!</definedName>
    <definedName name="XRefCopy67Row" localSheetId="3" hidden="1">#REF!</definedName>
    <definedName name="XRefCopy67Row" hidden="1">#REF!</definedName>
    <definedName name="XRefCopy68" hidden="1">#REF!</definedName>
    <definedName name="XRefCopy68Row" localSheetId="3" hidden="1">#REF!</definedName>
    <definedName name="XRefCopy68Row" hidden="1">#REF!</definedName>
    <definedName name="XRefCopy69" hidden="1">#REF!</definedName>
    <definedName name="XRefCopy69Row" localSheetId="3" hidden="1">#REF!</definedName>
    <definedName name="XRefCopy69Row" hidden="1">#REF!</definedName>
    <definedName name="XRefCopy7" localSheetId="3" hidden="1">'Variación del Activo Neto'!#REF!</definedName>
    <definedName name="XRefCopy70" hidden="1">#REF!</definedName>
    <definedName name="XRefCopy70Row" localSheetId="3" hidden="1">#REF!</definedName>
    <definedName name="XRefCopy70Row" hidden="1">#REF!</definedName>
    <definedName name="XRefCopy71" hidden="1">#REF!</definedName>
    <definedName name="XRefCopy71Row" localSheetId="3" hidden="1">#REF!</definedName>
    <definedName name="XRefCopy71Row" hidden="1">#REF!</definedName>
    <definedName name="XRefCopy72" hidden="1">#REF!</definedName>
    <definedName name="XRefCopy72Row" localSheetId="3" hidden="1">#REF!</definedName>
    <definedName name="XRefCopy72Row" hidden="1">#REF!</definedName>
    <definedName name="XRefCopy73" hidden="1">#REF!</definedName>
    <definedName name="XRefCopy73Row" localSheetId="3" hidden="1">#REF!</definedName>
    <definedName name="XRefCopy73Row" hidden="1">#REF!</definedName>
    <definedName name="XRefCopy74" hidden="1">#REF!</definedName>
    <definedName name="XRefCopy74Row" localSheetId="3" hidden="1">#REF!</definedName>
    <definedName name="XRefCopy74Row" hidden="1">#REF!</definedName>
    <definedName name="XRefCopy75" localSheetId="3" hidden="1">'Variación del Activo Neto'!#REF!</definedName>
    <definedName name="XRefCopy75" hidden="1">#REF!</definedName>
    <definedName name="XRefCopy75Row" localSheetId="3" hidden="1">#REF!</definedName>
    <definedName name="XRefCopy75Row" hidden="1">#REF!</definedName>
    <definedName name="XRefCopy76" localSheetId="3" hidden="1">'Variación del Activo Neto'!#REF!</definedName>
    <definedName name="XRefCopy76" hidden="1">#REF!</definedName>
    <definedName name="XRefCopy76Row" localSheetId="3" hidden="1">#REF!</definedName>
    <definedName name="XRefCopy76Row" hidden="1">#REF!</definedName>
    <definedName name="XRefCopy77" hidden="1">#REF!</definedName>
    <definedName name="XRefCopy77Row" localSheetId="3" hidden="1">#REF!</definedName>
    <definedName name="XRefCopy77Row" hidden="1">#REF!</definedName>
    <definedName name="XRefCopy78" hidden="1">#REF!</definedName>
    <definedName name="XRefCopy78Row" localSheetId="3" hidden="1">#REF!</definedName>
    <definedName name="XRefCopy78Row" hidden="1">#REF!</definedName>
    <definedName name="XRefCopy79" hidden="1">#REF!</definedName>
    <definedName name="XRefCopy79Row" localSheetId="3" hidden="1">#REF!</definedName>
    <definedName name="XRefCopy79Row" hidden="1">#REF!</definedName>
    <definedName name="XRefCopy7Row" localSheetId="3" hidden="1">#REF!</definedName>
    <definedName name="XRefCopy7Row" hidden="1">#REF!</definedName>
    <definedName name="XRefCopy8" localSheetId="3" hidden="1">'Variación del Activo Neto'!#REF!</definedName>
    <definedName name="XRefCopy80Row" localSheetId="3" hidden="1">#REF!</definedName>
    <definedName name="XRefCopy80Row" hidden="1">#REF!</definedName>
    <definedName name="XRefCopy81Row" localSheetId="3" hidden="1">#REF!</definedName>
    <definedName name="XRefCopy81Row" hidden="1">#REF!</definedName>
    <definedName name="XRefCopy82Row" localSheetId="3" hidden="1">#REF!</definedName>
    <definedName name="XRefCopy82Row" hidden="1">#REF!</definedName>
    <definedName name="XRefCopy83Row" localSheetId="3" hidden="1">#REF!</definedName>
    <definedName name="XRefCopy83Row" hidden="1">#REF!</definedName>
    <definedName name="XRefCopy84Row" localSheetId="3" hidden="1">#REF!</definedName>
    <definedName name="XRefCopy84Row" hidden="1">#REF!</definedName>
    <definedName name="XRefCopy85" hidden="1">#REF!</definedName>
    <definedName name="XRefCopy85Row" localSheetId="3" hidden="1">#REF!</definedName>
    <definedName name="XRefCopy85Row" hidden="1">#REF!</definedName>
    <definedName name="XRefCopy86" hidden="1">#REF!</definedName>
    <definedName name="XRefCopy86Row" localSheetId="3" hidden="1">#REF!</definedName>
    <definedName name="XRefCopy86Row" hidden="1">#REF!</definedName>
    <definedName name="XRefCopy87" hidden="1">#REF!</definedName>
    <definedName name="XRefCopy87Row" localSheetId="3" hidden="1">#REF!</definedName>
    <definedName name="XRefCopy87Row" hidden="1">#REF!</definedName>
    <definedName name="XRefCopy88" hidden="1">#REF!</definedName>
    <definedName name="XRefCopy88Row" localSheetId="3" hidden="1">#REF!</definedName>
    <definedName name="XRefCopy88Row" hidden="1">#REF!</definedName>
    <definedName name="XRefCopy89" hidden="1">#REF!</definedName>
    <definedName name="XRefCopy89Row" localSheetId="3" hidden="1">#REF!</definedName>
    <definedName name="XRefCopy89Row" hidden="1">#REF!</definedName>
    <definedName name="XRefCopy8Row" localSheetId="3" hidden="1">#REF!</definedName>
    <definedName name="XRefCopy8Row" hidden="1">#REF!</definedName>
    <definedName name="XRefCopy9" localSheetId="3" hidden="1">'Variación del Activo Neto'!#REF!</definedName>
    <definedName name="XRefCopy90" hidden="1">#REF!</definedName>
    <definedName name="XRefCopy90Row" localSheetId="3" hidden="1">#REF!</definedName>
    <definedName name="XRefCopy90Row" hidden="1">#REF!</definedName>
    <definedName name="XRefCopy91" hidden="1">#REF!</definedName>
    <definedName name="XRefCopy91Row" localSheetId="3" hidden="1">#REF!</definedName>
    <definedName name="XRefCopy91Row" hidden="1">#REF!</definedName>
    <definedName name="XRefCopy92" localSheetId="3" hidden="1">#REF!</definedName>
    <definedName name="XRefCopy92" hidden="1">#REF!</definedName>
    <definedName name="XRefCopy92Row" localSheetId="3" hidden="1">#REF!</definedName>
    <definedName name="XRefCopy92Row" hidden="1">#REF!</definedName>
    <definedName name="XRefCopy93" localSheetId="3" hidden="1">#REF!</definedName>
    <definedName name="XRefCopy93" hidden="1">#REF!</definedName>
    <definedName name="XRefCopy93Row" localSheetId="3" hidden="1">#REF!</definedName>
    <definedName name="XRefCopy93Row" hidden="1">#REF!</definedName>
    <definedName name="XRefCopy94" localSheetId="3" hidden="1">#REF!</definedName>
    <definedName name="XRefCopy94" hidden="1">#REF!</definedName>
    <definedName name="XRefCopy94Row" localSheetId="3" hidden="1">#REF!</definedName>
    <definedName name="XRefCopy94Row" hidden="1">#REF!</definedName>
    <definedName name="XRefCopy95" hidden="1">#REF!</definedName>
    <definedName name="XRefCopy95Row" localSheetId="3" hidden="1">#REF!</definedName>
    <definedName name="XRefCopy95Row" hidden="1">#REF!</definedName>
    <definedName name="XRefCopy96" hidden="1">#REF!</definedName>
    <definedName name="XRefCopy96Row" localSheetId="3" hidden="1">#REF!</definedName>
    <definedName name="XRefCopy96Row" hidden="1">#REF!</definedName>
    <definedName name="XRefCopy97" hidden="1">#REF!</definedName>
    <definedName name="XRefCopy97Row" localSheetId="3" hidden="1">#REF!</definedName>
    <definedName name="XRefCopy97Row" hidden="1">#REF!</definedName>
    <definedName name="XRefCopy98" hidden="1">#REF!</definedName>
    <definedName name="XRefCopy98Row" localSheetId="3" hidden="1">#REF!</definedName>
    <definedName name="XRefCopy98Row" hidden="1">#REF!</definedName>
    <definedName name="XRefCopy99" hidden="1">#REF!</definedName>
    <definedName name="XRefCopy99Row" localSheetId="3" hidden="1">#REF!</definedName>
    <definedName name="XRefCopy99Row" hidden="1">#REF!</definedName>
    <definedName name="XRefCopy9Row" localSheetId="3" hidden="1">#REF!</definedName>
    <definedName name="XRefCopy9Row" hidden="1">#REF!</definedName>
    <definedName name="XRefCopyRangeCount" localSheetId="3" hidden="1">76</definedName>
    <definedName name="XRefCopyRangeCount" hidden="1">4</definedName>
    <definedName name="XRefPaste1" hidden="1">#REF!</definedName>
    <definedName name="XRefPaste10" hidden="1">#REF!</definedName>
    <definedName name="XRefPaste100" localSheetId="3" hidden="1">#REF!</definedName>
    <definedName name="XRefPaste100" hidden="1">#REF!</definedName>
    <definedName name="XRefPaste100Row" localSheetId="3" hidden="1">#REF!</definedName>
    <definedName name="XRefPaste100Row" hidden="1">#REF!</definedName>
    <definedName name="XRefPaste101" localSheetId="3" hidden="1">#REF!</definedName>
    <definedName name="XRefPaste101" hidden="1">#REF!</definedName>
    <definedName name="XRefPaste101Row" localSheetId="3" hidden="1">#REF!</definedName>
    <definedName name="XRefPaste101Row" hidden="1">#REF!</definedName>
    <definedName name="XRefPaste102" localSheetId="3" hidden="1">#REF!</definedName>
    <definedName name="XRefPaste102" hidden="1">#REF!</definedName>
    <definedName name="XRefPaste102Row" localSheetId="3" hidden="1">#REF!</definedName>
    <definedName name="XRefPaste102Row" hidden="1">#REF!</definedName>
    <definedName name="XRefPaste103" localSheetId="3" hidden="1">#REF!</definedName>
    <definedName name="XRefPaste103" hidden="1">#REF!</definedName>
    <definedName name="XRefPaste103Row" localSheetId="3" hidden="1">#REF!</definedName>
    <definedName name="XRefPaste103Row" hidden="1">#REF!</definedName>
    <definedName name="XRefPaste104" localSheetId="3" hidden="1">#REF!</definedName>
    <definedName name="XRefPaste104" hidden="1">#REF!</definedName>
    <definedName name="XRefPaste104Row" localSheetId="3" hidden="1">#REF!</definedName>
    <definedName name="XRefPaste104Row" hidden="1">#REF!</definedName>
    <definedName name="XRefPaste105" localSheetId="3" hidden="1">#REF!</definedName>
    <definedName name="XRefPaste105" hidden="1">#REF!</definedName>
    <definedName name="XRefPaste105Row" localSheetId="3" hidden="1">#REF!</definedName>
    <definedName name="XRefPaste105Row" hidden="1">#REF!</definedName>
    <definedName name="XRefPaste106" localSheetId="3" hidden="1">#REF!</definedName>
    <definedName name="XRefPaste106" hidden="1">#REF!</definedName>
    <definedName name="XRefPaste106Row" localSheetId="3" hidden="1">#REF!</definedName>
    <definedName name="XRefPaste106Row" hidden="1">#REF!</definedName>
    <definedName name="XRefPaste107" localSheetId="3" hidden="1">#REF!</definedName>
    <definedName name="XRefPaste107" hidden="1">#REF!</definedName>
    <definedName name="XRefPaste107Row" localSheetId="3" hidden="1">#REF!</definedName>
    <definedName name="XRefPaste107Row" hidden="1">#REF!</definedName>
    <definedName name="XRefPaste108" localSheetId="3" hidden="1">#REF!</definedName>
    <definedName name="XRefPaste108" hidden="1">#REF!</definedName>
    <definedName name="XRefPaste108Row" localSheetId="3" hidden="1">#REF!</definedName>
    <definedName name="XRefPaste108Row" hidden="1">#REF!</definedName>
    <definedName name="XRefPaste109" localSheetId="3" hidden="1">#REF!</definedName>
    <definedName name="XRefPaste109" hidden="1">#REF!</definedName>
    <definedName name="XRefPaste109Row" localSheetId="3" hidden="1">#REF!</definedName>
    <definedName name="XRefPaste109Row" hidden="1">#REF!</definedName>
    <definedName name="XRefPaste10Row" localSheetId="3" hidden="1">#REF!</definedName>
    <definedName name="XRefPaste10Row" hidden="1">#REF!</definedName>
    <definedName name="XRefPaste11" hidden="1">#REF!</definedName>
    <definedName name="XRefPaste110" localSheetId="3" hidden="1">#REF!</definedName>
    <definedName name="XRefPaste110" hidden="1">#REF!</definedName>
    <definedName name="XRefPaste110Row" localSheetId="3" hidden="1">#REF!</definedName>
    <definedName name="XRefPaste110Row" hidden="1">#REF!</definedName>
    <definedName name="XRefPaste111" localSheetId="3" hidden="1">#REF!</definedName>
    <definedName name="XRefPaste111" hidden="1">#REF!</definedName>
    <definedName name="XRefPaste111Row" localSheetId="3" hidden="1">#REF!</definedName>
    <definedName name="XRefPaste111Row" hidden="1">#REF!</definedName>
    <definedName name="XRefPaste112" localSheetId="3" hidden="1">#REF!</definedName>
    <definedName name="XRefPaste112" hidden="1">#REF!</definedName>
    <definedName name="XRefPaste112Row" localSheetId="3" hidden="1">#REF!</definedName>
    <definedName name="XRefPaste112Row" hidden="1">#REF!</definedName>
    <definedName name="XRefPaste113" localSheetId="3" hidden="1">#REF!</definedName>
    <definedName name="XRefPaste113" hidden="1">#REF!</definedName>
    <definedName name="XRefPaste113Row" localSheetId="3" hidden="1">#REF!</definedName>
    <definedName name="XRefPaste113Row" hidden="1">#REF!</definedName>
    <definedName name="XRefPaste114" localSheetId="3" hidden="1">#REF!</definedName>
    <definedName name="XRefPaste114" hidden="1">#REF!</definedName>
    <definedName name="XRefPaste114Row" localSheetId="3" hidden="1">#REF!</definedName>
    <definedName name="XRefPaste114Row" hidden="1">#REF!</definedName>
    <definedName name="XRefPaste115" localSheetId="3" hidden="1">#REF!</definedName>
    <definedName name="XRefPaste115" hidden="1">#REF!</definedName>
    <definedName name="XRefPaste115Row" localSheetId="3" hidden="1">#REF!</definedName>
    <definedName name="XRefPaste115Row" hidden="1">#REF!</definedName>
    <definedName name="XRefPaste116" localSheetId="3" hidden="1">#REF!</definedName>
    <definedName name="XRefPaste116" hidden="1">#REF!</definedName>
    <definedName name="XRefPaste116Row" localSheetId="3" hidden="1">#REF!</definedName>
    <definedName name="XRefPaste116Row" hidden="1">#REF!</definedName>
    <definedName name="XRefPaste117" localSheetId="3" hidden="1">#REF!</definedName>
    <definedName name="XRefPaste117" hidden="1">#REF!</definedName>
    <definedName name="XRefPaste117Row" localSheetId="3" hidden="1">#REF!</definedName>
    <definedName name="XRefPaste117Row" hidden="1">#REF!</definedName>
    <definedName name="XRefPaste118" localSheetId="3" hidden="1">#REF!</definedName>
    <definedName name="XRefPaste118" hidden="1">#REF!</definedName>
    <definedName name="XRefPaste118Row" localSheetId="3" hidden="1">#REF!</definedName>
    <definedName name="XRefPaste118Row" hidden="1">#REF!</definedName>
    <definedName name="XRefPaste119" localSheetId="3" hidden="1">#REF!</definedName>
    <definedName name="XRefPaste119" hidden="1">#REF!</definedName>
    <definedName name="XRefPaste119Row" localSheetId="3" hidden="1">#REF!</definedName>
    <definedName name="XRefPaste119Row" hidden="1">#REF!</definedName>
    <definedName name="XRefPaste11Row" localSheetId="3" hidden="1">#REF!</definedName>
    <definedName name="XRefPaste11Row" hidden="1">#REF!</definedName>
    <definedName name="XRefPaste12" localSheetId="3" hidden="1">#REF!</definedName>
    <definedName name="XRefPaste12" hidden="1">#REF!</definedName>
    <definedName name="XRefPaste120" localSheetId="3" hidden="1">#REF!</definedName>
    <definedName name="XRefPaste120" hidden="1">#REF!</definedName>
    <definedName name="XRefPaste120Row" localSheetId="3" hidden="1">#REF!</definedName>
    <definedName name="XRefPaste120Row" hidden="1">#REF!</definedName>
    <definedName name="XRefPaste121" localSheetId="3" hidden="1">#REF!</definedName>
    <definedName name="XRefPaste121" hidden="1">#REF!</definedName>
    <definedName name="XRefPaste121Row" localSheetId="3" hidden="1">#REF!</definedName>
    <definedName name="XRefPaste121Row" hidden="1">#REF!</definedName>
    <definedName name="XRefPaste122" localSheetId="3" hidden="1">#REF!</definedName>
    <definedName name="XRefPaste122" hidden="1">#REF!</definedName>
    <definedName name="XRefPaste122Row" localSheetId="3" hidden="1">#REF!</definedName>
    <definedName name="XRefPaste122Row" hidden="1">#REF!</definedName>
    <definedName name="XRefPaste123" localSheetId="3" hidden="1">#REF!</definedName>
    <definedName name="XRefPaste123" hidden="1">#REF!</definedName>
    <definedName name="XRefPaste123Row" localSheetId="3" hidden="1">#REF!</definedName>
    <definedName name="XRefPaste123Row" hidden="1">#REF!</definedName>
    <definedName name="XRefPaste124" localSheetId="3" hidden="1">#REF!</definedName>
    <definedName name="XRefPaste124" hidden="1">#REF!</definedName>
    <definedName name="XRefPaste124Row" localSheetId="3" hidden="1">#REF!</definedName>
    <definedName name="XRefPaste124Row" hidden="1">#REF!</definedName>
    <definedName name="XRefPaste125" localSheetId="3" hidden="1">#REF!</definedName>
    <definedName name="XRefPaste125" hidden="1">#REF!</definedName>
    <definedName name="XRefPaste125Row" localSheetId="3" hidden="1">#REF!</definedName>
    <definedName name="XRefPaste125Row" hidden="1">#REF!</definedName>
    <definedName name="XRefPaste126" localSheetId="3" hidden="1">#REF!</definedName>
    <definedName name="XRefPaste126" hidden="1">#REF!</definedName>
    <definedName name="XRefPaste126Row" localSheetId="3" hidden="1">#REF!</definedName>
    <definedName name="XRefPaste126Row" hidden="1">#REF!</definedName>
    <definedName name="XRefPaste127" localSheetId="3" hidden="1">#REF!</definedName>
    <definedName name="XRefPaste127" hidden="1">#REF!</definedName>
    <definedName name="XRefPaste127Row" localSheetId="3" hidden="1">#REF!</definedName>
    <definedName name="XRefPaste127Row" hidden="1">#REF!</definedName>
    <definedName name="XRefPaste128" localSheetId="3" hidden="1">#REF!</definedName>
    <definedName name="XRefPaste128" hidden="1">#REF!</definedName>
    <definedName name="XRefPaste128Row" localSheetId="3" hidden="1">#REF!</definedName>
    <definedName name="XRefPaste128Row" hidden="1">#REF!</definedName>
    <definedName name="XRefPaste129" localSheetId="3" hidden="1">#REF!</definedName>
    <definedName name="XRefPaste129" hidden="1">#REF!</definedName>
    <definedName name="XRefPaste129Row" localSheetId="3" hidden="1">#REF!</definedName>
    <definedName name="XRefPaste129Row" hidden="1">#REF!</definedName>
    <definedName name="XRefPaste12Row" localSheetId="3" hidden="1">#REF!</definedName>
    <definedName name="XRefPaste12Row" hidden="1">#REF!</definedName>
    <definedName name="XRefPaste130" localSheetId="3" hidden="1">#REF!</definedName>
    <definedName name="XRefPaste130" hidden="1">#REF!</definedName>
    <definedName name="XRefPaste130Row" localSheetId="3" hidden="1">#REF!</definedName>
    <definedName name="XRefPaste130Row" hidden="1">#REF!</definedName>
    <definedName name="XRefPaste131" localSheetId="3" hidden="1">#REF!</definedName>
    <definedName name="XRefPaste131" hidden="1">#REF!</definedName>
    <definedName name="XRefPaste131Row" localSheetId="3" hidden="1">#REF!</definedName>
    <definedName name="XRefPaste131Row" hidden="1">#REF!</definedName>
    <definedName name="XRefPaste132" localSheetId="3" hidden="1">#REF!</definedName>
    <definedName name="XRefPaste132" hidden="1">#REF!</definedName>
    <definedName name="XRefPaste132Row" localSheetId="3" hidden="1">#REF!</definedName>
    <definedName name="XRefPaste132Row" hidden="1">#REF!</definedName>
    <definedName name="XRefPaste133" localSheetId="3" hidden="1">#REF!</definedName>
    <definedName name="XRefPaste133" hidden="1">#REF!</definedName>
    <definedName name="XRefPaste133Row" localSheetId="3" hidden="1">#REF!</definedName>
    <definedName name="XRefPaste133Row" hidden="1">#REF!</definedName>
    <definedName name="XRefPaste134" localSheetId="3" hidden="1">#REF!</definedName>
    <definedName name="XRefPaste134" hidden="1">#REF!</definedName>
    <definedName name="XRefPaste134Row" localSheetId="3" hidden="1">#REF!</definedName>
    <definedName name="XRefPaste134Row" hidden="1">#REF!</definedName>
    <definedName name="XRefPaste135" localSheetId="3" hidden="1">#REF!</definedName>
    <definedName name="XRefPaste135" hidden="1">#REF!</definedName>
    <definedName name="XRefPaste135Row" localSheetId="3" hidden="1">#REF!</definedName>
    <definedName name="XRefPaste135Row" hidden="1">#REF!</definedName>
    <definedName name="XRefPaste136" localSheetId="3" hidden="1">#REF!</definedName>
    <definedName name="XRefPaste136" hidden="1">#REF!</definedName>
    <definedName name="XRefPaste136Row" localSheetId="3" hidden="1">#REF!</definedName>
    <definedName name="XRefPaste136Row" hidden="1">#REF!</definedName>
    <definedName name="XRefPaste137" localSheetId="3" hidden="1">#REF!</definedName>
    <definedName name="XRefPaste137" hidden="1">#REF!</definedName>
    <definedName name="XRefPaste137Row" localSheetId="3" hidden="1">#REF!</definedName>
    <definedName name="XRefPaste137Row" hidden="1">#REF!</definedName>
    <definedName name="XRefPaste138" localSheetId="3" hidden="1">#REF!</definedName>
    <definedName name="XRefPaste138" hidden="1">#REF!</definedName>
    <definedName name="XRefPaste138Row" localSheetId="3" hidden="1">#REF!</definedName>
    <definedName name="XRefPaste138Row" hidden="1">#REF!</definedName>
    <definedName name="XRefPaste139" localSheetId="3" hidden="1">#REF!</definedName>
    <definedName name="XRefPaste139" hidden="1">#REF!</definedName>
    <definedName name="XRefPaste139Row" localSheetId="3" hidden="1">#REF!</definedName>
    <definedName name="XRefPaste139Row" hidden="1">#REF!</definedName>
    <definedName name="XRefPaste13Row" localSheetId="3" hidden="1">#REF!</definedName>
    <definedName name="XRefPaste13Row" hidden="1">#REF!</definedName>
    <definedName name="XRefPaste14" localSheetId="3" hidden="1">#REF!</definedName>
    <definedName name="XRefPaste140" localSheetId="3" hidden="1">#REF!</definedName>
    <definedName name="XRefPaste140" hidden="1">#REF!</definedName>
    <definedName name="XRefPaste140Row" localSheetId="3" hidden="1">#REF!</definedName>
    <definedName name="XRefPaste140Row" hidden="1">#REF!</definedName>
    <definedName name="XRefPaste141" localSheetId="3" hidden="1">#REF!</definedName>
    <definedName name="XRefPaste141" hidden="1">#REF!</definedName>
    <definedName name="XRefPaste141Row" localSheetId="3" hidden="1">#REF!</definedName>
    <definedName name="XRefPaste141Row" hidden="1">#REF!</definedName>
    <definedName name="XRefPaste142" localSheetId="3" hidden="1">#REF!</definedName>
    <definedName name="XRefPaste142" hidden="1">#REF!</definedName>
    <definedName name="XRefPaste142Row" localSheetId="3" hidden="1">#REF!</definedName>
    <definedName name="XRefPaste142Row" hidden="1">#REF!</definedName>
    <definedName name="XRefPaste143" localSheetId="3" hidden="1">#REF!</definedName>
    <definedName name="XRefPaste143" hidden="1">#REF!</definedName>
    <definedName name="XRefPaste143Row" localSheetId="3" hidden="1">#REF!</definedName>
    <definedName name="XRefPaste143Row" hidden="1">#REF!</definedName>
    <definedName name="XRefPaste144" localSheetId="3" hidden="1">#REF!</definedName>
    <definedName name="XRefPaste144" hidden="1">#REF!</definedName>
    <definedName name="XRefPaste144Row" localSheetId="3" hidden="1">#REF!</definedName>
    <definedName name="XRefPaste144Row" hidden="1">#REF!</definedName>
    <definedName name="XRefPaste145" localSheetId="3" hidden="1">#REF!</definedName>
    <definedName name="XRefPaste145" hidden="1">#REF!</definedName>
    <definedName name="XRefPaste145Row" localSheetId="3" hidden="1">#REF!</definedName>
    <definedName name="XRefPaste145Row" hidden="1">#REF!</definedName>
    <definedName name="XRefPaste146" localSheetId="3" hidden="1">#REF!</definedName>
    <definedName name="XRefPaste146" hidden="1">#REF!</definedName>
    <definedName name="XRefPaste146Row" localSheetId="3" hidden="1">#REF!</definedName>
    <definedName name="XRefPaste146Row" hidden="1">#REF!</definedName>
    <definedName name="XRefPaste147" localSheetId="3" hidden="1">#REF!</definedName>
    <definedName name="XRefPaste147" hidden="1">#REF!</definedName>
    <definedName name="XRefPaste147Row" localSheetId="3" hidden="1">#REF!</definedName>
    <definedName name="XRefPaste147Row" hidden="1">#REF!</definedName>
    <definedName name="XRefPaste148" localSheetId="3" hidden="1">#REF!</definedName>
    <definedName name="XRefPaste148" hidden="1">#REF!</definedName>
    <definedName name="XRefPaste148Row" localSheetId="3" hidden="1">#REF!</definedName>
    <definedName name="XRefPaste148Row" hidden="1">#REF!</definedName>
    <definedName name="XRefPaste14Row" localSheetId="3" hidden="1">#REF!</definedName>
    <definedName name="XRefPaste14Row" hidden="1">#REF!</definedName>
    <definedName name="XRefPaste15" hidden="1">#REF!</definedName>
    <definedName name="XRefPaste15Row" localSheetId="3" hidden="1">#REF!</definedName>
    <definedName name="XRefPaste15Row" hidden="1">#REF!</definedName>
    <definedName name="XRefPaste16" hidden="1">#REF!</definedName>
    <definedName name="XRefPaste16Row" localSheetId="3" hidden="1">#REF!</definedName>
    <definedName name="XRefPaste17" hidden="1">#REF!</definedName>
    <definedName name="XRefPaste17Row" localSheetId="3" hidden="1">#REF!</definedName>
    <definedName name="XRefPaste17Row" hidden="1">#REF!</definedName>
    <definedName name="XRefPaste18" localSheetId="3" hidden="1">'Variación del Activo Neto'!#REF!</definedName>
    <definedName name="XRefPaste18" hidden="1">#REF!</definedName>
    <definedName name="XRefPaste18Row" localSheetId="3" hidden="1">#REF!</definedName>
    <definedName name="XRefPaste18Row" hidden="1">#REF!</definedName>
    <definedName name="XRefPaste19" localSheetId="3" hidden="1">#REF!</definedName>
    <definedName name="XRefPaste19" hidden="1">#REF!</definedName>
    <definedName name="XRefPaste19Row" localSheetId="3" hidden="1">#REF!</definedName>
    <definedName name="XRefPaste19Row" hidden="1">#REF!</definedName>
    <definedName name="XRefPaste1Row" localSheetId="3" hidden="1">#REF!</definedName>
    <definedName name="XRefPaste1Row" hidden="1">#REF!</definedName>
    <definedName name="XRefPaste20" localSheetId="3" hidden="1">#REF!</definedName>
    <definedName name="XRefPaste20" hidden="1">#REF!</definedName>
    <definedName name="XRefPaste20Row" localSheetId="3" hidden="1">#REF!</definedName>
    <definedName name="XRefPaste21" localSheetId="3" hidden="1">#REF!</definedName>
    <definedName name="XRefPaste21" hidden="1">#REF!</definedName>
    <definedName name="XRefPaste21Row" localSheetId="3" hidden="1">#REF!</definedName>
    <definedName name="XRefPaste21Row" hidden="1">#REF!</definedName>
    <definedName name="XRefPaste22" localSheetId="3" hidden="1">#REF!</definedName>
    <definedName name="XRefPaste22" hidden="1">#REF!</definedName>
    <definedName name="XRefPaste22Row" localSheetId="3" hidden="1">#REF!</definedName>
    <definedName name="XRefPaste23" localSheetId="3" hidden="1">#REF!</definedName>
    <definedName name="XRefPaste23" hidden="1">#REF!</definedName>
    <definedName name="XRefPaste23Row" localSheetId="3" hidden="1">#REF!</definedName>
    <definedName name="XRefPaste24" localSheetId="3" hidden="1">#REF!</definedName>
    <definedName name="XRefPaste24" hidden="1">#REF!</definedName>
    <definedName name="XRefPaste24Row" localSheetId="3" hidden="1">#REF!</definedName>
    <definedName name="XRefPaste24Row" hidden="1">#REF!</definedName>
    <definedName name="XRefPaste25" localSheetId="3" hidden="1">#REF!</definedName>
    <definedName name="XRefPaste25" hidden="1">#REF!</definedName>
    <definedName name="XRefPaste25Row" localSheetId="3" hidden="1">#REF!</definedName>
    <definedName name="XRefPaste25Row" hidden="1">#REF!</definedName>
    <definedName name="XRefPaste26" localSheetId="3" hidden="1">#REF!</definedName>
    <definedName name="XRefPaste26" hidden="1">#REF!</definedName>
    <definedName name="XRefPaste26Row" localSheetId="3" hidden="1">#REF!</definedName>
    <definedName name="XRefPaste26Row" hidden="1">#REF!</definedName>
    <definedName name="XRefPaste27" localSheetId="3" hidden="1">#REF!</definedName>
    <definedName name="XRefPaste27" hidden="1">#REF!</definedName>
    <definedName name="XRefPaste27Row" localSheetId="3" hidden="1">#REF!</definedName>
    <definedName name="XRefPaste27Row" hidden="1">#REF!</definedName>
    <definedName name="XRefPaste28" localSheetId="3" hidden="1">#REF!</definedName>
    <definedName name="XRefPaste28" hidden="1">#REF!</definedName>
    <definedName name="XRefPaste28Row" localSheetId="3" hidden="1">#REF!</definedName>
    <definedName name="XRefPaste28Row" hidden="1">#REF!</definedName>
    <definedName name="XRefPaste29" localSheetId="3" hidden="1">#REF!</definedName>
    <definedName name="XRefPaste29" hidden="1">#REF!</definedName>
    <definedName name="XRefPaste29Row" localSheetId="3" hidden="1">#REF!</definedName>
    <definedName name="XRefPaste29Row" hidden="1">#REF!</definedName>
    <definedName name="XRefPaste2Row" localSheetId="3" hidden="1">#REF!</definedName>
    <definedName name="XRefPaste2Row" hidden="1">#REF!</definedName>
    <definedName name="XRefPaste30" localSheetId="3" hidden="1">#REF!</definedName>
    <definedName name="XRefPaste30" hidden="1">#REF!</definedName>
    <definedName name="XRefPaste30Row" localSheetId="3" hidden="1">#REF!</definedName>
    <definedName name="XRefPaste31" localSheetId="3" hidden="1">#REF!</definedName>
    <definedName name="XRefPaste31" hidden="1">#REF!</definedName>
    <definedName name="XRefPaste31Row" localSheetId="3" hidden="1">#REF!</definedName>
    <definedName name="XRefPaste32" localSheetId="3" hidden="1">#REF!</definedName>
    <definedName name="XRefPaste32" hidden="1">#REF!</definedName>
    <definedName name="XRefPaste32Row" localSheetId="3" hidden="1">#REF!</definedName>
    <definedName name="XRefPaste32Row" hidden="1">#REF!</definedName>
    <definedName name="XRefPaste33" hidden="1">#REF!</definedName>
    <definedName name="XRefPaste33Row" localSheetId="3" hidden="1">#REF!</definedName>
    <definedName name="XRefPaste33Row" hidden="1">#REF!</definedName>
    <definedName name="XRefPaste34" localSheetId="3" hidden="1">#REF!</definedName>
    <definedName name="XRefPaste34" hidden="1">#REF!</definedName>
    <definedName name="XRefPaste34Row" localSheetId="3" hidden="1">#REF!</definedName>
    <definedName name="XRefPaste34Row" hidden="1">#REF!</definedName>
    <definedName name="XRefPaste35" hidden="1">#REF!</definedName>
    <definedName name="XRefPaste35Row" localSheetId="3" hidden="1">#REF!</definedName>
    <definedName name="XRefPaste35Row" hidden="1">#REF!</definedName>
    <definedName name="XRefPaste36" localSheetId="3" hidden="1">#REF!</definedName>
    <definedName name="XRefPaste36" hidden="1">#REF!</definedName>
    <definedName name="XRefPaste36Row" localSheetId="3" hidden="1">#REF!</definedName>
    <definedName name="XRefPaste36Row" hidden="1">#REF!</definedName>
    <definedName name="XRefPaste37" localSheetId="3" hidden="1">#REF!</definedName>
    <definedName name="XRefPaste37" hidden="1">#REF!</definedName>
    <definedName name="XRefPaste37Row" localSheetId="3" hidden="1">#REF!</definedName>
    <definedName name="XRefPaste37Row" hidden="1">#REF!</definedName>
    <definedName name="XRefPaste38" localSheetId="3" hidden="1">#REF!</definedName>
    <definedName name="XRefPaste38" hidden="1">#REF!</definedName>
    <definedName name="XRefPaste38Row" localSheetId="3" hidden="1">#REF!</definedName>
    <definedName name="XRefPaste38Row" hidden="1">#REF!</definedName>
    <definedName name="XRefPaste39" localSheetId="3" hidden="1">#REF!</definedName>
    <definedName name="XRefPaste39" hidden="1">#REF!</definedName>
    <definedName name="XRefPaste39Row" localSheetId="3" hidden="1">#REF!</definedName>
    <definedName name="XRefPaste39Row" hidden="1">#REF!</definedName>
    <definedName name="XRefPaste3Row" localSheetId="3" hidden="1">#REF!</definedName>
    <definedName name="XRefPaste40" localSheetId="3" hidden="1">#REF!</definedName>
    <definedName name="XRefPaste40" hidden="1">#REF!</definedName>
    <definedName name="XRefPaste40Row" localSheetId="3" hidden="1">#REF!</definedName>
    <definedName name="XRefPaste40Row" hidden="1">#REF!</definedName>
    <definedName name="XRefPaste41" localSheetId="3" hidden="1">#REF!</definedName>
    <definedName name="XRefPaste41" hidden="1">#REF!</definedName>
    <definedName name="XRefPaste41Row" localSheetId="3" hidden="1">#REF!</definedName>
    <definedName name="XRefPaste41Row" hidden="1">#REF!</definedName>
    <definedName name="XRefPaste42" localSheetId="3" hidden="1">#REF!</definedName>
    <definedName name="XRefPaste42" hidden="1">#REF!</definedName>
    <definedName name="XRefPaste42Row" localSheetId="3" hidden="1">#REF!</definedName>
    <definedName name="XRefPaste42Row" hidden="1">#REF!</definedName>
    <definedName name="XRefPaste43" localSheetId="3" hidden="1">#REF!</definedName>
    <definedName name="XRefPaste43" hidden="1">#REF!</definedName>
    <definedName name="XRefPaste43Row" localSheetId="3" hidden="1">#REF!</definedName>
    <definedName name="XRefPaste43Row" hidden="1">#REF!</definedName>
    <definedName name="XRefPaste44" localSheetId="3" hidden="1">#REF!</definedName>
    <definedName name="XRefPaste44" hidden="1">#REF!</definedName>
    <definedName name="XRefPaste44Row" localSheetId="3" hidden="1">#REF!</definedName>
    <definedName name="XRefPaste44Row" hidden="1">#REF!</definedName>
    <definedName name="XRefPaste45" localSheetId="3" hidden="1">#REF!</definedName>
    <definedName name="XRefPaste45" hidden="1">#REF!</definedName>
    <definedName name="XRefPaste45Row" localSheetId="3" hidden="1">#REF!</definedName>
    <definedName name="XRefPaste45Row" hidden="1">#REF!</definedName>
    <definedName name="XRefPaste46" localSheetId="3" hidden="1">#REF!</definedName>
    <definedName name="XRefPaste46" hidden="1">#REF!</definedName>
    <definedName name="XRefPaste46Row" localSheetId="3" hidden="1">#REF!</definedName>
    <definedName name="XRefPaste46Row" hidden="1">#REF!</definedName>
    <definedName name="XRefPaste47" localSheetId="3" hidden="1">#REF!</definedName>
    <definedName name="XRefPaste47" hidden="1">#REF!</definedName>
    <definedName name="XRefPaste47Row" localSheetId="3" hidden="1">#REF!</definedName>
    <definedName name="XRefPaste47Row" hidden="1">#REF!</definedName>
    <definedName name="XRefPaste48" localSheetId="3" hidden="1">#REF!</definedName>
    <definedName name="XRefPaste48" hidden="1">#REF!</definedName>
    <definedName name="XRefPaste48Row" localSheetId="3" hidden="1">#REF!</definedName>
    <definedName name="XRefPaste48Row" hidden="1">#REF!</definedName>
    <definedName name="XRefPaste49" localSheetId="3" hidden="1">#REF!</definedName>
    <definedName name="XRefPaste49" hidden="1">#REF!</definedName>
    <definedName name="XRefPaste49Row" localSheetId="3" hidden="1">#REF!</definedName>
    <definedName name="XRefPaste49Row" hidden="1">#REF!</definedName>
    <definedName name="XRefPaste4Row" localSheetId="3" hidden="1">#REF!</definedName>
    <definedName name="XRefPaste4Row" hidden="1">#REF!</definedName>
    <definedName name="XRefPaste5" localSheetId="3" hidden="1">'Variación del Activo Neto'!#REF!</definedName>
    <definedName name="XRefPaste50" localSheetId="3" hidden="1">#REF!</definedName>
    <definedName name="XRefPaste50" hidden="1">#REF!</definedName>
    <definedName name="XRefPaste50Row" localSheetId="3" hidden="1">#REF!</definedName>
    <definedName name="XRefPaste50Row" hidden="1">#REF!</definedName>
    <definedName name="XRefPaste51" localSheetId="3" hidden="1">#REF!</definedName>
    <definedName name="XRefPaste51" hidden="1">#REF!</definedName>
    <definedName name="XRefPaste51Row" localSheetId="3" hidden="1">#REF!</definedName>
    <definedName name="XRefPaste51Row" hidden="1">#REF!</definedName>
    <definedName name="XRefPaste52" localSheetId="3" hidden="1">#REF!</definedName>
    <definedName name="XRefPaste52" hidden="1">#REF!</definedName>
    <definedName name="XRefPaste52Row" localSheetId="3" hidden="1">#REF!</definedName>
    <definedName name="XRefPaste52Row" hidden="1">#REF!</definedName>
    <definedName name="XRefPaste53" localSheetId="3" hidden="1">#REF!</definedName>
    <definedName name="XRefPaste53" hidden="1">#REF!</definedName>
    <definedName name="XRefPaste53Row" localSheetId="3" hidden="1">#REF!</definedName>
    <definedName name="XRefPaste53Row" hidden="1">#REF!</definedName>
    <definedName name="XRefPaste54" localSheetId="3" hidden="1">#REF!</definedName>
    <definedName name="XRefPaste54" hidden="1">#REF!</definedName>
    <definedName name="XRefPaste54Row" localSheetId="3" hidden="1">#REF!</definedName>
    <definedName name="XRefPaste54Row" hidden="1">#REF!</definedName>
    <definedName name="XRefPaste55" localSheetId="3" hidden="1">#REF!</definedName>
    <definedName name="XRefPaste55" hidden="1">#REF!</definedName>
    <definedName name="XRefPaste55Row" localSheetId="3" hidden="1">#REF!</definedName>
    <definedName name="XRefPaste55Row" hidden="1">#REF!</definedName>
    <definedName name="XRefPaste56" localSheetId="3" hidden="1">#REF!</definedName>
    <definedName name="XRefPaste56" hidden="1">#REF!</definedName>
    <definedName name="XRefPaste56Row" localSheetId="3" hidden="1">#REF!</definedName>
    <definedName name="XRefPaste56Row" hidden="1">#REF!</definedName>
    <definedName name="XRefPaste57" localSheetId="3" hidden="1">#REF!</definedName>
    <definedName name="XRefPaste57" hidden="1">#REF!</definedName>
    <definedName name="XRefPaste57Row" localSheetId="3" hidden="1">#REF!</definedName>
    <definedName name="XRefPaste57Row" hidden="1">#REF!</definedName>
    <definedName name="XRefPaste58" hidden="1">#REF!</definedName>
    <definedName name="XRefPaste58Row" localSheetId="3" hidden="1">#REF!</definedName>
    <definedName name="XRefPaste58Row" hidden="1">#REF!</definedName>
    <definedName name="XRefPaste59" hidden="1">#REF!</definedName>
    <definedName name="XRefPaste59Row" localSheetId="3" hidden="1">#REF!</definedName>
    <definedName name="XRefPaste59Row" hidden="1">#REF!</definedName>
    <definedName name="XRefPaste5Row" localSheetId="3" hidden="1">#REF!</definedName>
    <definedName name="XRefPaste5Row" hidden="1">#REF!</definedName>
    <definedName name="XRefPaste6" localSheetId="3" hidden="1">#REF!</definedName>
    <definedName name="XRefPaste60" hidden="1">#REF!</definedName>
    <definedName name="XRefPaste60Row" localSheetId="3" hidden="1">#REF!</definedName>
    <definedName name="XRefPaste60Row" hidden="1">#REF!</definedName>
    <definedName name="XRefPaste61" hidden="1">#REF!</definedName>
    <definedName name="XRefPaste61Row" localSheetId="3" hidden="1">#REF!</definedName>
    <definedName name="XRefPaste61Row" hidden="1">#REF!</definedName>
    <definedName name="XRefPaste62" hidden="1">#REF!</definedName>
    <definedName name="XRefPaste62Row" localSheetId="3" hidden="1">#REF!</definedName>
    <definedName name="XRefPaste62Row" hidden="1">#REF!</definedName>
    <definedName name="XRefPaste63" hidden="1">#REF!</definedName>
    <definedName name="XRefPaste63Row" localSheetId="3" hidden="1">#REF!</definedName>
    <definedName name="XRefPaste63Row" hidden="1">#REF!</definedName>
    <definedName name="XRefPaste64" localSheetId="3" hidden="1">#REF!</definedName>
    <definedName name="XRefPaste64" hidden="1">#REF!</definedName>
    <definedName name="XRefPaste64Row" localSheetId="3" hidden="1">#REF!</definedName>
    <definedName name="XRefPaste64Row" hidden="1">#REF!</definedName>
    <definedName name="XRefPaste65" hidden="1">#REF!</definedName>
    <definedName name="XRefPaste65Row" localSheetId="3" hidden="1">#REF!</definedName>
    <definedName name="XRefPaste65Row" hidden="1">#REF!</definedName>
    <definedName name="XRefPaste66" hidden="1">#REF!</definedName>
    <definedName name="XRefPaste66Row" localSheetId="3" hidden="1">#REF!</definedName>
    <definedName name="XRefPaste66Row" hidden="1">#REF!</definedName>
    <definedName name="XRefPaste67" localSheetId="3" hidden="1">#REF!</definedName>
    <definedName name="XRefPaste67" hidden="1">#REF!</definedName>
    <definedName name="XRefPaste67Row" localSheetId="3" hidden="1">#REF!</definedName>
    <definedName name="XRefPaste67Row" hidden="1">#REF!</definedName>
    <definedName name="XRefPaste68" hidden="1">#REF!</definedName>
    <definedName name="XRefPaste68Row" localSheetId="3" hidden="1">#REF!</definedName>
    <definedName name="XRefPaste68Row" hidden="1">#REF!</definedName>
    <definedName name="XRefPaste69" hidden="1">#REF!</definedName>
    <definedName name="XRefPaste69Row" localSheetId="3" hidden="1">#REF!</definedName>
    <definedName name="XRefPaste69Row" hidden="1">#REF!</definedName>
    <definedName name="XRefPaste6Row" localSheetId="3" hidden="1">#REF!</definedName>
    <definedName name="XRefPaste6Row" hidden="1">#REF!</definedName>
    <definedName name="XRefPaste7" localSheetId="3" hidden="1">#REF!</definedName>
    <definedName name="XRefPaste7" hidden="1">#REF!</definedName>
    <definedName name="XRefPaste70" hidden="1">#REF!</definedName>
    <definedName name="XRefPaste70Row" localSheetId="3" hidden="1">#REF!</definedName>
    <definedName name="XRefPaste70Row" hidden="1">#REF!</definedName>
    <definedName name="XRefPaste71" hidden="1">#REF!</definedName>
    <definedName name="XRefPaste71Row" localSheetId="3" hidden="1">#REF!</definedName>
    <definedName name="XRefPaste71Row" hidden="1">#REF!</definedName>
    <definedName name="XRefPaste72" localSheetId="3" hidden="1">#REF!</definedName>
    <definedName name="XRefPaste72" hidden="1">#REF!</definedName>
    <definedName name="XRefPaste72Row" localSheetId="3" hidden="1">#REF!</definedName>
    <definedName name="XRefPaste72Row" hidden="1">#REF!</definedName>
    <definedName name="XRefPaste73" localSheetId="3" hidden="1">#REF!</definedName>
    <definedName name="XRefPaste73" hidden="1">#REF!</definedName>
    <definedName name="XRefPaste73Row" localSheetId="3" hidden="1">#REF!</definedName>
    <definedName name="XRefPaste73Row" hidden="1">#REF!</definedName>
    <definedName name="XRefPaste74" localSheetId="3" hidden="1">#REF!</definedName>
    <definedName name="XRefPaste74" hidden="1">#REF!</definedName>
    <definedName name="XRefPaste74Row" localSheetId="3" hidden="1">#REF!</definedName>
    <definedName name="XRefPaste74Row" hidden="1">#REF!</definedName>
    <definedName name="XRefPaste75" localSheetId="3" hidden="1">#REF!</definedName>
    <definedName name="XRefPaste75" hidden="1">#REF!</definedName>
    <definedName name="XRefPaste75Row" localSheetId="3" hidden="1">#REF!</definedName>
    <definedName name="XRefPaste75Row" hidden="1">#REF!</definedName>
    <definedName name="XRefPaste76" localSheetId="3" hidden="1">#REF!</definedName>
    <definedName name="XRefPaste76" hidden="1">#REF!</definedName>
    <definedName name="XRefPaste76Row" localSheetId="3" hidden="1">#REF!</definedName>
    <definedName name="XRefPaste76Row" hidden="1">#REF!</definedName>
    <definedName name="XRefPaste77" localSheetId="3" hidden="1">#REF!</definedName>
    <definedName name="XRefPaste77" hidden="1">#REF!</definedName>
    <definedName name="XRefPaste77Row" localSheetId="3" hidden="1">#REF!</definedName>
    <definedName name="XRefPaste77Row" hidden="1">#REF!</definedName>
    <definedName name="XRefPaste78" localSheetId="3" hidden="1">#REF!</definedName>
    <definedName name="XRefPaste78" hidden="1">#REF!</definedName>
    <definedName name="XRefPaste78Row" localSheetId="3" hidden="1">#REF!</definedName>
    <definedName name="XRefPaste78Row" hidden="1">#REF!</definedName>
    <definedName name="XRefPaste79" localSheetId="3" hidden="1">#REF!</definedName>
    <definedName name="XRefPaste79" hidden="1">#REF!</definedName>
    <definedName name="XRefPaste79Row" localSheetId="3" hidden="1">#REF!</definedName>
    <definedName name="XRefPaste79Row" hidden="1">#REF!</definedName>
    <definedName name="XRefPaste7Row" localSheetId="3" hidden="1">#REF!</definedName>
    <definedName name="XRefPaste7Row" hidden="1">#REF!</definedName>
    <definedName name="XRefPaste8" localSheetId="3" hidden="1">#REF!</definedName>
    <definedName name="XRefPaste8" hidden="1">#REF!</definedName>
    <definedName name="XRefPaste80" localSheetId="3" hidden="1">#REF!</definedName>
    <definedName name="XRefPaste80" hidden="1">#REF!</definedName>
    <definedName name="XRefPaste80Row" localSheetId="3" hidden="1">#REF!</definedName>
    <definedName name="XRefPaste80Row" hidden="1">#REF!</definedName>
    <definedName name="XRefPaste81" localSheetId="3" hidden="1">#REF!</definedName>
    <definedName name="XRefPaste81" hidden="1">#REF!</definedName>
    <definedName name="XRefPaste81Row" localSheetId="3" hidden="1">#REF!</definedName>
    <definedName name="XRefPaste81Row" hidden="1">#REF!</definedName>
    <definedName name="XRefPaste82" localSheetId="3" hidden="1">#REF!</definedName>
    <definedName name="XRefPaste82" hidden="1">#REF!</definedName>
    <definedName name="XRefPaste82Row" localSheetId="3" hidden="1">#REF!</definedName>
    <definedName name="XRefPaste82Row" hidden="1">#REF!</definedName>
    <definedName name="XRefPaste83" localSheetId="3" hidden="1">#REF!</definedName>
    <definedName name="XRefPaste83" hidden="1">#REF!</definedName>
    <definedName name="XRefPaste83Row" localSheetId="3" hidden="1">#REF!</definedName>
    <definedName name="XRefPaste83Row" hidden="1">#REF!</definedName>
    <definedName name="XRefPaste84" localSheetId="3" hidden="1">#REF!</definedName>
    <definedName name="XRefPaste84" hidden="1">#REF!</definedName>
    <definedName name="XRefPaste84Row" localSheetId="3" hidden="1">#REF!</definedName>
    <definedName name="XRefPaste84Row" hidden="1">#REF!</definedName>
    <definedName name="XRefPaste85" localSheetId="3" hidden="1">#REF!</definedName>
    <definedName name="XRefPaste85" hidden="1">#REF!</definedName>
    <definedName name="XRefPaste85Row" localSheetId="3" hidden="1">#REF!</definedName>
    <definedName name="XRefPaste85Row" hidden="1">#REF!</definedName>
    <definedName name="XRefPaste86" localSheetId="3" hidden="1">#REF!</definedName>
    <definedName name="XRefPaste86" hidden="1">#REF!</definedName>
    <definedName name="XRefPaste86Row" localSheetId="3" hidden="1">#REF!</definedName>
    <definedName name="XRefPaste86Row" hidden="1">#REF!</definedName>
    <definedName name="XRefPaste87" localSheetId="3" hidden="1">#REF!</definedName>
    <definedName name="XRefPaste87" hidden="1">#REF!</definedName>
    <definedName name="XRefPaste87Row" localSheetId="3" hidden="1">#REF!</definedName>
    <definedName name="XRefPaste87Row" hidden="1">#REF!</definedName>
    <definedName name="XRefPaste88" localSheetId="3" hidden="1">#REF!</definedName>
    <definedName name="XRefPaste88" hidden="1">#REF!</definedName>
    <definedName name="XRefPaste88Row" localSheetId="3" hidden="1">#REF!</definedName>
    <definedName name="XRefPaste88Row" hidden="1">#REF!</definedName>
    <definedName name="XRefPaste89" localSheetId="3" hidden="1">#REF!</definedName>
    <definedName name="XRefPaste89" hidden="1">#REF!</definedName>
    <definedName name="XRefPaste89Row" localSheetId="3" hidden="1">#REF!</definedName>
    <definedName name="XRefPaste89Row" hidden="1">#REF!</definedName>
    <definedName name="XRefPaste8Row" localSheetId="3" hidden="1">#REF!</definedName>
    <definedName name="XRefPaste8Row" hidden="1">#REF!</definedName>
    <definedName name="XRefPaste9" hidden="1">#REF!</definedName>
    <definedName name="XRefPaste90" localSheetId="3" hidden="1">#REF!</definedName>
    <definedName name="XRefPaste90" hidden="1">#REF!</definedName>
    <definedName name="XRefPaste90Row" localSheetId="3" hidden="1">#REF!</definedName>
    <definedName name="XRefPaste90Row" hidden="1">#REF!</definedName>
    <definedName name="XRefPaste91" localSheetId="3" hidden="1">#REF!</definedName>
    <definedName name="XRefPaste91" hidden="1">#REF!</definedName>
    <definedName name="XRefPaste91Row" localSheetId="3" hidden="1">#REF!</definedName>
    <definedName name="XRefPaste91Row" hidden="1">#REF!</definedName>
    <definedName name="XRefPaste92" localSheetId="3" hidden="1">#REF!</definedName>
    <definedName name="XRefPaste92" hidden="1">#REF!</definedName>
    <definedName name="XRefPaste92Row" localSheetId="3" hidden="1">#REF!</definedName>
    <definedName name="XRefPaste92Row" hidden="1">#REF!</definedName>
    <definedName name="XRefPaste93" localSheetId="3" hidden="1">#REF!</definedName>
    <definedName name="XRefPaste93" hidden="1">#REF!</definedName>
    <definedName name="XRefPaste93Row" localSheetId="3" hidden="1">#REF!</definedName>
    <definedName name="XRefPaste93Row" hidden="1">#REF!</definedName>
    <definedName name="XRefPaste94" localSheetId="3" hidden="1">#REF!</definedName>
    <definedName name="XRefPaste94" hidden="1">#REF!</definedName>
    <definedName name="XRefPaste94Row" localSheetId="3" hidden="1">#REF!</definedName>
    <definedName name="XRefPaste94Row" hidden="1">#REF!</definedName>
    <definedName name="XRefPaste95" localSheetId="3" hidden="1">#REF!</definedName>
    <definedName name="XRefPaste95" hidden="1">#REF!</definedName>
    <definedName name="XRefPaste95Row" localSheetId="3" hidden="1">#REF!</definedName>
    <definedName name="XRefPaste95Row" hidden="1">#REF!</definedName>
    <definedName name="XRefPaste96" localSheetId="3" hidden="1">#REF!</definedName>
    <definedName name="XRefPaste96" hidden="1">#REF!</definedName>
    <definedName name="XRefPaste96Row" localSheetId="3" hidden="1">#REF!</definedName>
    <definedName name="XRefPaste96Row" hidden="1">#REF!</definedName>
    <definedName name="XRefPaste97" localSheetId="3" hidden="1">#REF!</definedName>
    <definedName name="XRefPaste97" hidden="1">#REF!</definedName>
    <definedName name="XRefPaste97Row" localSheetId="3" hidden="1">#REF!</definedName>
    <definedName name="XRefPaste97Row" hidden="1">#REF!</definedName>
    <definedName name="XRefPaste98" localSheetId="3" hidden="1">#REF!</definedName>
    <definedName name="XRefPaste98" hidden="1">#REF!</definedName>
    <definedName name="XRefPaste98Row" localSheetId="3" hidden="1">#REF!</definedName>
    <definedName name="XRefPaste98Row" hidden="1">#REF!</definedName>
    <definedName name="XRefPaste99" localSheetId="3" hidden="1">#REF!</definedName>
    <definedName name="XRefPaste99" hidden="1">#REF!</definedName>
    <definedName name="XRefPaste99Row" localSheetId="3" hidden="1">#REF!</definedName>
    <definedName name="XRefPaste99Row" hidden="1">#REF!</definedName>
    <definedName name="XRefPaste9Row" localSheetId="3" hidden="1">#REF!</definedName>
    <definedName name="XRefPaste9Row" hidden="1">#REF!</definedName>
    <definedName name="XRefPasteRangeCount" localSheetId="3" hidden="1">6</definedName>
    <definedName name="XRefPasteRangeCount" hidden="1">1</definedName>
    <definedName name="xx">#REF!</definedName>
    <definedName name="Z_5FCC9217_B3E9_4B91_A943_5F21728EBEE9_.wvu.PrintArea" localSheetId="1" hidden="1">'Activo Neto'!$A$6:$F$44</definedName>
    <definedName name="Z_5FCC9217_B3E9_4B91_A943_5F21728EBEE9_.wvu.PrintArea" localSheetId="2" hidden="1">'Estado de Ingresos y Egresos'!$A$6:$G$43</definedName>
    <definedName name="Z_5FCC9217_B3E9_4B91_A943_5F21728EBEE9_.wvu.PrintArea" localSheetId="6" hidden="1">'Flujos de Efectivo'!$A$7:$F$41</definedName>
    <definedName name="Z_5FCC9217_B3E9_4B91_A943_5F21728EBEE9_.wvu.PrintArea" localSheetId="7" hidden="1">'Nota 1 a Nota 3.7'!$C$8:$M$111</definedName>
    <definedName name="Z_5FCC9217_B3E9_4B91_A943_5F21728EBEE9_.wvu.PrintArea" localSheetId="8" hidden="1">'Nota 3.6 a Nota 8'!$A$15:$K$506</definedName>
    <definedName name="Z_5FCC9217_B3E9_4B91_A943_5F21728EBEE9_.wvu.PrintArea" localSheetId="3" hidden="1">'Variación del Activo Neto'!$B$7:$K$32</definedName>
    <definedName name="Z_5FCC9217_B3E9_4B91_A943_5F21728EBEE9_.wvu.Rows" localSheetId="6" hidden="1">'Flujos de Efectivo'!#REF!</definedName>
    <definedName name="Z_7015FC6D_0680_4B00_AA0E_B83DA1D0B666_.wvu.PrintArea" localSheetId="1" hidden="1">'Activo Neto'!$A$6:$F$44</definedName>
    <definedName name="Z_7015FC6D_0680_4B00_AA0E_B83DA1D0B666_.wvu.PrintArea" localSheetId="2" hidden="1">'Estado de Ingresos y Egresos'!$A$6:$G$43</definedName>
    <definedName name="Z_7015FC6D_0680_4B00_AA0E_B83DA1D0B666_.wvu.PrintArea" localSheetId="6" hidden="1">'Flujos de Efectivo'!$A$7:$F$41</definedName>
    <definedName name="Z_7015FC6D_0680_4B00_AA0E_B83DA1D0B666_.wvu.PrintArea" localSheetId="7" hidden="1">'Nota 1 a Nota 3.7'!$C$8:$M$111</definedName>
    <definedName name="Z_7015FC6D_0680_4B00_AA0E_B83DA1D0B666_.wvu.PrintArea" localSheetId="8" hidden="1">'Nota 3.6 a Nota 8'!$A$15:$K$506</definedName>
    <definedName name="Z_7015FC6D_0680_4B00_AA0E_B83DA1D0B666_.wvu.PrintArea" localSheetId="3" hidden="1">'Variación del Activo Neto'!$B$7:$K$32</definedName>
    <definedName name="Z_7015FC6D_0680_4B00_AA0E_B83DA1D0B666_.wvu.Rows" localSheetId="6" hidden="1">'Flujos de Efectivo'!#REF!</definedName>
    <definedName name="Z_970CBB53_F4B3_462F_AEFE_2BC403F5F0AD_.wvu.PrintArea" localSheetId="7" hidden="1">'Nota 1 a Nota 3.7'!$C$8:$M$111</definedName>
    <definedName name="Z_970CBB53_F4B3_462F_AEFE_2BC403F5F0AD_.wvu.PrintArea" localSheetId="8" hidden="1">'Nota 3.6 a Nota 8'!$A$15:$K$506</definedName>
    <definedName name="Z_B9F63820_5C32_455A_BC9D_0BE84D6B0867_.wvu.PrintArea" localSheetId="1" hidden="1">'Activo Neto'!$A$6:$F$44</definedName>
    <definedName name="Z_B9F63820_5C32_455A_BC9D_0BE84D6B0867_.wvu.PrintArea" localSheetId="2" hidden="1">'Estado de Ingresos y Egresos'!$A$6:$G$43</definedName>
    <definedName name="Z_B9F63820_5C32_455A_BC9D_0BE84D6B0867_.wvu.PrintArea" localSheetId="6" hidden="1">'Flujos de Efectivo'!$A$7:$F$41</definedName>
    <definedName name="Z_B9F63820_5C32_455A_BC9D_0BE84D6B0867_.wvu.PrintArea" localSheetId="3" hidden="1">'Variación del Activo Neto'!$B$7:$K$32</definedName>
    <definedName name="Z_B9F63820_5C32_455A_BC9D_0BE84D6B0867_.wvu.Rows" localSheetId="6" hidden="1">'Flujos de Efectivo'!#REF!</definedName>
    <definedName name="Z_F3648BCD_1CED_4BBB_AE63_37BDB925883F_.wvu.PrintArea" localSheetId="1" hidden="1">'Activo Neto'!$A$6:$F$44</definedName>
    <definedName name="Z_F3648BCD_1CED_4BBB_AE63_37BDB925883F_.wvu.PrintArea" localSheetId="2" hidden="1">'Estado de Ingresos y Egresos'!$A$6:$G$43</definedName>
    <definedName name="Z_F3648BCD_1CED_4BBB_AE63_37BDB925883F_.wvu.PrintArea" localSheetId="6" hidden="1">'Flujos de Efectivo'!$A$7:$F$41</definedName>
    <definedName name="Z_F3648BCD_1CED_4BBB_AE63_37BDB925883F_.wvu.PrintArea" localSheetId="7" hidden="1">'Nota 1 a Nota 3.7'!$C$8:$M$111</definedName>
    <definedName name="Z_F3648BCD_1CED_4BBB_AE63_37BDB925883F_.wvu.PrintArea" localSheetId="8" hidden="1">'Nota 3.6 a Nota 8'!$A$15:$K$506</definedName>
    <definedName name="Z_F3648BCD_1CED_4BBB_AE63_37BDB925883F_.wvu.PrintArea" localSheetId="3" hidden="1">'Variación del Activo Neto'!$B$7:$K$32</definedName>
    <definedName name="Z_F3648BCD_1CED_4BBB_AE63_37BDB925883F_.wvu.Rows" localSheetId="6" hidden="1">'Flujos de Efectivo'!#REF!</definedName>
    <definedName name="zdfd" localSheetId="7" hidden="1">#REF!</definedName>
    <definedName name="zdfd" localSheetId="8" hidden="1">#REF!</definedName>
    <definedName name="zdfd" hidden="1">#REF!</definedName>
  </definedNames>
  <calcPr calcId="191028"/>
  <customWorkbookViews>
    <customWorkbookView name="Dahiana Sanchez - Vista personalizada" guid="{F3648BCD-1CED-4BBB-AE63-37BDB925883F}" mergeInterval="0" personalView="1" maximized="1" xWindow="-9" yWindow="-9" windowWidth="1938" windowHeight="1048" tabRatio="954" activeSheetId="9"/>
    <customWorkbookView name="Shirley Vichini - Vista personalizada" guid="{5FCC9217-B3E9-4B91-A943-5F21728EBEE9}" mergeInterval="0" personalView="1" maximized="1" xWindow="-9" yWindow="-9" windowWidth="1938" windowHeight="1048" tabRatio="954" activeSheetId="9"/>
    <customWorkbookView name="Alejandro Otazú - Vista personalizada" guid="{7015FC6D-0680-4B00-AA0E-B83DA1D0B666}" mergeInterval="0" personalView="1" maximized="1" xWindow="-9" yWindow="-9" windowWidth="1938" windowHeight="1048" tabRatio="954" activeSheetId="9"/>
    <customWorkbookView name="Yohana Benitez - Vista personalizada" guid="{B9F63820-5C32-455A-BC9D-0BE84D6B0867}" mergeInterval="0" personalView="1" maximized="1" xWindow="-8" yWindow="-8" windowWidth="1382" windowHeight="744" tabRatio="954" activeSheetId="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2" i="15" l="1"/>
  <c r="B115" i="15"/>
  <c r="M12" i="15"/>
  <c r="M11" i="15"/>
  <c r="M10" i="15"/>
  <c r="M9" i="15"/>
  <c r="M8" i="15"/>
  <c r="D119" i="13"/>
  <c r="E90" i="13"/>
  <c r="B121" i="15"/>
  <c r="F121" i="15" s="1"/>
  <c r="J121" i="15" s="1"/>
  <c r="B12" i="15"/>
  <c r="F12" i="15" s="1"/>
  <c r="B11" i="15"/>
  <c r="B10" i="15"/>
  <c r="B9" i="15"/>
  <c r="B8" i="15"/>
  <c r="E94" i="13"/>
  <c r="D94" i="13"/>
  <c r="E15" i="13"/>
  <c r="E97" i="13"/>
  <c r="E88" i="13"/>
  <c r="E87" i="13"/>
  <c r="E84" i="13"/>
  <c r="E83" i="13"/>
  <c r="E82" i="13"/>
  <c r="E81" i="13"/>
  <c r="E80" i="13"/>
  <c r="E79" i="13"/>
  <c r="E78" i="13"/>
  <c r="E77" i="13"/>
  <c r="E76" i="13"/>
  <c r="E75" i="13"/>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3" i="13"/>
  <c r="E32" i="13"/>
  <c r="E31" i="13"/>
  <c r="E30" i="13"/>
  <c r="E28" i="13"/>
  <c r="E26" i="13"/>
  <c r="E24" i="13"/>
  <c r="E20" i="13"/>
  <c r="E19" i="13"/>
  <c r="E14" i="13"/>
  <c r="E13" i="13"/>
  <c r="E12" i="13"/>
  <c r="E11" i="13"/>
  <c r="E171" i="15"/>
  <c r="C130" i="15"/>
  <c r="B168" i="15"/>
  <c r="B167" i="15"/>
  <c r="B100" i="15"/>
  <c r="F100" i="15" s="1"/>
  <c r="B99" i="15"/>
  <c r="F99" i="15" s="1"/>
  <c r="B98" i="15"/>
  <c r="F98" i="15" s="1"/>
  <c r="B97" i="15"/>
  <c r="F97" i="15" s="1"/>
  <c r="B96" i="15"/>
  <c r="F96" i="15" s="1"/>
  <c r="B95" i="15"/>
  <c r="F95" i="15" s="1"/>
  <c r="B94" i="15"/>
  <c r="F94" i="15" s="1"/>
  <c r="B93" i="15"/>
  <c r="F93" i="15" s="1"/>
  <c r="B92" i="15"/>
  <c r="F92" i="15" s="1"/>
  <c r="B91" i="15"/>
  <c r="F91" i="15" s="1"/>
  <c r="B90" i="15"/>
  <c r="F90" i="15" s="1"/>
  <c r="B89" i="15"/>
  <c r="F89" i="15" s="1"/>
  <c r="B88" i="15"/>
  <c r="F88" i="15" s="1"/>
  <c r="B87" i="15"/>
  <c r="F87" i="15" s="1"/>
  <c r="B86" i="15"/>
  <c r="F86" i="15" s="1"/>
  <c r="B85" i="15"/>
  <c r="F85" i="15" s="1"/>
  <c r="B101" i="15"/>
  <c r="F101" i="15" s="1"/>
  <c r="B27" i="15"/>
  <c r="F27" i="15" s="1"/>
  <c r="B106" i="15"/>
  <c r="B105" i="15"/>
  <c r="B104" i="15"/>
  <c r="B103" i="15"/>
  <c r="B23" i="15"/>
  <c r="F23" i="15" s="1"/>
  <c r="B84" i="15"/>
  <c r="B83" i="15"/>
  <c r="B82" i="15"/>
  <c r="B81" i="15"/>
  <c r="B80" i="15"/>
  <c r="B79" i="15"/>
  <c r="B78" i="15"/>
  <c r="B77" i="15"/>
  <c r="B76" i="15"/>
  <c r="B75" i="15"/>
  <c r="B74" i="15"/>
  <c r="B73" i="15"/>
  <c r="B72" i="15"/>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8" i="15"/>
  <c r="B26" i="15"/>
  <c r="B25" i="15"/>
  <c r="B22" i="15"/>
  <c r="B21" i="15"/>
  <c r="B19" i="15"/>
  <c r="B17" i="15"/>
  <c r="B16" i="15"/>
  <c r="M121" i="15" l="1"/>
  <c r="G99" i="15"/>
  <c r="M99" i="15" s="1"/>
  <c r="G91" i="15"/>
  <c r="M91" i="15" s="1"/>
  <c r="G92" i="15"/>
  <c r="M92" i="15" s="1"/>
  <c r="G93" i="15"/>
  <c r="M93" i="15" s="1"/>
  <c r="G94" i="15"/>
  <c r="M94" i="15" s="1"/>
  <c r="G95" i="15"/>
  <c r="M95" i="15" s="1"/>
  <c r="G88" i="15"/>
  <c r="M88" i="15" s="1"/>
  <c r="G89" i="15"/>
  <c r="M89" i="15" s="1"/>
  <c r="G97" i="15"/>
  <c r="M97" i="15" s="1"/>
  <c r="G100" i="15"/>
  <c r="M100" i="15" s="1"/>
  <c r="G85" i="15"/>
  <c r="M85" i="15" s="1"/>
  <c r="G86" i="15"/>
  <c r="M86" i="15" s="1"/>
  <c r="G87" i="15"/>
  <c r="M87" i="15" s="1"/>
  <c r="G96" i="15"/>
  <c r="M96" i="15" s="1"/>
  <c r="G90" i="15"/>
  <c r="M90" i="15" s="1"/>
  <c r="G98" i="15"/>
  <c r="M98" i="15" s="1"/>
  <c r="G101" i="15"/>
  <c r="M101" i="15" s="1"/>
  <c r="G27" i="15"/>
  <c r="M27" i="15" s="1"/>
  <c r="G23" i="15"/>
  <c r="M23" i="15" s="1"/>
  <c r="C22" i="13"/>
  <c r="C145" i="13"/>
  <c r="D146" i="13"/>
  <c r="D145" i="13" s="1"/>
  <c r="D141" i="13"/>
  <c r="E104" i="13" s="1"/>
  <c r="B130" i="15" s="1"/>
  <c r="F130" i="15" s="1"/>
  <c r="E121" i="13"/>
  <c r="B148" i="15" s="1"/>
  <c r="E119" i="13"/>
  <c r="B146" i="15" s="1"/>
  <c r="B111" i="15" l="1"/>
  <c r="E22" i="13"/>
  <c r="E145" i="13"/>
  <c r="E126" i="13" l="1"/>
  <c r="B153" i="15" s="1"/>
  <c r="E136" i="13"/>
  <c r="B163" i="15" s="1"/>
  <c r="E135" i="13"/>
  <c r="B162" i="15" s="1"/>
  <c r="F162" i="15" s="1"/>
  <c r="G162" i="15" s="1"/>
  <c r="M162" i="15" s="1"/>
  <c r="E134" i="13"/>
  <c r="E130" i="13"/>
  <c r="B157" i="15" s="1"/>
  <c r="E110" i="13"/>
  <c r="B137" i="15" s="1"/>
  <c r="F137" i="15" s="1"/>
  <c r="G137" i="15" s="1"/>
  <c r="E109" i="13"/>
  <c r="B136" i="15" s="1"/>
  <c r="F136" i="15" s="1"/>
  <c r="G136" i="15" s="1"/>
  <c r="E108" i="13"/>
  <c r="E117" i="13"/>
  <c r="B144" i="15" s="1"/>
  <c r="E116" i="13"/>
  <c r="B143" i="15" s="1"/>
  <c r="E115" i="13"/>
  <c r="B142" i="15" s="1"/>
  <c r="E114" i="13"/>
  <c r="B141" i="15" s="1"/>
  <c r="E113" i="13"/>
  <c r="B140" i="15" s="1"/>
  <c r="F140" i="15" s="1"/>
  <c r="G140" i="15" s="1"/>
  <c r="M140" i="15" s="1"/>
  <c r="E112" i="13"/>
  <c r="B139" i="15" s="1"/>
  <c r="F139" i="15" s="1"/>
  <c r="G139" i="15" s="1"/>
  <c r="M139" i="15" s="1"/>
  <c r="E140" i="13"/>
  <c r="E138" i="13"/>
  <c r="E128" i="13"/>
  <c r="B155" i="15" s="1"/>
  <c r="E127" i="13"/>
  <c r="B154" i="15" s="1"/>
  <c r="E125" i="13"/>
  <c r="E124" i="13"/>
  <c r="B151" i="15" s="1"/>
  <c r="E123" i="13"/>
  <c r="B150" i="15" s="1"/>
  <c r="E122" i="13"/>
  <c r="B149" i="15" s="1"/>
  <c r="C146" i="13"/>
  <c r="C147" i="13" s="1"/>
  <c r="B165" i="15" l="1"/>
  <c r="B135" i="15"/>
  <c r="B169" i="15"/>
  <c r="B161" i="15"/>
  <c r="B152" i="15"/>
  <c r="E141" i="13"/>
  <c r="E146" i="13"/>
  <c r="E147" i="13" s="1"/>
  <c r="F147" i="15"/>
  <c r="M147" i="15" s="1"/>
  <c r="F145" i="15"/>
  <c r="M145" i="15" s="1"/>
  <c r="F138" i="15"/>
  <c r="M138" i="15" s="1"/>
  <c r="F134" i="15"/>
  <c r="M134" i="15" s="1"/>
  <c r="F133" i="15"/>
  <c r="M133" i="15" s="1"/>
  <c r="F132" i="15"/>
  <c r="M132" i="15" s="1"/>
  <c r="F18" i="15"/>
  <c r="M18" i="15" s="1"/>
  <c r="F15" i="15"/>
  <c r="M15" i="15" s="1"/>
  <c r="F14" i="15"/>
  <c r="M14" i="15" s="1"/>
  <c r="F13" i="15"/>
  <c r="M13" i="15" s="1"/>
  <c r="F168" i="15"/>
  <c r="F167" i="15"/>
  <c r="F166" i="15"/>
  <c r="M166" i="15" s="1"/>
  <c r="F164" i="15"/>
  <c r="M164" i="15" s="1"/>
  <c r="F160" i="15"/>
  <c r="M160" i="15" s="1"/>
  <c r="F159" i="15"/>
  <c r="M159" i="15" s="1"/>
  <c r="F158" i="15"/>
  <c r="M158" i="15" s="1"/>
  <c r="F156" i="15"/>
  <c r="F127" i="15"/>
  <c r="M127" i="15" s="1"/>
  <c r="F126" i="15"/>
  <c r="M126" i="15" s="1"/>
  <c r="F123" i="15"/>
  <c r="M123" i="15" s="1"/>
  <c r="F120" i="15"/>
  <c r="M120" i="15" s="1"/>
  <c r="F119" i="15"/>
  <c r="M119" i="15" s="1"/>
  <c r="F118" i="15"/>
  <c r="M118" i="15" s="1"/>
  <c r="F116" i="15"/>
  <c r="M116" i="15" s="1"/>
  <c r="F113" i="15"/>
  <c r="M113" i="15" s="1"/>
  <c r="F112" i="15"/>
  <c r="M112" i="15" s="1"/>
  <c r="F110" i="15"/>
  <c r="M110" i="15" s="1"/>
  <c r="F109" i="15"/>
  <c r="M109" i="15" s="1"/>
  <c r="F107" i="15"/>
  <c r="M107" i="15" s="1"/>
  <c r="F105" i="15"/>
  <c r="F102" i="15"/>
  <c r="M102" i="15" s="1"/>
  <c r="F52" i="15"/>
  <c r="F51" i="15"/>
  <c r="F45" i="15"/>
  <c r="F44" i="15"/>
  <c r="G44" i="15" s="1"/>
  <c r="F43" i="15"/>
  <c r="F42" i="15"/>
  <c r="G42" i="15" s="1"/>
  <c r="F41" i="15"/>
  <c r="F40" i="15"/>
  <c r="F29" i="15"/>
  <c r="M29" i="15" s="1"/>
  <c r="F24" i="15"/>
  <c r="M24" i="15" s="1"/>
  <c r="F20" i="15"/>
  <c r="M20" i="15" s="1"/>
  <c r="F84" i="15"/>
  <c r="F83" i="15"/>
  <c r="F82" i="15"/>
  <c r="F81" i="15"/>
  <c r="F80" i="15"/>
  <c r="F79" i="15"/>
  <c r="F78" i="15"/>
  <c r="F77" i="15"/>
  <c r="F76" i="15"/>
  <c r="F75" i="15"/>
  <c r="F74" i="15"/>
  <c r="F73" i="15"/>
  <c r="F72" i="15"/>
  <c r="F71" i="15"/>
  <c r="F70" i="15"/>
  <c r="F69" i="15"/>
  <c r="F68" i="15"/>
  <c r="F67" i="15"/>
  <c r="F66" i="15"/>
  <c r="F65" i="15"/>
  <c r="F64" i="15"/>
  <c r="F63" i="15"/>
  <c r="F62" i="15"/>
  <c r="F61" i="15"/>
  <c r="F60" i="15"/>
  <c r="F59" i="15"/>
  <c r="F58" i="15"/>
  <c r="F57" i="15"/>
  <c r="F56" i="15"/>
  <c r="F22" i="15"/>
  <c r="F28" i="15"/>
  <c r="B108" i="15"/>
  <c r="M130" i="15"/>
  <c r="B129" i="15"/>
  <c r="F129" i="15" s="1"/>
  <c r="B128" i="15"/>
  <c r="F128" i="15" s="1"/>
  <c r="B125" i="15"/>
  <c r="F125" i="15" s="1"/>
  <c r="M125" i="15" s="1"/>
  <c r="B124" i="15"/>
  <c r="F124" i="15" s="1"/>
  <c r="B122" i="15"/>
  <c r="F122" i="15" s="1"/>
  <c r="M122" i="15" s="1"/>
  <c r="F117" i="15"/>
  <c r="G117" i="15" s="1"/>
  <c r="F115" i="15"/>
  <c r="B114" i="15"/>
  <c r="F114" i="15" s="1"/>
  <c r="F111" i="15"/>
  <c r="G111" i="15" s="1"/>
  <c r="F104" i="15"/>
  <c r="F103" i="15"/>
  <c r="F55" i="15"/>
  <c r="F54" i="15"/>
  <c r="F53" i="15"/>
  <c r="F50" i="15"/>
  <c r="F49" i="15"/>
  <c r="F48" i="15"/>
  <c r="F47" i="15"/>
  <c r="F39" i="15"/>
  <c r="F38" i="15"/>
  <c r="F37" i="15"/>
  <c r="F35" i="15"/>
  <c r="F34" i="15"/>
  <c r="F33" i="15"/>
  <c r="F32" i="15"/>
  <c r="F31" i="15"/>
  <c r="F30" i="15"/>
  <c r="F26" i="15"/>
  <c r="F25" i="15"/>
  <c r="F21" i="15"/>
  <c r="F19" i="15"/>
  <c r="F17" i="15"/>
  <c r="F16" i="15"/>
  <c r="F11" i="15"/>
  <c r="F10" i="15"/>
  <c r="F9" i="15"/>
  <c r="D46" i="15"/>
  <c r="F7" i="15"/>
  <c r="M7" i="15" s="1"/>
  <c r="F6" i="15"/>
  <c r="M6" i="15" s="1"/>
  <c r="F5" i="15"/>
  <c r="M5" i="15" s="1"/>
  <c r="F4" i="15"/>
  <c r="M4" i="15" s="1"/>
  <c r="F108" i="15" l="1"/>
  <c r="G108" i="15" s="1"/>
  <c r="J156" i="15"/>
  <c r="M156" i="15" s="1"/>
  <c r="F146" i="13"/>
  <c r="M44" i="15"/>
  <c r="M42" i="15"/>
  <c r="F46" i="15"/>
  <c r="F8" i="15"/>
  <c r="M117" i="15"/>
  <c r="G16" i="15"/>
  <c r="M16" i="15" s="1"/>
  <c r="G34" i="15"/>
  <c r="M34" i="15" s="1"/>
  <c r="G26" i="15"/>
  <c r="M26" i="15" s="1"/>
  <c r="F36" i="15"/>
  <c r="G21" i="15"/>
  <c r="M21" i="15" s="1"/>
  <c r="F106" i="15"/>
  <c r="G38" i="15"/>
  <c r="M38" i="15" s="1"/>
  <c r="G32" i="15"/>
  <c r="M32" i="15" s="1"/>
  <c r="G40" i="15"/>
  <c r="M40" i="15" s="1"/>
  <c r="G30" i="15"/>
  <c r="M30" i="15" s="1"/>
  <c r="G19" i="15"/>
  <c r="M19" i="15" s="1"/>
  <c r="G77" i="15"/>
  <c r="M77" i="15" s="1"/>
  <c r="G62" i="15"/>
  <c r="M62" i="15" s="1"/>
  <c r="G63" i="15"/>
  <c r="M63" i="15" s="1"/>
  <c r="G79" i="15"/>
  <c r="M79" i="15" s="1"/>
  <c r="G56" i="15"/>
  <c r="M56" i="15" s="1"/>
  <c r="G80" i="15"/>
  <c r="M80" i="15" s="1"/>
  <c r="G65" i="15"/>
  <c r="M65" i="15" s="1"/>
  <c r="G81" i="15"/>
  <c r="M81" i="15" s="1"/>
  <c r="G58" i="15"/>
  <c r="M58" i="15" s="1"/>
  <c r="G74" i="15"/>
  <c r="M74" i="15" s="1"/>
  <c r="G82" i="15"/>
  <c r="M82" i="15" s="1"/>
  <c r="G61" i="15"/>
  <c r="M61" i="15" s="1"/>
  <c r="G70" i="15"/>
  <c r="M70" i="15" s="1"/>
  <c r="G71" i="15"/>
  <c r="M71" i="15" s="1"/>
  <c r="G64" i="15"/>
  <c r="M64" i="15" s="1"/>
  <c r="G67" i="15"/>
  <c r="M67" i="15" s="1"/>
  <c r="G83" i="15"/>
  <c r="M83" i="15" s="1"/>
  <c r="G69" i="15"/>
  <c r="M69" i="15" s="1"/>
  <c r="G78" i="15"/>
  <c r="M78" i="15" s="1"/>
  <c r="G72" i="15"/>
  <c r="M72" i="15" s="1"/>
  <c r="G57" i="15"/>
  <c r="M57" i="15" s="1"/>
  <c r="G73" i="15"/>
  <c r="M73" i="15" s="1"/>
  <c r="G66" i="15"/>
  <c r="M66" i="15" s="1"/>
  <c r="G59" i="15"/>
  <c r="M59" i="15" s="1"/>
  <c r="G75" i="15"/>
  <c r="M75" i="15" s="1"/>
  <c r="G60" i="15"/>
  <c r="M60" i="15" s="1"/>
  <c r="G68" i="15"/>
  <c r="M68" i="15" s="1"/>
  <c r="G76" i="15"/>
  <c r="M76" i="15" s="1"/>
  <c r="G84" i="15"/>
  <c r="M84" i="15" s="1"/>
  <c r="G22" i="15"/>
  <c r="M22" i="15" s="1"/>
  <c r="G28" i="15"/>
  <c r="M28" i="15" s="1"/>
  <c r="J168" i="15"/>
  <c r="M168" i="15" s="1"/>
  <c r="G37" i="15"/>
  <c r="M37" i="15" s="1"/>
  <c r="G48" i="15"/>
  <c r="M48" i="15" s="1"/>
  <c r="G103" i="15"/>
  <c r="M103" i="15" s="1"/>
  <c r="H115" i="15"/>
  <c r="M115" i="15" s="1"/>
  <c r="G52" i="15"/>
  <c r="M52" i="15" s="1"/>
  <c r="G35" i="15"/>
  <c r="M35" i="15" s="1"/>
  <c r="G43" i="15"/>
  <c r="M43" i="15" s="1"/>
  <c r="G49" i="15"/>
  <c r="M49" i="15" s="1"/>
  <c r="K129" i="15"/>
  <c r="G50" i="15"/>
  <c r="M50" i="15" s="1"/>
  <c r="G39" i="15"/>
  <c r="M39" i="15" s="1"/>
  <c r="G105" i="15"/>
  <c r="M105" i="15" s="1"/>
  <c r="G17" i="15"/>
  <c r="M17" i="15" s="1"/>
  <c r="G41" i="15"/>
  <c r="M41" i="15" s="1"/>
  <c r="G54" i="15"/>
  <c r="M54" i="15" s="1"/>
  <c r="M111" i="15"/>
  <c r="L128" i="15"/>
  <c r="L171" i="15" s="1"/>
  <c r="H114" i="15"/>
  <c r="M114" i="15" s="1"/>
  <c r="G33" i="15"/>
  <c r="M33" i="15" s="1"/>
  <c r="G104" i="15"/>
  <c r="M104" i="15" s="1"/>
  <c r="G51" i="15"/>
  <c r="M51" i="15" s="1"/>
  <c r="G45" i="15"/>
  <c r="M45" i="15" s="1"/>
  <c r="G53" i="15"/>
  <c r="M53" i="15" s="1"/>
  <c r="G31" i="15"/>
  <c r="M31" i="15" s="1"/>
  <c r="G47" i="15"/>
  <c r="M47" i="15" s="1"/>
  <c r="G55" i="15"/>
  <c r="M55" i="15" s="1"/>
  <c r="J167" i="15"/>
  <c r="M167" i="15" s="1"/>
  <c r="G25" i="15"/>
  <c r="M25" i="15" s="1"/>
  <c r="I124" i="15"/>
  <c r="H171" i="15" l="1"/>
  <c r="M124" i="15"/>
  <c r="K171" i="15"/>
  <c r="M129" i="15"/>
  <c r="M128" i="15"/>
  <c r="M108" i="15"/>
  <c r="G106" i="15"/>
  <c r="M106" i="15" s="1"/>
  <c r="G36" i="15"/>
  <c r="G46" i="15"/>
  <c r="M46" i="15" s="1"/>
  <c r="L172" i="15" l="1"/>
  <c r="M36" i="15"/>
  <c r="F163" i="15" l="1"/>
  <c r="F157" i="15"/>
  <c r="F153" i="15"/>
  <c r="F144" i="15"/>
  <c r="F143" i="15"/>
  <c r="F142" i="15"/>
  <c r="F169" i="15"/>
  <c r="F154" i="15"/>
  <c r="F152" i="15"/>
  <c r="F151" i="15"/>
  <c r="F150" i="15"/>
  <c r="F149" i="15"/>
  <c r="F155" i="15"/>
  <c r="J169" i="15" l="1"/>
  <c r="M169" i="15" s="1"/>
  <c r="G153" i="15"/>
  <c r="M153" i="15" s="1"/>
  <c r="G155" i="15"/>
  <c r="M155" i="15" s="1"/>
  <c r="F135" i="15"/>
  <c r="J157" i="15"/>
  <c r="G144" i="15"/>
  <c r="M144" i="15" s="1"/>
  <c r="G149" i="15"/>
  <c r="M149" i="15" s="1"/>
  <c r="G163" i="15"/>
  <c r="M163" i="15" s="1"/>
  <c r="G151" i="15"/>
  <c r="M151" i="15" s="1"/>
  <c r="G142" i="15"/>
  <c r="M142" i="15" s="1"/>
  <c r="G154" i="15"/>
  <c r="M154" i="15" s="1"/>
  <c r="F165" i="15"/>
  <c r="F148" i="15"/>
  <c r="F146" i="15"/>
  <c r="M136" i="15"/>
  <c r="F161" i="15"/>
  <c r="G150" i="15"/>
  <c r="M150" i="15" s="1"/>
  <c r="F141" i="15"/>
  <c r="G152" i="15"/>
  <c r="M152" i="15" s="1"/>
  <c r="G143" i="15"/>
  <c r="M143" i="15" s="1"/>
  <c r="J171" i="15" l="1"/>
  <c r="M157" i="15"/>
  <c r="I165" i="15"/>
  <c r="I171" i="15" s="1"/>
  <c r="G135" i="15"/>
  <c r="M135" i="15" s="1"/>
  <c r="G161" i="15"/>
  <c r="M161" i="15" s="1"/>
  <c r="G141" i="15"/>
  <c r="M141" i="15" s="1"/>
  <c r="G146" i="15"/>
  <c r="M146" i="15" s="1"/>
  <c r="G148" i="15"/>
  <c r="M148" i="15" s="1"/>
  <c r="G171" i="15" l="1"/>
  <c r="M165" i="15"/>
  <c r="B170" i="15" l="1"/>
  <c r="B131" i="15"/>
  <c r="B171" i="15" s="1"/>
  <c r="J172" i="15"/>
  <c r="C131" i="15" l="1"/>
  <c r="F131" i="15" l="1"/>
  <c r="D170" i="15"/>
  <c r="C171" i="15"/>
  <c r="D171" i="15" l="1"/>
  <c r="D172" i="15" s="1"/>
  <c r="F170" i="15"/>
  <c r="M170" i="15" s="1"/>
  <c r="M131" i="15"/>
  <c r="M171" i="15" s="1"/>
  <c r="F171" i="15" l="1"/>
  <c r="N172" i="15"/>
</calcChain>
</file>

<file path=xl/sharedStrings.xml><?xml version="1.0" encoding="utf-8"?>
<sst xmlns="http://schemas.openxmlformats.org/spreadsheetml/2006/main" count="2904" uniqueCount="591">
  <si>
    <t>ACTIVO</t>
  </si>
  <si>
    <t>Disponibilidades</t>
  </si>
  <si>
    <t>Inversiones</t>
  </si>
  <si>
    <t>PASIVO</t>
  </si>
  <si>
    <t>Comisiones a pagar a la Administradora</t>
  </si>
  <si>
    <t>Acreedores por Operaciones</t>
  </si>
  <si>
    <t>Rescates a Pagar</t>
  </si>
  <si>
    <t>Suscripciones</t>
  </si>
  <si>
    <t>Rescates</t>
  </si>
  <si>
    <t>Otros Egresos</t>
  </si>
  <si>
    <t>Comisión de Corretaje</t>
  </si>
  <si>
    <t>Comisión por Administracion</t>
  </si>
  <si>
    <t>Otros Ingresos</t>
  </si>
  <si>
    <t>Intereses</t>
  </si>
  <si>
    <t>ESTADO DEL ACTIVO NETO</t>
  </si>
  <si>
    <t>TOTAL ACTIVO BRUTO</t>
  </si>
  <si>
    <t>TOTAL ACTIVO NETO</t>
  </si>
  <si>
    <t>CUOTAS PARTES EN CIRCULACION</t>
  </si>
  <si>
    <t>VALOR CUOTA PARTE AL CIERRE</t>
  </si>
  <si>
    <t>ESTADOS DE INGRESOS Y EGRESOS</t>
  </si>
  <si>
    <t>INGRESOS</t>
  </si>
  <si>
    <t>Resultados por tenencia de inversiones</t>
  </si>
  <si>
    <t>TOTAL INGRESOS</t>
  </si>
  <si>
    <t>EGRESOS</t>
  </si>
  <si>
    <t>Diferencia de cambio</t>
  </si>
  <si>
    <t>TOTAL EGRESOS</t>
  </si>
  <si>
    <t>RESULTADO DEL EJERCICIO</t>
  </si>
  <si>
    <t>ESTADO DE VARIACION DEL ACTIVO NETO</t>
  </si>
  <si>
    <t>CUENTAS</t>
  </si>
  <si>
    <t>APORTANTES</t>
  </si>
  <si>
    <t>RESULTADOS</t>
  </si>
  <si>
    <t>Movimientos del Período</t>
  </si>
  <si>
    <t>Resultado del período</t>
  </si>
  <si>
    <t>Totales</t>
  </si>
  <si>
    <t>ESTADO DE FLUJOS DE EFECTIVO</t>
  </si>
  <si>
    <t>Actividades Operativas</t>
  </si>
  <si>
    <t>Cambios en activos y pasivos operativos</t>
  </si>
  <si>
    <t>Pago por comisiones de administración</t>
  </si>
  <si>
    <t>Flujo neto de efectivo generado por actividades operativas</t>
  </si>
  <si>
    <t>Actividades de Financiación</t>
  </si>
  <si>
    <t>Flujo neto de efectivo generado por las actividades  de financiación</t>
  </si>
  <si>
    <t>Efectivo al comienzo del período</t>
  </si>
  <si>
    <t>Saldo final de efectivo al final del período</t>
  </si>
  <si>
    <t>Políticas de Inversión</t>
  </si>
  <si>
    <t>Diversificación de las Inversiones</t>
  </si>
  <si>
    <t>Políticas de liquidez</t>
  </si>
  <si>
    <t>Políticas de endeudamiento</t>
  </si>
  <si>
    <t>2.1) Razón social de la Administradora</t>
  </si>
  <si>
    <t>2.2) Entidad encargada de la custodia</t>
  </si>
  <si>
    <t>3.2) Período</t>
  </si>
  <si>
    <t>CONCEPTO</t>
  </si>
  <si>
    <t>Total</t>
  </si>
  <si>
    <t xml:space="preserve">MES </t>
  </si>
  <si>
    <t>1er. Trimestre</t>
  </si>
  <si>
    <t xml:space="preserve">Enero </t>
  </si>
  <si>
    <t>Febrero</t>
  </si>
  <si>
    <t>Marzo</t>
  </si>
  <si>
    <t>2do. Trimestre</t>
  </si>
  <si>
    <t xml:space="preserve">Abril </t>
  </si>
  <si>
    <t xml:space="preserve">Mayo </t>
  </si>
  <si>
    <t>Junio</t>
  </si>
  <si>
    <t>3er. Trimestre</t>
  </si>
  <si>
    <t>Julio</t>
  </si>
  <si>
    <t>Agosto</t>
  </si>
  <si>
    <t>Setiembre</t>
  </si>
  <si>
    <t>4to. Trimestre</t>
  </si>
  <si>
    <t>Octubre</t>
  </si>
  <si>
    <t>Noviembre</t>
  </si>
  <si>
    <t>Diciembre</t>
  </si>
  <si>
    <t>4.1) Disponibilidades</t>
  </si>
  <si>
    <t>4.2 ) Inversiones</t>
  </si>
  <si>
    <t>4.3 ) Acreedores por Operaciones</t>
  </si>
  <si>
    <t>4.4 ) Comisiones a pagar a la Administradora</t>
  </si>
  <si>
    <t>Administrado por: Atlas Administradora de Fondos Patrimoniales de Inversión S.A.</t>
  </si>
  <si>
    <t>FONDO MUTUO DÍA GUARANÍES</t>
  </si>
  <si>
    <t>INSTRUMENTO FINANCIERO</t>
  </si>
  <si>
    <t>MÍNIMO</t>
  </si>
  <si>
    <t>MÁXIMO</t>
  </si>
  <si>
    <t>Instrumentos emitidos o garantizados bajo ley local o internacional por el gobierno paraguayo, letras y/o bonos.</t>
  </si>
  <si>
    <t>Instrumentos emitidos por Banco Nacional de Fomento.</t>
  </si>
  <si>
    <t>Instrumentos emitidos por Bancos o Entidades Financieras nacionales o extranjeras establecidas legalmente en el país con una calificación en escala local de A(-) y superiores.</t>
  </si>
  <si>
    <t>Instrumentos de renta fija inscritos en la Comisión Nacional de Valores, emitidos por entidades públicas autónomas y descentralizadas (Gobernaciones, Municipalidades y Empresas Públicas) con una calificación en escala local de A(-) y superiores.</t>
  </si>
  <si>
    <t>Otros valores de inversión que determine la CNV por normas de carácter general, siempre que tengan calificación A(-), similar o superior y A(-)cp o superior para los Bonos Bursátiles de Corto Plazo.</t>
  </si>
  <si>
    <t>Instrumentos de renta fija inscritos en la Comisión Nacional de Valores, emitidos por sociedades nacionales, privadas con una calificación en escala local de A(-) y superiores y A(-) cp o superior para Bonos Bursátiles de Corto Plazo.</t>
  </si>
  <si>
    <t>Políticas de reparto</t>
  </si>
  <si>
    <t>CUENTA</t>
  </si>
  <si>
    <t>Aumento de Inversiones</t>
  </si>
  <si>
    <t>Disminución de Intereses a Cobrar</t>
  </si>
  <si>
    <t>Instrumento</t>
  </si>
  <si>
    <t>Emisor</t>
  </si>
  <si>
    <t>Sector</t>
  </si>
  <si>
    <t>País</t>
  </si>
  <si>
    <t>Fecha de Compra</t>
  </si>
  <si>
    <t>Fecha de Vencimiento</t>
  </si>
  <si>
    <t>Moneda</t>
  </si>
  <si>
    <t>Monto</t>
  </si>
  <si>
    <t>Valor de Compra</t>
  </si>
  <si>
    <t>Valor Contable</t>
  </si>
  <si>
    <t>Valor nominal</t>
  </si>
  <si>
    <t>Tasa de Interés</t>
  </si>
  <si>
    <t>% De las Inversiones con relación al Activo del Fondo</t>
  </si>
  <si>
    <t>% De las Inversiones según Reglam. Interno</t>
  </si>
  <si>
    <t>% De las Inversiones por Grupo Económico</t>
  </si>
  <si>
    <t>Financiero</t>
  </si>
  <si>
    <t>Paraguay</t>
  </si>
  <si>
    <t>-</t>
  </si>
  <si>
    <t>TOTALES</t>
  </si>
  <si>
    <t>Letra de Regulación Monetaria</t>
  </si>
  <si>
    <t>Bonos Corporativos</t>
  </si>
  <si>
    <t>BANCO CENTRAL DEL PARAGUAY</t>
  </si>
  <si>
    <t>TELEFONICA CELULAR DEL PARAGUAY S.A.E.</t>
  </si>
  <si>
    <t>BANCO CONTINENTAL S.A.E.C.A.</t>
  </si>
  <si>
    <t>BANCO GNB PARAGUAY S.A.</t>
  </si>
  <si>
    <t xml:space="preserve">BANCO PARA LA COMERCIALIZACION Y PRODUCCION S.A. </t>
  </si>
  <si>
    <t>BANCO FAMILIAR S.A.E.C.A.</t>
  </si>
  <si>
    <t>Público</t>
  </si>
  <si>
    <t>PYG</t>
  </si>
  <si>
    <t>Comisión por Administración a Pagar - Atlas A.F.P.I.S.A.</t>
  </si>
  <si>
    <t>Bonos Financieros</t>
  </si>
  <si>
    <t>TOTAL ACTIVO NETO
AL 31/12/2023</t>
  </si>
  <si>
    <t>Ingreso por Venta de Inversiones</t>
  </si>
  <si>
    <t>Banco GNB Paraguay Ahorro a la Vista N° 13224445</t>
  </si>
  <si>
    <t>Banco Atlas Cuenta Corriente N°1437857</t>
  </si>
  <si>
    <t>Banco Continental Caja Ahorro N° 01-25-00212867-03</t>
  </si>
  <si>
    <t>Banco Atlas Caja Ahorro N° 1439881</t>
  </si>
  <si>
    <t>BANCO NACIONAL DE FOMENTO</t>
  </si>
  <si>
    <t>SUDAMERIS BANK S.A.E.C.A.</t>
  </si>
  <si>
    <t xml:space="preserve">4.5 ) Ingresos </t>
  </si>
  <si>
    <t>Renta Bonos Públicos</t>
  </si>
  <si>
    <t>Renta Bonos Corporativos</t>
  </si>
  <si>
    <t>Renta Bonos Financieros</t>
  </si>
  <si>
    <t>Renta Certificado Depósito de Ahorro</t>
  </si>
  <si>
    <t>Primas Ganadas Pase</t>
  </si>
  <si>
    <t>Resultado por Tenencia Bonos Públicos</t>
  </si>
  <si>
    <t>Resultado por Tenencia Bonos Corporativos</t>
  </si>
  <si>
    <t>Resultado por Tenencia Bonos Bursátiles Corto Plazo</t>
  </si>
  <si>
    <t>Resultado por Tenencia Bonos Subordinados</t>
  </si>
  <si>
    <t>Resultado por Tenencia Bonos Financieros</t>
  </si>
  <si>
    <t>Resultado por Tenencia Letras de Regulación Monetaria</t>
  </si>
  <si>
    <t>Ajuste por redondeo</t>
  </si>
  <si>
    <t>Costo de Venta de Inversiones</t>
  </si>
  <si>
    <t>4.6 ) Egresos</t>
  </si>
  <si>
    <t>Nota 4.1</t>
  </si>
  <si>
    <t>Nota 4.2</t>
  </si>
  <si>
    <t>Nota 4.3</t>
  </si>
  <si>
    <t>Nota 4.4</t>
  </si>
  <si>
    <t>Nota 4.5</t>
  </si>
  <si>
    <t>Nota 4.6</t>
  </si>
  <si>
    <t>Saldo al inicio del ejercicio</t>
  </si>
  <si>
    <t>Saldo al final del ejercicio</t>
  </si>
  <si>
    <t>(Cifras expresadas en Guaraníes)</t>
  </si>
  <si>
    <t>Las 8 Notas que se acompañan forman parte integrante de los Estados Financieros</t>
  </si>
  <si>
    <t>Notas 3.8 y 4.6</t>
  </si>
  <si>
    <t>NOTAS A LOS ESTADOS FINANCIEROS</t>
  </si>
  <si>
    <t>INFORMACIÓN BÁSICA DEL FONDO</t>
  </si>
  <si>
    <t xml:space="preserve">NOTA 1. </t>
  </si>
  <si>
    <t>INFORMACIÓN SOBRE LA ADMINISTRADORA</t>
  </si>
  <si>
    <t xml:space="preserve">NOTA 2. </t>
  </si>
  <si>
    <t>CRITERIOS CONTABLES APLICADOS</t>
  </si>
  <si>
    <t xml:space="preserve">NOTA 3. </t>
  </si>
  <si>
    <r>
      <t xml:space="preserve">El </t>
    </r>
    <r>
      <rPr>
        <b/>
        <sz val="10"/>
        <color theme="1"/>
        <rFont val="Arial Nova"/>
        <family val="2"/>
      </rPr>
      <t>FONDO MUTUO DÍA GUARANÍES</t>
    </r>
    <r>
      <rPr>
        <sz val="10"/>
        <color theme="1"/>
        <rFont val="Arial Nova"/>
        <family val="2"/>
      </rPr>
      <t xml:space="preserve"> ("el</t>
    </r>
    <r>
      <rPr>
        <b/>
        <sz val="10"/>
        <color theme="1"/>
        <rFont val="Arial Nova"/>
        <family val="2"/>
      </rPr>
      <t xml:space="preserve"> Fondo Mutuo</t>
    </r>
    <r>
      <rPr>
        <sz val="10"/>
        <color theme="1"/>
        <rFont val="Arial Nova"/>
        <family val="2"/>
      </rPr>
      <t xml:space="preserve">") es un fondo constituido y administrado por </t>
    </r>
    <r>
      <rPr>
        <b/>
        <sz val="10"/>
        <color theme="1"/>
        <rFont val="Arial Nova"/>
        <family val="2"/>
      </rPr>
      <t xml:space="preserve">Atlas Administradora de Fondos Patrimoniales de Inversión S.A. </t>
    </r>
    <r>
      <rPr>
        <sz val="10"/>
        <color theme="1"/>
        <rFont val="Arial Nova"/>
        <family val="2"/>
      </rPr>
      <t>("</t>
    </r>
    <r>
      <rPr>
        <b/>
        <sz val="10"/>
        <color theme="1"/>
        <rFont val="Arial Nova"/>
        <family val="2"/>
      </rPr>
      <t>ATLAS A.F.P.I.S.A.</t>
    </r>
    <r>
      <rPr>
        <sz val="10"/>
        <color theme="1"/>
        <rFont val="Arial Nova"/>
        <family val="2"/>
      </rPr>
      <t>" o la "</t>
    </r>
    <r>
      <rPr>
        <b/>
        <sz val="10"/>
        <color theme="1"/>
        <rFont val="Arial Nova"/>
        <family val="2"/>
      </rPr>
      <t>Administradora</t>
    </r>
    <r>
      <rPr>
        <sz val="10"/>
        <color theme="1"/>
        <rFont val="Arial Nova"/>
        <family val="2"/>
      </rPr>
      <t>"), que tiene por objeto invertir los aportes o cuotapartes de los inversionistas denominados "PARTÍCIPES", por cuenta, orden y riesgo de éste último, en instrumentos de renta fija o variable, de emisores nacionales. Está dirigido a personas físicas y jurídicas con intereses de inversión.</t>
    </r>
  </si>
  <si>
    <t>El Fondo Mutuo se encuentra inscripto en los registros de la Superintendencia de Valores del Banco Central del Paraguay (anterior Comisión Nacional de Valores) según según resolución N° 115 de fecha 30 de junio de 2023, y se rige por el REGLAMENTO INTERNO aprobado bajo la misma resolución y las disposiciones legales pertinentes.</t>
  </si>
  <si>
    <r>
      <t xml:space="preserve">Las inversiones y operaciones que realiza </t>
    </r>
    <r>
      <rPr>
        <b/>
        <sz val="10"/>
        <color theme="1"/>
        <rFont val="Arial Nova"/>
        <family val="2"/>
      </rPr>
      <t>ATLAS A.F.P.I.S.A.</t>
    </r>
    <r>
      <rPr>
        <sz val="10"/>
        <color theme="1"/>
        <rFont val="Arial Nova"/>
        <family val="2"/>
      </rPr>
      <t xml:space="preserve"> en beneficio y por cuenta, orden y riesgo de los Partícipes se aplica en aquellos activos que constituyen las alternativas que combinan mayor seguridad y el mejor rendimiento disponible, que se ajustan a los requerimientos de la autoridad competente y que permiten una proporción razonable de liquidez dentro de las características particulares de los títulos de inversión descriptos en la política de diversificación de las inversiones. Para ello, </t>
    </r>
    <r>
      <rPr>
        <b/>
        <sz val="10"/>
        <color theme="1"/>
        <rFont val="Arial Nova"/>
        <family val="2"/>
      </rPr>
      <t>ATLAS A.F.P.I.S.A.</t>
    </r>
    <r>
      <rPr>
        <sz val="10"/>
        <color theme="1"/>
        <rFont val="Arial Nova"/>
        <family val="2"/>
      </rPr>
      <t xml:space="preserve"> utiliza sus mejores esfuerzos sin que por dicho motivo surja obligación alguna por el resultado o rentabilidad de las inversiones a cargo de la Administradora.</t>
    </r>
  </si>
  <si>
    <r>
      <t xml:space="preserve">El Fondo Mutuo es un fondo que se define como aquel que establece en su política de inversiones como porcentaje mínimo de inversión en instrumentos de deuda o pasivos el 100% del patrimonio, y cuya duración promedio es mayor a noventa (90) días y hasta el plazo que </t>
    </r>
    <r>
      <rPr>
        <b/>
        <sz val="10"/>
        <color theme="1"/>
        <rFont val="Arial Nova"/>
        <family val="2"/>
      </rPr>
      <t>ATLAS A.F.P.I.S.A.</t>
    </r>
    <r>
      <rPr>
        <sz val="10"/>
        <color theme="1"/>
        <rFont val="Arial Nova"/>
        <family val="2"/>
      </rPr>
      <t xml:space="preserve"> así considere de acuerdo a criterios de liquidez del instrumento.</t>
    </r>
  </si>
  <si>
    <t>El Fondo Mutuo invierte sus activos en títulos valores de renta fija o variable sin perjuicio de las sumas mantenidas en entidades financieras, de acuerdo a los límites establecidos a continuación:</t>
  </si>
  <si>
    <t>Títulos de deuda que sean de oferta pública emitidos o garantizados a través de Negocios Fiduciarios regidos por la Ley 921/96 con una calificación en escala local de A(-) y superiores.</t>
  </si>
  <si>
    <t>La diversificación de inversiones, por emisor, se encuentra establecida en el Reglamento Interno del Fondo Mutuo, hasta 15% del patrimonio, excepto los instrumentos emitidos o garantizados bajo ley local o internacional por el gobierno paraguayo, letras y/o bonos, e instrumentos emitidos por Banco Nacional de Fomento.</t>
  </si>
  <si>
    <t>Diversificación de las inversiones por emisor</t>
  </si>
  <si>
    <t>El Fondo Mutuo mantiene un nivel de liquidez mínimo para hacer frente a las necesidades de inversión y a los requerimientos de disponibilidades del Fondo Mutuo. Esta liquidez se invierte en depósitos a la vista en entidades financieras de plaza o en otros fondos patrimoniales de inversión, conforme al monto equivalente de hasta 2,5% del patrimonio del Fondo Mutuo.</t>
  </si>
  <si>
    <r>
      <t xml:space="preserve">Con el objeto de pagar rescates de cuotas y de poder realizar las demás operaciones que la Superintendencia de Valores del Banco Central del Paraguay (anterior Comisión Nacional de Valores) expresamente autorice, la </t>
    </r>
    <r>
      <rPr>
        <b/>
        <sz val="10"/>
        <color theme="1"/>
        <rFont val="Arial Nova"/>
        <family val="2"/>
      </rPr>
      <t>Administradora</t>
    </r>
    <r>
      <rPr>
        <sz val="10"/>
        <color theme="1"/>
        <rFont val="Arial Nova"/>
        <family val="2"/>
      </rPr>
      <t xml:space="preserve"> podrá solicitar por cuenta del Fondo Mutuo, operaciones de venta con compromiso de compra a corto plazo, con vencimiento hasta 365 días y hasta por una cantidad equivalente al 50% del patrimonio del Fondo Mutuo.</t>
    </r>
  </si>
  <si>
    <t>El beneficio que la inversión en el Fondo Mutuo reporta a los Partícipes es el incremento que se produce en el valor de la Cuota de Participación, como consecuencia de las variaciones experimentadas por el patrimonio del Fondo Mutuo. Los beneficios obtenidos de las inversiones del Fondo Mutuo son totalmente reinvertidos salvo la redención parcial o total de derechos en el Fondo Mutuo efectuada por uno o más partícipes y los importes que la Sociedad Administradora deba debitar en concepto de comisiones, cargos, tributos y gastos.</t>
  </si>
  <si>
    <r>
      <t>Atlas Administradora de Fondos Patrimoniales de Inversión S.A. (</t>
    </r>
    <r>
      <rPr>
        <b/>
        <sz val="10"/>
        <color theme="1"/>
        <rFont val="Arial Nova"/>
        <family val="2"/>
      </rPr>
      <t>ATLAS A.F.P.I.S.A.</t>
    </r>
    <r>
      <rPr>
        <sz val="10"/>
        <color theme="1"/>
        <rFont val="Arial Nova"/>
        <family val="2"/>
      </rPr>
      <t>), con domicilio en Avda. Mariscal López casi Dr. Morra, piso 6 en el Edificio Mariscal Center de la Ciudad de Asunción, es una sociedad anónima constituida por Escritura Pública N° 26 de fecha 13 de abril de 2023 ante el escribano Edison Arnaldo Cáceres Ortigoza, autorizada a operar por la Superintendencia de Valores del Banco Central del Paraguay (anterior Comisión Nacional de Valores) por Resolución N° 108 de fecha 29 de junio de 2023, cuyo objeto social exclusivo es la administración de fondos patrimoniales de inversión conforme a la Ley N° 5452/15 “Que regula los Fondos Patrimoniales de Inversión”, y la Resolución CNV CG N° 35/23, Acta de Directorio N° 020/2023 de fecha 09 de febrero de 2023 que “Aprueba el Reglamento General de Mercado de Valores, y sus eventuales modificaciones”.</t>
    </r>
  </si>
  <si>
    <r>
      <rPr>
        <b/>
        <sz val="10"/>
        <color theme="1"/>
        <rFont val="Arial Nova"/>
        <family val="2"/>
      </rPr>
      <t>Títulos Físicos:</t>
    </r>
    <r>
      <rPr>
        <sz val="10"/>
        <color theme="1"/>
        <rFont val="Arial Nova"/>
        <family val="2"/>
      </rPr>
      <t xml:space="preserve"> son custodiados por el Banco Atlas S.A., de acuerdo a los procedimientos de seguridad y control de la mencionada entidad.</t>
    </r>
  </si>
  <si>
    <r>
      <rPr>
        <b/>
        <sz val="10"/>
        <color theme="1"/>
        <rFont val="Arial Nova"/>
        <family val="2"/>
      </rPr>
      <t>Títulos desmaterializados :</t>
    </r>
    <r>
      <rPr>
        <sz val="10"/>
        <color theme="1"/>
        <rFont val="Arial Nova"/>
        <family val="2"/>
      </rPr>
      <t xml:space="preserve"> son custodiados por la Bolsa de Valores y Productos  de Asunción S.A. ("BVPASA") bajo la cuenta corriente creada en dicha entidad y en el Banco Central del Paraguay para los bonos soberanos y letras de regulación monetaria, que es la depositaria electrónica de Valores de la República del Paraguay.</t>
    </r>
  </si>
  <si>
    <t>PRINCIPALES POLÍTICAS Y PRÁCTICAS CONTABLES APLICADAS</t>
  </si>
  <si>
    <t>3.1) Bases de Preparación de los Estados Financieros</t>
  </si>
  <si>
    <t>Los estados financieros han sido preparados de acuerdo con las normas contables, criterios de valuación y normas de presentación establecidas por la Superintendencia de Valores del Banco Central del Paraguay (anterior Comisión Nacional de Valores), aplicables a los Fondos Mutuos, y con Normas de Información Financiera (NIF) emitidas por el Consejo de Contadores Públicos del Paraguay.</t>
  </si>
  <si>
    <t>3.3) Uso de Estimaciones</t>
  </si>
  <si>
    <t>3.4) Base para la preparación del Estado de Flujos de Efectivo</t>
  </si>
  <si>
    <t>Para la preparación del estado de flujos de efectivo se consideraron dentro del concepto de efectivo los saldos de disponibilidades en cuentas bancarias que son usados por el Fondo Mutuo en la gestión de sus compromisos de corto plazo y cuentas remuneradas con vencimiento menor a tres meses.</t>
  </si>
  <si>
    <t>3.5) Valorización de Inversiones</t>
  </si>
  <si>
    <r>
      <rPr>
        <b/>
        <sz val="10"/>
        <rFont val="Arial Nova"/>
        <family val="2"/>
      </rPr>
      <t>b. Operaciones de Reporto:</t>
    </r>
    <r>
      <rPr>
        <sz val="10"/>
        <rFont val="Arial Nova"/>
        <family val="2"/>
      </rPr>
      <t xml:space="preserve"> las operaciones de reporto son registradas a su costo de adquisición mas las primas por diferencia de precios devengadas a cobrar. Las primas generadas por estas operaciones son registradas en resultados conforme se devengan.</t>
    </r>
  </si>
  <si>
    <r>
      <rPr>
        <b/>
        <sz val="10"/>
        <rFont val="Arial Nova"/>
        <family val="2"/>
      </rPr>
      <t xml:space="preserve">a. Títulos de deudas: </t>
    </r>
    <r>
      <rPr>
        <sz val="10"/>
        <rFont val="Arial Nova"/>
        <family val="2"/>
      </rPr>
      <t>los títulos de deuda son reconocidos a su valor de incorporación más los intereses devengados a la fecha de cada ejercicio; cuando las inversiones incluyen cláusulas de ajuste, las mismas se ajustan en base al método de ajuste pactado. Cuando el valor de mercado de la inversión es menor a su costo, la diferencia de precio es devengada durante la vida residual del titulo y en caso de venta, se cargan al resultado del ejercicio correspondiente . Los intereses generados por estos títulos son registrados en resultados conforme se devengan.</t>
    </r>
  </si>
  <si>
    <t>Asimismo, la Entidad evalúa regularmente los riesgos asociados a la calidad del emisor a fin de identificar indicadores de deterioro.</t>
  </si>
  <si>
    <t>3.6) Reconocimiento de los Ingresos y de los Gastos</t>
  </si>
  <si>
    <r>
      <rPr>
        <b/>
        <sz val="10"/>
        <color theme="1"/>
        <rFont val="Arial Nova"/>
        <family val="2"/>
      </rPr>
      <t xml:space="preserve">a. Ingresos : </t>
    </r>
    <r>
      <rPr>
        <sz val="10"/>
        <color theme="1"/>
        <rFont val="Arial Nova"/>
        <family val="2"/>
      </rPr>
      <t>los intereses sobre títulos y otros valores, así como las primas por diferencia de precios generados durante el ejercicio son registrados como conforme se devengan.</t>
    </r>
  </si>
  <si>
    <r>
      <rPr>
        <b/>
        <sz val="10"/>
        <rFont val="Arial Nova"/>
        <family val="2"/>
      </rPr>
      <t>b. Egresos:</t>
    </r>
    <r>
      <rPr>
        <sz val="10"/>
        <rFont val="Arial Nova"/>
        <family val="2"/>
      </rPr>
      <t xml:space="preserve"> </t>
    </r>
    <r>
      <rPr>
        <sz val="10"/>
        <color theme="1"/>
        <rFont val="Arial Nova"/>
        <family val="2"/>
      </rPr>
      <t>los gastos se reconocen en el estado de resultados de acuerdo al criterio de lo devengado, cuando ha surgido un decremento en los beneficios económicos futuros, relacionados con una disminución en los activos o un incremento en los pasivos.</t>
    </r>
  </si>
  <si>
    <t>3.7) Tipos de cambio utilizado para convertir a moneda nacional los saldos en moneda extranjera</t>
  </si>
  <si>
    <t>3.8) Gastos Operacionales y Comisión de la Sociedad Administradora</t>
  </si>
  <si>
    <t xml:space="preserve">NOTA 4. </t>
  </si>
  <si>
    <t>COMPOSICION DE CUENTAS</t>
  </si>
  <si>
    <t>IMPUESTO A LA RENTA</t>
  </si>
  <si>
    <t>NOTA 5.</t>
  </si>
  <si>
    <t>NOTA 6.</t>
  </si>
  <si>
    <t>NOTA 7.</t>
  </si>
  <si>
    <t>NOTA 8.</t>
  </si>
  <si>
    <t>HECHOS POSTERIORES</t>
  </si>
  <si>
    <t>OTROS ASUNTOS RELEVANTES</t>
  </si>
  <si>
    <t>CONTINGENCIA</t>
  </si>
  <si>
    <t>Comisiones por Administración</t>
  </si>
  <si>
    <t>3.9) Información Estadística</t>
  </si>
  <si>
    <t>VALOR CUOTA</t>
  </si>
  <si>
    <t>PATRIMONIO NETO DEL FONDO</t>
  </si>
  <si>
    <t>N° DE PARTICIPES</t>
  </si>
  <si>
    <t>A continuación, se detalla la composición:</t>
  </si>
  <si>
    <t>Sub-Total Resultados por tenencia de inversiones</t>
  </si>
  <si>
    <t>Sub-Total Intereses</t>
  </si>
  <si>
    <t>Subtotal - Ingresos por Ventas de Inversiones</t>
  </si>
  <si>
    <t>Honorarios Administración Sociedad Gerente</t>
  </si>
  <si>
    <t>Sub-Total Comisión por Administración</t>
  </si>
  <si>
    <t>Sub-Total Costo de Venta de Inversiones</t>
  </si>
  <si>
    <t>Sub-Total Otros Egresos</t>
  </si>
  <si>
    <t>De acuerdo con lo establecido en el artículo 4° de la Ley 6380/2019, se considerarán Estructuras Jurídicas Transparentes a aquellos instrumentos o estructuras jurídicas utilizadas como medio de inversión, administración o resguardo de dinero, bienes, derechos y obligaciones. Estas estructuras se considerarán con efecto fiscal neutro en el IRE, por intermediar entre el negocio sujeto a imposición y sus beneficiarios. Al respecto, dicha disposición incluye como Estructuras Jurídicas Transparentes a los Fondos Patrimoniales de Inversión, creados al amparo de la Ley N°5452/2015, por lo que no se hallan sujeto del impuesto a la renta empresarial (IRE).</t>
  </si>
  <si>
    <t>Miguel Ángel Zaldívar Silvera</t>
  </si>
  <si>
    <t>Gustavo Adolfo Rivas Masi</t>
  </si>
  <si>
    <t>Dahiana Fabiana Sánchez Chaparro</t>
  </si>
  <si>
    <t>Presidente</t>
  </si>
  <si>
    <t>Director Titular</t>
  </si>
  <si>
    <t>Contadora</t>
  </si>
  <si>
    <t xml:space="preserve">Fondo </t>
  </si>
  <si>
    <t xml:space="preserve">No / FMG / 1 </t>
  </si>
  <si>
    <t xml:space="preserve">Moneda de Exposición </t>
  </si>
  <si>
    <t xml:space="preserve">Guaraníes / PYG </t>
  </si>
  <si>
    <t>Cuenta Contable</t>
  </si>
  <si>
    <t>Saldo</t>
  </si>
  <si>
    <t>Descripción</t>
  </si>
  <si>
    <t>Código</t>
  </si>
  <si>
    <t>. ACTIVO</t>
  </si>
  <si>
    <t>1000000000000000000</t>
  </si>
  <si>
    <t>.   DISPONIBILIDADES</t>
  </si>
  <si>
    <t>1001000000000000000</t>
  </si>
  <si>
    <t>.     Disponibilidades en Guaraníes</t>
  </si>
  <si>
    <t>1001001000000000000</t>
  </si>
  <si>
    <t>.       Bancos</t>
  </si>
  <si>
    <t>1001001001000000000</t>
  </si>
  <si>
    <t>.         Banco Atlas C.C. N°1437857</t>
  </si>
  <si>
    <t>1001001001001000000</t>
  </si>
  <si>
    <t>.         Banco Continental C.A. N° 01-25-00212867-03</t>
  </si>
  <si>
    <t>1001001001003000000</t>
  </si>
  <si>
    <t>1001001001004000000</t>
  </si>
  <si>
    <t>.   INVERSIONES</t>
  </si>
  <si>
    <t>1002000000000000000</t>
  </si>
  <si>
    <t>.     Inversiones en Guaraníes</t>
  </si>
  <si>
    <t>1002001000000000000</t>
  </si>
  <si>
    <t>.       Letras de Regulación Monetaria.</t>
  </si>
  <si>
    <t>1002001014000000000</t>
  </si>
  <si>
    <t>.         Banco Central del Paraguay - 8,65% - 27/12/2024</t>
  </si>
  <si>
    <t>.         Banco Central del Paraguay - 8,00% - 28/02/2025</t>
  </si>
  <si>
    <t>1002001014003000000</t>
  </si>
  <si>
    <t>.         Banco Central del Paraguay - 6,40% - 25/04/2025</t>
  </si>
  <si>
    <t>1002001014005000000</t>
  </si>
  <si>
    <t>.       Repo Colocador</t>
  </si>
  <si>
    <t>1002001015000000000</t>
  </si>
  <si>
    <t>.         Liquidez - (PYG)</t>
  </si>
  <si>
    <t>1002001015001000000</t>
  </si>
  <si>
    <t>.     Bonos Públicos</t>
  </si>
  <si>
    <t>1002001001000000000</t>
  </si>
  <si>
    <t>.       Ministerio de Hacienda - PYTNA01F4482
 - 8,25% - 15/02/2028</t>
  </si>
  <si>
    <t>1002001001001000000</t>
  </si>
  <si>
    <t>.     Bonos Corporativos</t>
  </si>
  <si>
    <t>1002001002000000000</t>
  </si>
  <si>
    <t>.       Telecel - PYTEL01F9356 - 8,75% - 03/06/2024</t>
  </si>
  <si>
    <t>.       AFD - PYAFD05F5624 - 8,75% - 27/06/2026</t>
  </si>
  <si>
    <t>1002001002002000000</t>
  </si>
  <si>
    <t>.     Bonos Bursátiles de Corto Plazo</t>
  </si>
  <si>
    <t>.       Hilagro S.A. - PYHIL01F6519 - 8,80% - 22/04/2024</t>
  </si>
  <si>
    <t>.     Bonos Subordinados</t>
  </si>
  <si>
    <t>1002001004000000000</t>
  </si>
  <si>
    <t>.       Banco Continental S.A.E.C.A. - PYCON04F7634 - 10,50% - 30/04/2024</t>
  </si>
  <si>
    <t>.       Banco Continental S.A.E.C.A. - PYCON05F9274 - 9,50% - 06/05/2024</t>
  </si>
  <si>
    <t>.     Bonos Financieros</t>
  </si>
  <si>
    <t>1002001005000000000</t>
  </si>
  <si>
    <t>.       Banco Familiar S.A.E.C.A. - PYFAM09F6122 - 9,00% - 14/8/2025</t>
  </si>
  <si>
    <t>1002001005001000000</t>
  </si>
  <si>
    <t>.       Sudameris Bank S.A.E.C.A. - PYSUD01F4937 - 9,27% - 26/03/2026</t>
  </si>
  <si>
    <t>1002001005002000000</t>
  </si>
  <si>
    <t>.       Banco Itau Paraguay S.A - PYG - 8,50% - 10/10/2024</t>
  </si>
  <si>
    <t>1002001005004000000</t>
  </si>
  <si>
    <t>.     Certificados Depósito de Ahorro</t>
  </si>
  <si>
    <t>1002001007000000000</t>
  </si>
  <si>
    <t>.       Banco Continental S.A.E.C.A. - DA 7628 - 8,50% - 27/05/2024</t>
  </si>
  <si>
    <t>.       Banco Continental S.A.E.C.A. - DA 7631 - 8,50% - 27/05/2024</t>
  </si>
  <si>
    <t>.       Banco Continental S.A.E.C.A. - DA 7145 - 8,50% - 26/06/2024</t>
  </si>
  <si>
    <t>.       Banco Continental S.A.E.C.A. - DA 7146 - 8,50% - 26/06/2024</t>
  </si>
  <si>
    <t>.       Banco Continental S.A.E.C.A. - DA 7147 - 8,50% - 26/06/2024</t>
  </si>
  <si>
    <t>.       Banco Continental S.A.E.C.A. - DA 7149 - 8,50% - 26/06/2024</t>
  </si>
  <si>
    <t>.       Banco Continental S.A.E.C.A. - DA 7150 - 8,50% - 26/06/2024</t>
  </si>
  <si>
    <t>.       Banco Continental S.A.E.C.A. - DA 7151 - 8,50% - 26/06/2024</t>
  </si>
  <si>
    <t>.       Banco Continental S.A.E.C.A. - DA 7152 - 8,50% - 26/06/2024</t>
  </si>
  <si>
    <t>.       Banco para la Comercialización y la Producción S.A. - AA 2720 - 10% - 16/12/2024</t>
  </si>
  <si>
    <t>1002001007017000000</t>
  </si>
  <si>
    <t>.       Banco Familiar S.A.E.C.A. - NE 3183 - 8,85% - 21/07/2025</t>
  </si>
  <si>
    <t>1002001007018000000</t>
  </si>
  <si>
    <t>.       Banco Continental S.A.E.C.A. - DA 9276 - 8,25% - 31/08/2026</t>
  </si>
  <si>
    <t>1002001007019000000</t>
  </si>
  <si>
    <t>.       Banco Continental S.A.E.C.A. - DA 9277 - 8,25% - 31/08/2026</t>
  </si>
  <si>
    <t>1002001007020000000</t>
  </si>
  <si>
    <t>.       Banco Nacional de Fomento - AA 5111 - 7,00% - 30/04/2024</t>
  </si>
  <si>
    <t>.       Banco Continental S.A.E.C.A. - AG 4740 - 4,75% - 07/05/2024</t>
  </si>
  <si>
    <t>.       Banco Continental S.A.E.C.A. - DA 6864 - 6,75% - 22/05/2024</t>
  </si>
  <si>
    <t>.       Banco Continental S.A.E.C.A. - DA 6208 - 9,00% - 03/06/2024</t>
  </si>
  <si>
    <t>.       Banco Continental S.A.E.C.A. - 01 - 7,25% - 21/01/2026</t>
  </si>
  <si>
    <t>1002001007027000000</t>
  </si>
  <si>
    <t>.       Banco Continental S.A.E.C.A. - 02 - 7,25% - 21/01/2026</t>
  </si>
  <si>
    <t>1002001007028000000</t>
  </si>
  <si>
    <t>.       Banco Continental S.A.E.C.A. - 03 - 7,25% - 21/01/2026</t>
  </si>
  <si>
    <t>1002001007029000000</t>
  </si>
  <si>
    <t>.       Banco Continental S.A.E.C.A. - 04 - 7,25% - 21/01/2026</t>
  </si>
  <si>
    <t>1002001007030000000</t>
  </si>
  <si>
    <t>.       Banco Continental S.A.E.C.A. - 05 - 7,25% - 21/01/2026</t>
  </si>
  <si>
    <t>1002001007031000000</t>
  </si>
  <si>
    <t>.       Banco Continental S.A.E.C.A. - 06 - 7,25% - 21/01/2026</t>
  </si>
  <si>
    <t>1002001007032000000</t>
  </si>
  <si>
    <t>.       Banco Continental S.A.E.C.A. - 07 - 7,25% - 21/01/2026</t>
  </si>
  <si>
    <t>1002001007033000000</t>
  </si>
  <si>
    <t>.       Banco Continental S.A.E.C.A. - 08 - 7,25% - 21/01/2026</t>
  </si>
  <si>
    <t>1002001007034000000</t>
  </si>
  <si>
    <t>.       Banco Continental S.A.E.C.A. - 09 - 7,25% - 21/01/2026</t>
  </si>
  <si>
    <t>1002001007035000000</t>
  </si>
  <si>
    <t>.       Banco Continental S.A.E.C.A. - 10 - 7,25% - 21/01/2026</t>
  </si>
  <si>
    <t>1002001007036000000</t>
  </si>
  <si>
    <t>.       Banco Continental S.A.E.C.A. - 11 - 7,25% - 21/01/2026</t>
  </si>
  <si>
    <t>1002001007037000000</t>
  </si>
  <si>
    <t>.       Banco Continental S.A.E.C.A. - 12 - 7,25% - 21/01/2026</t>
  </si>
  <si>
    <t>1002001007038000000</t>
  </si>
  <si>
    <t>.       Banco Continental S.A.E.C.A. - 13 - 7,25% - 21/01/2026</t>
  </si>
  <si>
    <t>1002001007039000000</t>
  </si>
  <si>
    <t>.       Banco Continental S.A.E.C.A. - 14 - 7,25% - 21/01/2026</t>
  </si>
  <si>
    <t>1002001007040000000</t>
  </si>
  <si>
    <t>.       Banco Continental S.A.E.C.A. - 15 - 7,25% - 21/01/2026</t>
  </si>
  <si>
    <t>1002001007041000000</t>
  </si>
  <si>
    <t>.       Banco Nacional de Fomento - AA 5093 - 6,85% - 06/12/2024</t>
  </si>
  <si>
    <t>1002001007042000000</t>
  </si>
  <si>
    <t>.       Banco Nacional de Fomento - IL 0013 - 6,00% - 23/07/2024</t>
  </si>
  <si>
    <t>1002001007043000000</t>
  </si>
  <si>
    <t>.       Banco Nacional de Fomento - IL 0014 - 6,00% - 23/07/2024</t>
  </si>
  <si>
    <t>1002001007044000000</t>
  </si>
  <si>
    <t>.       Sudameris Bank S.A.E.C.A - BB3823 - 8,50% - 4/11/2024</t>
  </si>
  <si>
    <t>1002001007047000000</t>
  </si>
  <si>
    <t>.       Sudameris Bank S.A.E.C.A - BB3824 - 8,50% - 4/11/2024</t>
  </si>
  <si>
    <t>1002001007048000000</t>
  </si>
  <si>
    <t>.       Sudameris Bank S.A.E.C.A - BB3825 - 8,50% - 4/11/2024</t>
  </si>
  <si>
    <t>1002001007049000000</t>
  </si>
  <si>
    <t>.       Sudameris Bank S.A.E.C.A - BB3826 - 8,50% - 4/11/2024</t>
  </si>
  <si>
    <t>1002001007050000000</t>
  </si>
  <si>
    <t>.       Sudameris Bank S.A.E.C.A - BB3827 - 8,50% - 4/11/2024</t>
  </si>
  <si>
    <t>1002001007051000000</t>
  </si>
  <si>
    <t>.       Sudameris Bank S.A.E.C.A - BB3828 - 8,50% - 4/11/2024</t>
  </si>
  <si>
    <t>1002001007052000000</t>
  </si>
  <si>
    <t>.       Sudameris Bank S.A.E.C.A - BB3727 - 9,00% - 24/9/2024</t>
  </si>
  <si>
    <t>1002001007053000000</t>
  </si>
  <si>
    <t>.       Sudameris Bank S.A.E.C.A - BB3734 - 9,00% - 24/9/2024</t>
  </si>
  <si>
    <t>1002001007054000000</t>
  </si>
  <si>
    <t>.       Sudameris Bank S.A.E.C.A - BB3735 - 9,00% - 24/9/2024</t>
  </si>
  <si>
    <t>1002001007055000000</t>
  </si>
  <si>
    <t>.       Sudameris Bank S.A.E.C.A - BB3739 - 9,00% - 24/9/2024</t>
  </si>
  <si>
    <t>1002001007056000000</t>
  </si>
  <si>
    <t>.       Sudameris Bank S.A.E.C.A - BB3740 - 9,00% - 24/9/2024</t>
  </si>
  <si>
    <t>1002001007057000000</t>
  </si>
  <si>
    <t>.     Plazos Fijos</t>
  </si>
  <si>
    <t>.       Banco Continental S.A.E.C.A. - DA 7148 - 8,50% - 26/06/2024</t>
  </si>
  <si>
    <t>.   CRÉDITOS</t>
  </si>
  <si>
    <t>1003000000000000000</t>
  </si>
  <si>
    <t>.     Intereses a Cobrar</t>
  </si>
  <si>
    <t>1003002000000000000</t>
  </si>
  <si>
    <t>.       Intereses a Cobrar - Pase</t>
  </si>
  <si>
    <t>1003002001000000000</t>
  </si>
  <si>
    <t>.       Intereses no Devengados - Pase</t>
  </si>
  <si>
    <t>1003002002000000000</t>
  </si>
  <si>
    <t>.     Rentas y Amortizaciones a cobrar</t>
  </si>
  <si>
    <t>1003003000000000000</t>
  </si>
  <si>
    <t>.       Rentas a cobrar Certificado Deposito de Ahorro</t>
  </si>
  <si>
    <t>1003003000000000007</t>
  </si>
  <si>
    <t>. PASIVO</t>
  </si>
  <si>
    <t>2000000000000000000</t>
  </si>
  <si>
    <t>.   DEUDAS</t>
  </si>
  <si>
    <t>2001000000000000000</t>
  </si>
  <si>
    <t>.     Otras Deudas</t>
  </si>
  <si>
    <t>2001006000000000000</t>
  </si>
  <si>
    <t>.       Fracciones no Integradas a Cancelar</t>
  </si>
  <si>
    <t>2001006000000000004</t>
  </si>
  <si>
    <t>.     Provisiones</t>
  </si>
  <si>
    <t>2001007000000000000</t>
  </si>
  <si>
    <t>.       Provisión Honorarios de Administración Sociedad Gerente (Clase A)</t>
  </si>
  <si>
    <t>2001007000000000003</t>
  </si>
  <si>
    <t>.       Provisión para Gastos Varios</t>
  </si>
  <si>
    <t>2001007000000000007</t>
  </si>
  <si>
    <t>. PATRIMONIO NETO</t>
  </si>
  <si>
    <t>3000000000000000000</t>
  </si>
  <si>
    <t>.   Capital</t>
  </si>
  <si>
    <t>3001000000000000000</t>
  </si>
  <si>
    <t>.     Suscripciones</t>
  </si>
  <si>
    <t>3001000000000000001</t>
  </si>
  <si>
    <t>.     Rescates</t>
  </si>
  <si>
    <t>3001000000000000002</t>
  </si>
  <si>
    <t>. INGRESOS</t>
  </si>
  <si>
    <t>4001000000000000000</t>
  </si>
  <si>
    <t>.   Ingresos en Guaranies</t>
  </si>
  <si>
    <t>4001001000000000000</t>
  </si>
  <si>
    <t>.     Venta de Instrumentos Financieros</t>
  </si>
  <si>
    <t>4001001001000000000</t>
  </si>
  <si>
    <t>.       Ventas Bonos Financieros</t>
  </si>
  <si>
    <t>4001001001000000005</t>
  </si>
  <si>
    <t>.       Ventas Certificado Depósito de Ahorro</t>
  </si>
  <si>
    <t>4001001001000000007</t>
  </si>
  <si>
    <t>.     Rentas</t>
  </si>
  <si>
    <t>4001001002000000000</t>
  </si>
  <si>
    <t>.       Renta Bonos Públicos</t>
  </si>
  <si>
    <t>4001001002000000001</t>
  </si>
  <si>
    <t>.       Renta Bonos Financieros</t>
  </si>
  <si>
    <t>4001001002000000005</t>
  </si>
  <si>
    <t>.       Renta Bonos Públicos (2)</t>
  </si>
  <si>
    <t>4001001002000000006</t>
  </si>
  <si>
    <t>.       Renta Certificado Depósito de Ahorro</t>
  </si>
  <si>
    <t>4001001002000000007</t>
  </si>
  <si>
    <t>.     Primas</t>
  </si>
  <si>
    <t>4001001004000000000</t>
  </si>
  <si>
    <t>.       Primas Ganadas Pase</t>
  </si>
  <si>
    <t>4001001004000000001</t>
  </si>
  <si>
    <t>.     Resultado por Tenencia de Inversiones</t>
  </si>
  <si>
    <t>4001001005000000000</t>
  </si>
  <si>
    <t>.       Resultado por Tenencia Bonos Públicos</t>
  </si>
  <si>
    <t>4001001005000000002</t>
  </si>
  <si>
    <t>.       Resultado por Tenencia Bonos Corporativos</t>
  </si>
  <si>
    <t>4001001005000000003</t>
  </si>
  <si>
    <t>.       Resultado por Tenencia Bonos Bursátiles Corto Plazo</t>
  </si>
  <si>
    <t>4001001005000000004</t>
  </si>
  <si>
    <t>.       Resultado por Tenencia Bonos Subordinados</t>
  </si>
  <si>
    <t>4001001005000000005</t>
  </si>
  <si>
    <t>.       Resultado por Tenencia Bonos Financieros</t>
  </si>
  <si>
    <t>4001001005000000006</t>
  </si>
  <si>
    <t>.       Resultado por Tenencia Bonos Corporativos (2)</t>
  </si>
  <si>
    <t>4001001005000000007</t>
  </si>
  <si>
    <t>.       Resultado por Tenencia Certificado Depósito de Ahorro</t>
  </si>
  <si>
    <t>4001001005000000008</t>
  </si>
  <si>
    <t>.       Resultado por Tenencia Letras de Regulación Monetaria</t>
  </si>
  <si>
    <t>4001001005000000010</t>
  </si>
  <si>
    <t>.     Ingresos Varios</t>
  </si>
  <si>
    <t>4001001006000000000</t>
  </si>
  <si>
    <t>.       Ajuste por redondeo Resultado</t>
  </si>
  <si>
    <t>4001001006000000002</t>
  </si>
  <si>
    <t>. EGRESOS</t>
  </si>
  <si>
    <t>4002000000000000000</t>
  </si>
  <si>
    <t>.   Egresos en guaranies</t>
  </si>
  <si>
    <t>4002001000000000000</t>
  </si>
  <si>
    <t>.     Costo de Instrumentos Financieros</t>
  </si>
  <si>
    <t>4002001001000000000</t>
  </si>
  <si>
    <t>.       Costo Bonos Financieros</t>
  </si>
  <si>
    <t>4002001001000000005</t>
  </si>
  <si>
    <t>.       Costo Certificado Depósito de Ahorro</t>
  </si>
  <si>
    <t>4002001001000000007</t>
  </si>
  <si>
    <t>.     Honorarios de Administración</t>
  </si>
  <si>
    <t>4002001002000000000</t>
  </si>
  <si>
    <t>.       Honorarios Administración Sociedad Gerente Clase A</t>
  </si>
  <si>
    <t>4002001002000000001</t>
  </si>
  <si>
    <t>.     Otros Egresos</t>
  </si>
  <si>
    <t>4002001004000000000</t>
  </si>
  <si>
    <t>.       Intereses y comisiones Bancarias</t>
  </si>
  <si>
    <t>.       Ajuste por redondeo</t>
  </si>
  <si>
    <t>4002001004000000004</t>
  </si>
  <si>
    <t>.       Servicio de Custodia - LRM</t>
  </si>
  <si>
    <t>PARA EEFF</t>
  </si>
  <si>
    <t>.         Banco Central del Paraguay  - 7,55% - 26/01/2024</t>
  </si>
  <si>
    <t>.       Banco GNB S.A. - EA 3000 - 9,10% - 08/01/2024</t>
  </si>
  <si>
    <t>.       Banco GNB S.A. - EA 3006 - 9,10% - 08/01/2024</t>
  </si>
  <si>
    <t>.       Banco GNB S.A. - EA 2986 - 9,10% - 29/01/2024</t>
  </si>
  <si>
    <t>.       Banco GNB S.A. - EA 3003 - 9,10% - 08/01/2024</t>
  </si>
  <si>
    <t>.       Banco GNB S.A. - EA 3001 - 9,10% - 08/01/2024</t>
  </si>
  <si>
    <t>.       Banco GNB S.A. - EA 3002 - 9,10% - 08/01/2024</t>
  </si>
  <si>
    <t>.       Banco Continental S.A.E.C.A. - AG 4634 - 6,50% - 14/03/2024</t>
  </si>
  <si>
    <t>.       Banco Continental S.A.E.C.A. - AG 4635 - 6,50% - 14/03/2024</t>
  </si>
  <si>
    <t>.     Resultados Acumulados</t>
  </si>
  <si>
    <t>Saldo Final</t>
  </si>
  <si>
    <t>.     Resultado del Ejercicio</t>
  </si>
  <si>
    <t>HOJA DE TRABAJO</t>
  </si>
  <si>
    <t>BALANCE Y RESULTADOS</t>
  </si>
  <si>
    <t>ELIMINACIONES</t>
  </si>
  <si>
    <t>VARIACIÓN</t>
  </si>
  <si>
    <t>ACTIVIDADES OPERATIVAS</t>
  </si>
  <si>
    <t>ACTIVIDADES DE FINANCIACION</t>
  </si>
  <si>
    <t>TOTAL</t>
  </si>
  <si>
    <t>DEBITOS</t>
  </si>
  <si>
    <t>CRÉDITOS</t>
  </si>
  <si>
    <t>DEBITOS (CRÉDITOS)</t>
  </si>
  <si>
    <t>(Aumento) Disminución Deudores por operaciones</t>
  </si>
  <si>
    <t>(Aumento) Disminución intereses a cobrar</t>
  </si>
  <si>
    <t>Aumento (Disminución) en Acreedores por operaciones</t>
  </si>
  <si>
    <t>Aumento (Disminución) Otros Pasivos</t>
  </si>
  <si>
    <t>RESCATES</t>
  </si>
  <si>
    <t>SUSCRIPCIONES</t>
  </si>
  <si>
    <t>.         Banco Atlas C.C. N°1437857 Reclasificado</t>
  </si>
  <si>
    <t>Resultado del Ejercicio</t>
  </si>
  <si>
    <t>Banco Atlas Cuenta Corriente N°1437858</t>
  </si>
  <si>
    <t>Certificado de Depósito de Ahorro</t>
  </si>
  <si>
    <t>AGENCIA FINANCIERA DE DESARROLLO</t>
  </si>
  <si>
    <t>BANCO SUDAMERIS S.A.E.C.A.</t>
  </si>
  <si>
    <t>MINISTERIO DE HACIENDA</t>
  </si>
  <si>
    <t>BANCO ITAU PARAGUAY SA</t>
  </si>
  <si>
    <t>Ventas Bonos Financieros</t>
  </si>
  <si>
    <t>Ventas Certificado Depósito de Ahorro</t>
  </si>
  <si>
    <t>Costo Bonos Financieros</t>
  </si>
  <si>
    <t>Costo Certificado Depósito de Ahorro</t>
  </si>
  <si>
    <t>Estados Financieros correspondientes al periodo del 01 de enero al 30 de junio de 2024</t>
  </si>
  <si>
    <t>Balance desde 1/1/2024 al 30/6/2024</t>
  </si>
  <si>
    <t>.         Banco GNB Caja de Ahorro N°</t>
  </si>
  <si>
    <t>.       Sudameris Bank S.A.E.C.A - PYSUD01F7088 - 9,00% - 19/1/2029</t>
  </si>
  <si>
    <t>1002001004003000000</t>
  </si>
  <si>
    <t>.       Banco Familiar S.A.E.C.A. - PYFAM10F6756 - 7,95% - 29/06/2025</t>
  </si>
  <si>
    <t>1002001005003000000</t>
  </si>
  <si>
    <t>.       Banco Nacional De Fomento- AA 6317 - 8,25% - 21/9/2026</t>
  </si>
  <si>
    <t>1002001007058000000</t>
  </si>
  <si>
    <t>.       Banco Nacional de Fomento - AA6283 - 8,25% - 15/9/2026</t>
  </si>
  <si>
    <t>1002001007059000000</t>
  </si>
  <si>
    <t>.       Banco Familiar S.A.E.C.A. - NE 3052 - 8,95% - 13/1/2025</t>
  </si>
  <si>
    <t>1002001007060000000</t>
  </si>
  <si>
    <t>.       Banco Nacional de Fomento - AA 4074 - 7,60% - 11/11/2024</t>
  </si>
  <si>
    <t>1002001007061000000</t>
  </si>
  <si>
    <t>.       Banco Nacional de Fomento - AA 4073 - 7,60% - 11/11/2024</t>
  </si>
  <si>
    <t>1002001007062000000</t>
  </si>
  <si>
    <t>.       Solar Banco S.A.E. - AK 1637 - 10,75% - 21/10/2024</t>
  </si>
  <si>
    <t>1002001007063000000</t>
  </si>
  <si>
    <t>.       Solar Banco S.A.E. - AK 1636 - 10,75% - 21/10/2024</t>
  </si>
  <si>
    <t>1002001007064000000</t>
  </si>
  <si>
    <t>.       Solar Banco S.A.E. - AK 1634 - 10,75% - 21/10/2024</t>
  </si>
  <si>
    <t>1002001007065000000</t>
  </si>
  <si>
    <t>.       Solar Banco S.A.E. - AK 1635 - 10,75% - 21/10/2024</t>
  </si>
  <si>
    <t>1002001007066000000</t>
  </si>
  <si>
    <t>.       Solar Banco S.A.E. - AK 1633 - 10,75% - 21/10/2024</t>
  </si>
  <si>
    <t>1002001007067000000</t>
  </si>
  <si>
    <t>.       Solar Banco S.A.E. - AK 1632 - 10,75% - 21/10/2024</t>
  </si>
  <si>
    <t>1002001007068000000</t>
  </si>
  <si>
    <t>.       SOLAR BANCO S.A.E. - BA 2974 - 8,00% - 14/11/2025</t>
  </si>
  <si>
    <t>1002001007069000000</t>
  </si>
  <si>
    <t>.       SOLAR BANCO S.A.E. - BA 2973 - 8,00% - 14/11/2025</t>
  </si>
  <si>
    <t>1002001007070000000</t>
  </si>
  <si>
    <t>.       BANCO RÍO S.A.E.C.A. - AH 2776 - 7,25% - 9/9/2025</t>
  </si>
  <si>
    <t>1002001007071000000</t>
  </si>
  <si>
    <t>.       Banco Rio S.A.E.C.A. - AH 1765 - 9,75% - 29/12/2025</t>
  </si>
  <si>
    <t>1002001007072000000</t>
  </si>
  <si>
    <t>.       Solar Banco  S.A.E. - BA 2143 - 0,50% - 9/12/2024</t>
  </si>
  <si>
    <t>1002001007073000000</t>
  </si>
  <si>
    <t>.       Tu Financiera S.A.E.C.A. - AA 9404 - 11,00% - 18/11/2025</t>
  </si>
  <si>
    <t>1002001007074000000</t>
  </si>
  <si>
    <t>.   Resultados</t>
  </si>
  <si>
    <t>3002000000000000000</t>
  </si>
  <si>
    <t>3002000000000000002</t>
  </si>
  <si>
    <t>.       Ventas Letra de Regulación Monetaria</t>
  </si>
  <si>
    <t>4001001001000000008</t>
  </si>
  <si>
    <t>.       Renta Bonos Corporativos</t>
  </si>
  <si>
    <t>4001001002000000002</t>
  </si>
  <si>
    <t>.       Renta Bonos Subordinados</t>
  </si>
  <si>
    <t>4001001002000000004</t>
  </si>
  <si>
    <t>.       Costo Letras de Regulación Monetaria</t>
  </si>
  <si>
    <t>4002001001000000009</t>
  </si>
  <si>
    <t xml:space="preserve">Total Deudor </t>
  </si>
  <si>
    <t xml:space="preserve">Total Acreedor </t>
  </si>
  <si>
    <t>Ecuacion Patrimonial</t>
  </si>
  <si>
    <t>Ajustes 2023</t>
  </si>
  <si>
    <t>ok</t>
  </si>
  <si>
    <t>TOTAL ACTIVO NETO
AL 30/06/2024</t>
  </si>
  <si>
    <t>CORRESPONDIENTE AL PERIODO COMPRENDIDO DESDE EL 01 DE ENERO AL 30 DE JUNIO DE 2024</t>
  </si>
  <si>
    <t>Los estados financieros se expresan en guaraníes y han sido preparados sobre la base de los costos históricos; y no reconocen en forma integral los efectos de la inflación en la situación patrimonial y financiera del Fondo Mutuo, ni en los resultados de sus operaciones teniendo en cuenta que la corrección monetaria de los estados financieros no constituye una práctica contable aplicada en el Paraguay. De haberse aplicado una corrección monetaria integral de los Estados Financieros podrían haber surgido diferencias en la presentación de la situación patrimonial y financiera, en los resultados de las operaciones y flujos de efectivo del Fondo Mutuo al 30 de junio de 2024.</t>
  </si>
  <si>
    <t>Los presentes estados financieros abarcan el periodo comprendido desde el 01 de enero hasta el 30 de junio de 2024.</t>
  </si>
  <si>
    <t>La preparación de los presentes Estados Financieros requiere que la Gerencia de la Sociedad Administradora realice estimaciones y evaluaciones que afectan el monto de los activos y pasivos registrados y contingentes, como así también los ingresos y egresos registrados al 30 de junio de 2024. Los resultados reales futuros pueden diferir de las estimaciones y evaluaciones realizadas a la fecha de preparación de los Estados Financieros.</t>
  </si>
  <si>
    <t>Durante el ejercicio no se han registrados transacciones en moneda diferente a la moneda del fondo. Así mismo, al 30 de junio de 2024 no existen saldos de activos y pasivos en moneda distintos al Guaraní.</t>
  </si>
  <si>
    <t>El importe correspondiente a la comisión por administración, registrado durante el periodo comprendido desde el 01 de enero hasta el 30 de junio de 2024, constituye el gasto asumido por el Fondo Mutuo, en concepto de los servicios prestados por la Administradora, y es de hasta el 3,3 % anual (IVA incluido) calculado en forma diaria sobre el valor del patrimonio neto del Fondo Mutuo del día (luego de debitadas las cargas de las operaciones del día).</t>
  </si>
  <si>
    <t>.         Banco Atlas C.C. N°1437858</t>
  </si>
  <si>
    <t>.       Acreedores por Operaciones</t>
  </si>
  <si>
    <t>Aumento de Otros Pasivos</t>
  </si>
  <si>
    <t>Al 30 de junio de 2024, se detalla la composición de las inversiones en instrumentos de renta fija:</t>
  </si>
  <si>
    <t>Bonos Subordinados</t>
  </si>
  <si>
    <t xml:space="preserve">Bonos Corporativos </t>
  </si>
  <si>
    <t>Bonos del Tesoro</t>
  </si>
  <si>
    <t>SOLAR BANCO S.A.E.</t>
  </si>
  <si>
    <t>BANCO RIO S.A.E.C.A.</t>
  </si>
  <si>
    <t xml:space="preserve">TU FINANCIERA S.A.E.C.A. </t>
  </si>
  <si>
    <t>Al 30 de junio de 2024, se compone de la siguiente manera:</t>
  </si>
  <si>
    <t>A continuación, se exponen los principales ingresos del periodo finalizado al 30 de junio de 2024:</t>
  </si>
  <si>
    <t>Ventas Letras de Regulación Monetaria</t>
  </si>
  <si>
    <t>Renta Bonos Subordinados</t>
  </si>
  <si>
    <t>Ajuste por redondeo Resultado</t>
  </si>
  <si>
    <t>Subtotal - Otros Ingresos</t>
  </si>
  <si>
    <t>A continuación, se exponen los principales egresos del periodo finalizado al 30 de junio de 2024:</t>
  </si>
  <si>
    <t>Costo Letras de Regulación Monetaria</t>
  </si>
  <si>
    <t>Resultado por Tenencia Certificados de Depósito de Ahorro</t>
  </si>
  <si>
    <t>Al 30 de junio de 2024, no existen situaciones contingentes, ni reclamos que esté en conocimiento de la Sociedad Administradora.</t>
  </si>
  <si>
    <t>Al 30 de junio de 2024, no existen otros asuntos relevantes que mencionar.</t>
  </si>
  <si>
    <t>A la fecha de cierre de los presentes estados financieros, no han ocurrido otros hechos significativos de carácter financiero o de otra índole que afecten la situación patrimonial o financiera o los resultados del FONDO MUTUO DÍA GUARANÍES al 30 de junio de 2024.</t>
  </si>
  <si>
    <t>A continuación, la información estadística mensual de la posición del Fondo Mutuo durante el periodo del 01 de enero al 30 de junio de 2024:</t>
  </si>
  <si>
    <t>CORRESPONDIENTE AL PERIODO COMPRENDIDO DESDE EL 01 DE ENERO AL 30 DE JUNIO DE 2024 CON CIFRAS COMPARATIVAS AL 30 DE JUNIO DE 2023</t>
  </si>
  <si>
    <t>Según el índice general de precios del consumidor publicado por el Banco Central del Paraguay, la inflación al 30 de junio de 2024 fue de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</si>
</sst>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 #,##0_ ;_ * \-#,##0_ ;_ * &quot;-&quot;_ ;_ @_ "/>
    <numFmt numFmtId="43" formatCode="_ * #,##0.00_ ;_ * \-#,##0.00_ ;_ * &quot;-&quot;??_ ;_ @_ "/>
    <numFmt numFmtId="164" formatCode="_-* #,##0_-;\-* #,##0_-;_-* &quot;-&quot;_-;_-@_-"/>
    <numFmt numFmtId="165" formatCode="_-* #,##0.00_-;\-* #,##0.00_-;_-* &quot;-&quot;??_-;_-@_-"/>
    <numFmt numFmtId="166" formatCode="_(* #,##0_);_(* \(#,##0\);_(* &quot;-&quot;_);_(@_)"/>
    <numFmt numFmtId="167" formatCode="_(* #,##0.00_);_(* \(#,##0.00\);_(* &quot;-&quot;??_);_(@_)"/>
    <numFmt numFmtId="168" formatCode="_-* #,##0.00\ _€_-;\-* #,##0.00\ _€_-;_-* &quot;-&quot;??\ _€_-;_-@_-"/>
    <numFmt numFmtId="169" formatCode="_-* #,##0\ _€_-;\-* #,##0\ _€_-;_-* &quot;-&quot;??\ _€_-;_-@_-"/>
    <numFmt numFmtId="170" formatCode="General_)"/>
    <numFmt numFmtId="171" formatCode="_(* #,##0.00_);_(* \(#,##0.00\);_(* &quot;-&quot;_);_(@_)"/>
    <numFmt numFmtId="172" formatCode="#,##0_ ;[Red]\-#,##0\ "/>
    <numFmt numFmtId="173" formatCode="#,##0_ ;\-#,##0\ "/>
    <numFmt numFmtId="174" formatCode="dd/mm/yyyy;@"/>
    <numFmt numFmtId="175" formatCode="_-* #,##0_-;\-* #,##0_-;_-* &quot;-&quot;??_-;_-@_-"/>
    <numFmt numFmtId="176" formatCode="_ * #,##0.00_ ;_ * \-#,##0.00_ ;_ * &quot;-&quot;_ ;_ @_ "/>
    <numFmt numFmtId="177" formatCode="_-* #,##0\ _€_-;\-* #,##0\ _€_-;_-* &quot;-&quot;\ _€_-;_-@_-"/>
    <numFmt numFmtId="178" formatCode="_-* #,##0.00\ _p_t_a_-;\-* #,##0.00\ _p_t_a_-;_-* &quot;-&quot;??\ _p_t_a_-;_-@_-"/>
    <numFmt numFmtId="179" formatCode="_ * #,##0.000000_ ;_ * \-#,##0.000000_ ;_ * &quot;-&quot;_ ;_ @_ "/>
    <numFmt numFmtId="180" formatCode="_-* #,##0.0000_-;\-* #,##0.0000_-;_-* &quot;-&quot;??_-;_-@_-"/>
    <numFmt numFmtId="181" formatCode="_-* #,##0.0000\ _€_-;\-* #,##0.0000\ _€_-;_-* &quot;-&quot;????\ _€_-;_-@_-"/>
    <numFmt numFmtId="182" formatCode="#,##0.0000_ ;[Red]\-#,##0.0000\ "/>
    <numFmt numFmtId="183" formatCode="[$-F400]h:mm:ss\ AM/PM"/>
    <numFmt numFmtId="184" formatCode="_(* #,##0_);_(* \(#,##0\);_(* \-??_);_(@_)"/>
  </numFmts>
  <fonts count="106">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000000"/>
      <name val="Calibri"/>
      <family val="2"/>
      <scheme val="minor"/>
    </font>
    <font>
      <sz val="12"/>
      <name val="Courier"/>
      <family val="3"/>
    </font>
    <font>
      <sz val="10"/>
      <name val="Arial"/>
      <family val="2"/>
    </font>
    <font>
      <sz val="10"/>
      <name val="Nimbus Sans L"/>
    </font>
    <font>
      <sz val="10"/>
      <name val="Arial"/>
      <family val="2"/>
    </font>
    <font>
      <u/>
      <sz val="11"/>
      <color theme="10"/>
      <name val="Calibri"/>
      <family val="2"/>
      <scheme val="minor"/>
    </font>
    <font>
      <sz val="10"/>
      <name val="Times New Roman"/>
      <family val="1"/>
    </font>
    <font>
      <sz val="18"/>
      <color theme="3"/>
      <name val="Calibri Light"/>
      <family val="2"/>
      <scheme val="major"/>
    </font>
    <font>
      <sz val="11"/>
      <color indexed="8"/>
      <name val="Calibri"/>
      <family val="2"/>
    </font>
    <font>
      <sz val="11"/>
      <color rgb="FF000000"/>
      <name val="Calibri"/>
      <family val="2"/>
    </font>
    <font>
      <sz val="11"/>
      <color theme="0"/>
      <name val="Trebuchet MS"/>
      <family val="2"/>
    </font>
    <font>
      <sz val="10"/>
      <color theme="0"/>
      <name val="Trebuchet MS"/>
      <family val="2"/>
    </font>
    <font>
      <b/>
      <sz val="10"/>
      <color theme="0"/>
      <name val="Trebuchet MS"/>
      <family val="2"/>
    </font>
    <font>
      <sz val="11"/>
      <name val="Trebuchet MS"/>
      <family val="2"/>
    </font>
    <font>
      <sz val="13"/>
      <name val="Trebuchet MS"/>
      <family val="2"/>
    </font>
    <font>
      <b/>
      <sz val="12"/>
      <name val="Trebuchet MS"/>
      <family val="2"/>
    </font>
    <font>
      <sz val="12"/>
      <name val="Trebuchet MS"/>
      <family val="2"/>
    </font>
    <font>
      <u/>
      <sz val="11"/>
      <name val="Trebuchet MS"/>
      <family val="2"/>
    </font>
    <font>
      <b/>
      <sz val="13"/>
      <name val="Trebuchet MS"/>
      <family val="2"/>
    </font>
    <font>
      <sz val="10"/>
      <name val="Trebuchet MS"/>
      <family val="2"/>
    </font>
    <font>
      <sz val="11"/>
      <color rgb="FFC00000"/>
      <name val="Trebuchet MS"/>
      <family val="2"/>
    </font>
    <font>
      <b/>
      <u/>
      <sz val="11"/>
      <color rgb="FFC00000"/>
      <name val="Trebuchet MS"/>
      <family val="2"/>
    </font>
    <font>
      <b/>
      <u/>
      <sz val="12"/>
      <color rgb="FFC00000"/>
      <name val="Trebuchet MS"/>
      <family val="2"/>
    </font>
    <font>
      <sz val="13"/>
      <color rgb="FFC00000"/>
      <name val="Trebuchet MS"/>
      <family val="2"/>
    </font>
    <font>
      <b/>
      <sz val="12"/>
      <color rgb="FFC00000"/>
      <name val="Trebuchet MS"/>
      <family val="2"/>
    </font>
    <font>
      <sz val="12"/>
      <color rgb="FFC00000"/>
      <name val="Trebuchet MS"/>
      <family val="2"/>
    </font>
    <font>
      <u/>
      <sz val="11"/>
      <color rgb="FFC00000"/>
      <name val="Trebuchet MS"/>
      <family val="2"/>
    </font>
    <font>
      <sz val="11"/>
      <color theme="1"/>
      <name val="Trebuchet MS"/>
      <family val="2"/>
    </font>
    <font>
      <b/>
      <sz val="20"/>
      <color theme="1"/>
      <name val="Trebuchet MS"/>
      <family val="2"/>
    </font>
    <font>
      <b/>
      <sz val="14"/>
      <color theme="1"/>
      <name val="Trebuchet MS"/>
      <family val="2"/>
    </font>
    <font>
      <b/>
      <sz val="10"/>
      <name val="Arial Nova"/>
      <family val="2"/>
    </font>
    <font>
      <b/>
      <sz val="10"/>
      <color theme="1"/>
      <name val="Arial Nova"/>
      <family val="2"/>
    </font>
    <font>
      <sz val="9"/>
      <color theme="1"/>
      <name val="Arial Nova"/>
      <family val="2"/>
    </font>
    <font>
      <sz val="10"/>
      <color theme="1"/>
      <name val="Arial Nova"/>
      <family val="2"/>
    </font>
    <font>
      <b/>
      <sz val="10"/>
      <color theme="0"/>
      <name val="Arial Nova"/>
      <family val="2"/>
    </font>
    <font>
      <b/>
      <sz val="9"/>
      <color theme="1"/>
      <name val="Arial Nova"/>
      <family val="2"/>
    </font>
    <font>
      <b/>
      <i/>
      <sz val="9"/>
      <color theme="1"/>
      <name val="Arial Nova"/>
      <family val="2"/>
    </font>
    <font>
      <u/>
      <sz val="9"/>
      <color theme="10"/>
      <name val="Arial Nova"/>
      <family val="2"/>
    </font>
    <font>
      <sz val="10"/>
      <name val="Arial Nova"/>
      <family val="2"/>
    </font>
    <font>
      <sz val="10"/>
      <color rgb="FFFF0000"/>
      <name val="Arial Nova"/>
      <family val="2"/>
    </font>
    <font>
      <sz val="9"/>
      <color rgb="FFFF0000"/>
      <name val="Arial Nova"/>
      <family val="2"/>
    </font>
    <font>
      <sz val="9"/>
      <name val="Arial Nova"/>
      <family val="2"/>
    </font>
    <font>
      <b/>
      <sz val="9"/>
      <name val="Arial Nova"/>
      <family val="2"/>
    </font>
    <font>
      <sz val="11"/>
      <color rgb="FFC00000"/>
      <name val="Arial Nova"/>
      <family val="2"/>
    </font>
    <font>
      <b/>
      <u/>
      <sz val="11"/>
      <color rgb="FFC00000"/>
      <name val="Arial Nova"/>
      <family val="2"/>
    </font>
    <font>
      <b/>
      <u/>
      <sz val="12"/>
      <color rgb="FFC00000"/>
      <name val="Arial Nova"/>
      <family val="2"/>
    </font>
    <font>
      <b/>
      <sz val="12"/>
      <color rgb="FFC00000"/>
      <name val="Arial Nova"/>
      <family val="2"/>
    </font>
    <font>
      <sz val="12"/>
      <color rgb="FFC00000"/>
      <name val="Arial Nova"/>
      <family val="2"/>
    </font>
    <font>
      <u/>
      <sz val="11"/>
      <color rgb="FFC00000"/>
      <name val="Arial Nova"/>
      <family val="2"/>
    </font>
    <font>
      <sz val="13"/>
      <color rgb="FFC00000"/>
      <name val="Arial Nova"/>
      <family val="2"/>
    </font>
    <font>
      <b/>
      <sz val="14"/>
      <color theme="1"/>
      <name val="Arial Nova"/>
      <family val="2"/>
    </font>
    <font>
      <b/>
      <sz val="11"/>
      <color rgb="FFC00000"/>
      <name val="Trebuchet MS"/>
      <family val="2"/>
    </font>
    <font>
      <b/>
      <sz val="15"/>
      <color theme="1"/>
      <name val="Arial Nova"/>
      <family val="2"/>
    </font>
    <font>
      <b/>
      <u/>
      <sz val="10"/>
      <color theme="1"/>
      <name val="Arial Nova"/>
      <family val="2"/>
    </font>
    <font>
      <b/>
      <i/>
      <sz val="10"/>
      <color theme="1"/>
      <name val="Arial Nova"/>
      <family val="2"/>
    </font>
    <font>
      <u/>
      <sz val="10"/>
      <color theme="10"/>
      <name val="Arial Nova"/>
      <family val="2"/>
    </font>
    <font>
      <sz val="10"/>
      <color theme="0"/>
      <name val="Arial Nova"/>
      <family val="2"/>
    </font>
    <font>
      <b/>
      <sz val="10"/>
      <color rgb="FF0000FF"/>
      <name val="Arial Nova"/>
      <family val="2"/>
    </font>
    <font>
      <u/>
      <sz val="10"/>
      <color theme="1"/>
      <name val="Arial Nova"/>
      <family val="2"/>
    </font>
    <font>
      <b/>
      <u/>
      <sz val="10"/>
      <color rgb="FF0000FF"/>
      <name val="Arial Nova"/>
      <family val="2"/>
    </font>
    <font>
      <b/>
      <sz val="11"/>
      <name val="Arial Nova"/>
      <family val="2"/>
    </font>
    <font>
      <sz val="11"/>
      <color theme="1"/>
      <name val="Arial Nova"/>
      <family val="2"/>
    </font>
    <font>
      <b/>
      <sz val="11"/>
      <color theme="1"/>
      <name val="Arial Nova"/>
      <family val="2"/>
    </font>
    <font>
      <b/>
      <sz val="11"/>
      <color theme="1"/>
      <name val="Trebuchet MS"/>
      <family val="2"/>
    </font>
    <font>
      <sz val="11"/>
      <name val="Arial Nova"/>
      <family val="2"/>
    </font>
    <font>
      <i/>
      <sz val="10"/>
      <color theme="1"/>
      <name val="Arial Nova"/>
      <family val="2"/>
    </font>
    <font>
      <sz val="10"/>
      <color rgb="FF0000FF"/>
      <name val="Arial Nova"/>
      <family val="2"/>
    </font>
    <font>
      <sz val="12"/>
      <name val="Arial Nova"/>
      <family val="2"/>
    </font>
    <font>
      <b/>
      <sz val="10"/>
      <color rgb="FF000000"/>
      <name val="Arial Nova"/>
      <family val="2"/>
    </font>
    <font>
      <i/>
      <sz val="9"/>
      <name val="Arial Nova"/>
      <family val="2"/>
    </font>
    <font>
      <b/>
      <sz val="15"/>
      <color theme="1"/>
      <name val="Arial"/>
      <family val="2"/>
    </font>
    <font>
      <b/>
      <sz val="10.5"/>
      <name val="Arial Nova"/>
      <family val="2"/>
    </font>
    <font>
      <b/>
      <sz val="8"/>
      <color rgb="FF000000"/>
      <name val="EYInterstate Light"/>
    </font>
    <font>
      <b/>
      <sz val="8"/>
      <color theme="1"/>
      <name val="EYInterstate Light"/>
    </font>
    <font>
      <sz val="11"/>
      <color theme="1"/>
      <name val="Arial Narrow"/>
      <family val="2"/>
    </font>
    <font>
      <b/>
      <sz val="11"/>
      <color theme="1"/>
      <name val="Arial Narrow"/>
      <family val="2"/>
    </font>
    <font>
      <b/>
      <sz val="12"/>
      <color theme="1"/>
      <name val="Arial"/>
      <family val="2"/>
    </font>
    <font>
      <b/>
      <sz val="10"/>
      <color rgb="FFFFFFFF"/>
      <name val="Arial"/>
      <family val="2"/>
    </font>
    <font>
      <sz val="10"/>
      <color theme="1"/>
      <name val="Arial"/>
      <family val="2"/>
    </font>
    <font>
      <b/>
      <sz val="10"/>
      <name val="Arial"/>
      <family val="2"/>
    </font>
    <font>
      <b/>
      <sz val="8"/>
      <color theme="0"/>
      <name val="Arial"/>
      <family val="2"/>
    </font>
    <font>
      <b/>
      <sz val="8"/>
      <name val="Arial"/>
      <family val="2"/>
    </font>
    <font>
      <sz val="8"/>
      <name val="Arial"/>
      <family val="2"/>
    </font>
    <font>
      <b/>
      <sz val="8"/>
      <color rgb="FFFF0000"/>
      <name val="Arial"/>
      <family val="2"/>
    </font>
    <font>
      <sz val="8"/>
      <color theme="0"/>
      <name val="Arial"/>
      <family val="2"/>
    </font>
    <font>
      <sz val="11"/>
      <name val="Calibri"/>
      <family val="2"/>
      <scheme val="minor"/>
    </font>
    <font>
      <sz val="9"/>
      <name val="Arial"/>
      <family val="2"/>
    </font>
    <font>
      <sz val="10"/>
      <color rgb="FF000000"/>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rgb="FFC00000"/>
        <bgColor indexed="64"/>
      </patternFill>
    </fill>
    <fill>
      <patternFill patternType="solid">
        <fgColor rgb="FFA9A9A9"/>
        <bgColor indexed="64"/>
      </patternFill>
    </fill>
    <fill>
      <patternFill patternType="solid">
        <fgColor rgb="FF808080"/>
        <bgColor indexed="64"/>
      </patternFill>
    </fill>
    <fill>
      <patternFill patternType="solid">
        <fgColor rgb="FFD3D3D3"/>
        <bgColor indexed="64"/>
      </patternFill>
    </fill>
    <fill>
      <patternFill patternType="solid">
        <fgColor rgb="FF00206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rgb="FFFFFF0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ck">
        <color rgb="FFC00000"/>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808">
    <xf numFmtId="0" fontId="0" fillId="0" borderId="0"/>
    <xf numFmtId="168"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0" fontId="18" fillId="0" borderId="0"/>
    <xf numFmtId="170" fontId="19" fillId="0" borderId="0"/>
    <xf numFmtId="166" fontId="1" fillId="0" borderId="0" applyFont="0" applyFill="0" applyBorder="0" applyAlignment="0" applyProtection="0"/>
    <xf numFmtId="0" fontId="20" fillId="0" borderId="0"/>
    <xf numFmtId="0" fontId="20" fillId="0" borderId="0"/>
    <xf numFmtId="0" fontId="21" fillId="0" borderId="0"/>
    <xf numFmtId="0" fontId="20" fillId="0" borderId="0"/>
    <xf numFmtId="167" fontId="1" fillId="0" borderId="0" applyFont="0" applyFill="0" applyBorder="0" applyAlignment="0" applyProtection="0"/>
    <xf numFmtId="41" fontId="1" fillId="0" borderId="0" applyFont="0" applyFill="0" applyBorder="0" applyAlignment="0" applyProtection="0"/>
    <xf numFmtId="175" fontId="1" fillId="0" borderId="0" applyFont="0" applyFill="0" applyBorder="0" applyAlignment="0" applyProtection="0"/>
    <xf numFmtId="0" fontId="22"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3" fillId="0" borderId="0" applyNumberFormat="0" applyFill="0" applyBorder="0" applyAlignment="0" applyProtection="0"/>
    <xf numFmtId="0" fontId="20" fillId="0" borderId="0"/>
    <xf numFmtId="0" fontId="25" fillId="0" borderId="0" applyNumberForma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20"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0" fontId="26" fillId="0" borderId="0" applyFont="0" applyFill="0" applyBorder="0" applyAlignment="0" applyProtection="0"/>
    <xf numFmtId="43" fontId="20" fillId="0" borderId="0" applyFont="0" applyFill="0" applyBorder="0" applyAlignment="0" applyProtection="0"/>
    <xf numFmtId="0" fontId="20" fillId="0" borderId="0" applyFont="0" applyFill="0" applyBorder="0" applyAlignment="0" applyProtection="0"/>
    <xf numFmtId="0" fontId="20" fillId="0" borderId="0"/>
    <xf numFmtId="0" fontId="20" fillId="0" borderId="0"/>
    <xf numFmtId="168" fontId="1" fillId="0" borderId="0" applyFont="0" applyFill="0" applyBorder="0" applyAlignment="0" applyProtection="0"/>
    <xf numFmtId="9" fontId="20" fillId="0" borderId="0" applyFont="0" applyFill="0" applyBorder="0" applyAlignment="0" applyProtection="0"/>
    <xf numFmtId="0" fontId="1" fillId="0" borderId="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0" fontId="20" fillId="0" borderId="0"/>
    <xf numFmtId="0" fontId="1" fillId="0" borderId="0"/>
    <xf numFmtId="168" fontId="1" fillId="0" borderId="0" applyFont="0" applyFill="0" applyBorder="0" applyAlignment="0" applyProtection="0"/>
    <xf numFmtId="178" fontId="20" fillId="0" borderId="0" applyFont="0" applyFill="0" applyBorder="0" applyAlignment="0" applyProtection="0"/>
    <xf numFmtId="43" fontId="1" fillId="0" borderId="0" applyFont="0" applyFill="0" applyBorder="0" applyAlignment="0" applyProtection="0"/>
    <xf numFmtId="0" fontId="27" fillId="0" borderId="0"/>
    <xf numFmtId="0" fontId="20" fillId="0" borderId="0"/>
    <xf numFmtId="41"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7"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7"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37">
    <xf numFmtId="0" fontId="0" fillId="0" borderId="0" xfId="0"/>
    <xf numFmtId="0" fontId="35" fillId="0" borderId="0" xfId="57" applyFont="1" applyFill="1" applyBorder="1" applyAlignment="1">
      <alignment horizontal="center"/>
    </xf>
    <xf numFmtId="0" fontId="35" fillId="0" borderId="0" xfId="57" quotePrefix="1" applyFont="1" applyFill="1" applyBorder="1" applyAlignment="1">
      <alignment horizontal="center"/>
    </xf>
    <xf numFmtId="0" fontId="44" fillId="0" borderId="0" xfId="57" applyFont="1" applyFill="1" applyBorder="1" applyAlignment="1">
      <alignment horizontal="center"/>
    </xf>
    <xf numFmtId="0" fontId="38" fillId="0" borderId="0" xfId="0" applyFont="1"/>
    <xf numFmtId="0" fontId="39" fillId="0" borderId="0" xfId="0" applyFont="1" applyAlignment="1">
      <alignment horizontal="center"/>
    </xf>
    <xf numFmtId="0" fontId="40" fillId="0" borderId="0" xfId="0" applyFont="1" applyAlignment="1">
      <alignment horizontal="center"/>
    </xf>
    <xf numFmtId="0" fontId="41" fillId="0" borderId="0" xfId="0" applyFont="1"/>
    <xf numFmtId="0" fontId="42" fillId="0" borderId="0" xfId="0" applyFont="1"/>
    <xf numFmtId="0" fontId="43" fillId="0" borderId="0" xfId="0" applyFont="1"/>
    <xf numFmtId="0" fontId="44" fillId="0" borderId="0" xfId="57" quotePrefix="1" applyFont="1" applyFill="1" applyBorder="1"/>
    <xf numFmtId="0" fontId="38" fillId="0" borderId="0" xfId="0" applyFont="1" applyAlignment="1">
      <alignment horizontal="center"/>
    </xf>
    <xf numFmtId="0" fontId="31" fillId="0" borderId="0" xfId="0" applyFont="1"/>
    <xf numFmtId="0" fontId="32" fillId="0" borderId="0" xfId="0" applyFont="1"/>
    <xf numFmtId="0" fontId="33" fillId="0" borderId="0" xfId="0" applyFont="1"/>
    <xf numFmtId="0" fontId="34" fillId="0" borderId="0" xfId="0" applyFont="1"/>
    <xf numFmtId="0" fontId="35" fillId="0" borderId="0" xfId="57" quotePrefix="1" applyFont="1" applyFill="1" applyBorder="1"/>
    <xf numFmtId="0" fontId="31" fillId="0" borderId="0" xfId="0" applyFont="1" applyAlignment="1">
      <alignment horizontal="center"/>
    </xf>
    <xf numFmtId="0" fontId="36" fillId="0" borderId="0" xfId="0" applyFont="1"/>
    <xf numFmtId="0" fontId="37" fillId="0" borderId="0" xfId="0" applyFont="1" applyAlignment="1">
      <alignment horizontal="center"/>
    </xf>
    <xf numFmtId="0" fontId="46" fillId="0" borderId="0" xfId="0" applyFont="1" applyAlignment="1">
      <alignment vertical="center"/>
    </xf>
    <xf numFmtId="0" fontId="45" fillId="0" borderId="0" xfId="0" applyFont="1"/>
    <xf numFmtId="4" fontId="30" fillId="0" borderId="0" xfId="0" applyNumberFormat="1" applyFont="1"/>
    <xf numFmtId="0" fontId="28" fillId="0" borderId="0" xfId="0" applyFont="1"/>
    <xf numFmtId="4" fontId="29" fillId="0" borderId="0" xfId="0" applyNumberFormat="1" applyFont="1"/>
    <xf numFmtId="0" fontId="38" fillId="0" borderId="21" xfId="0" applyFont="1" applyBorder="1"/>
    <xf numFmtId="0" fontId="39" fillId="0" borderId="21" xfId="0" applyFont="1" applyBorder="1" applyAlignment="1">
      <alignment horizontal="center"/>
    </xf>
    <xf numFmtId="0" fontId="40" fillId="0" borderId="21" xfId="0" applyFont="1" applyBorder="1" applyAlignment="1">
      <alignment horizontal="center"/>
    </xf>
    <xf numFmtId="0" fontId="47" fillId="0" borderId="0" xfId="0" applyFont="1"/>
    <xf numFmtId="0" fontId="46" fillId="0" borderId="0" xfId="0" applyFont="1" applyAlignment="1">
      <alignment horizontal="center" vertical="center"/>
    </xf>
    <xf numFmtId="0" fontId="51" fillId="0" borderId="0" xfId="0" applyFont="1"/>
    <xf numFmtId="0" fontId="49" fillId="0" borderId="0" xfId="0" applyFont="1"/>
    <xf numFmtId="174" fontId="52" fillId="34" borderId="10" xfId="0" applyNumberFormat="1" applyFont="1" applyFill="1" applyBorder="1" applyAlignment="1">
      <alignment horizontal="center" vertical="center" wrapText="1"/>
    </xf>
    <xf numFmtId="0" fontId="51" fillId="0" borderId="15" xfId="0" applyFont="1" applyBorder="1" applyAlignment="1">
      <alignment horizontal="left" indent="1"/>
    </xf>
    <xf numFmtId="171" fontId="51" fillId="0" borderId="20" xfId="1" applyNumberFormat="1" applyFont="1" applyFill="1" applyBorder="1" applyAlignment="1">
      <alignment horizontal="left" vertical="center" indent="1"/>
    </xf>
    <xf numFmtId="166" fontId="51" fillId="0" borderId="20" xfId="1" applyNumberFormat="1" applyFont="1" applyFill="1" applyBorder="1" applyAlignment="1">
      <alignment horizontal="left" vertical="center" indent="1"/>
    </xf>
    <xf numFmtId="0" fontId="49" fillId="0" borderId="15" xfId="0" applyFont="1" applyBorder="1" applyAlignment="1">
      <alignment horizontal="left" indent="1"/>
    </xf>
    <xf numFmtId="172" fontId="49" fillId="0" borderId="0" xfId="1" applyNumberFormat="1" applyFont="1" applyFill="1" applyBorder="1"/>
    <xf numFmtId="172" fontId="51" fillId="0" borderId="0" xfId="1" applyNumberFormat="1" applyFont="1" applyFill="1" applyBorder="1"/>
    <xf numFmtId="166" fontId="49" fillId="0" borderId="20" xfId="1" applyNumberFormat="1" applyFont="1" applyFill="1" applyBorder="1" applyAlignment="1">
      <alignment horizontal="left" vertical="center" indent="1"/>
    </xf>
    <xf numFmtId="166" fontId="52" fillId="34" borderId="10" xfId="0" applyNumberFormat="1" applyFont="1" applyFill="1" applyBorder="1" applyAlignment="1">
      <alignment horizontal="center" vertical="center" wrapText="1"/>
    </xf>
    <xf numFmtId="172" fontId="51" fillId="0" borderId="0" xfId="0" applyNumberFormat="1" applyFont="1"/>
    <xf numFmtId="172" fontId="49" fillId="0" borderId="0" xfId="0" applyNumberFormat="1" applyFont="1"/>
    <xf numFmtId="166" fontId="49" fillId="0" borderId="20" xfId="1" applyNumberFormat="1" applyFont="1" applyFill="1" applyBorder="1" applyAlignment="1">
      <alignment horizontal="left" indent="1"/>
    </xf>
    <xf numFmtId="166" fontId="51" fillId="0" borderId="20" xfId="1" applyNumberFormat="1" applyFont="1" applyFill="1" applyBorder="1" applyAlignment="1">
      <alignment horizontal="left" wrapText="1" indent="1"/>
    </xf>
    <xf numFmtId="0" fontId="49" fillId="0" borderId="11" xfId="0" applyFont="1" applyBorder="1" applyAlignment="1">
      <alignment horizontal="left" indent="1"/>
    </xf>
    <xf numFmtId="172" fontId="51" fillId="0" borderId="17" xfId="0" applyNumberFormat="1" applyFont="1" applyBorder="1"/>
    <xf numFmtId="172" fontId="49" fillId="0" borderId="17" xfId="0" applyNumberFormat="1" applyFont="1" applyBorder="1"/>
    <xf numFmtId="172" fontId="49" fillId="0" borderId="17" xfId="1" applyNumberFormat="1" applyFont="1" applyFill="1" applyBorder="1"/>
    <xf numFmtId="0" fontId="49" fillId="0" borderId="11" xfId="0" applyFont="1" applyBorder="1" applyAlignment="1">
      <alignment horizontal="left" vertical="center" indent="1"/>
    </xf>
    <xf numFmtId="173" fontId="49" fillId="0" borderId="17" xfId="1" applyNumberFormat="1" applyFont="1" applyFill="1" applyBorder="1" applyAlignment="1">
      <alignment vertical="center"/>
    </xf>
    <xf numFmtId="0" fontId="49" fillId="0" borderId="0" xfId="0" applyFont="1" applyAlignment="1">
      <alignment horizontal="left" wrapText="1" indent="1"/>
    </xf>
    <xf numFmtId="172" fontId="49" fillId="0" borderId="0" xfId="0" applyNumberFormat="1" applyFont="1" applyAlignment="1">
      <alignment vertical="center"/>
    </xf>
    <xf numFmtId="181" fontId="51" fillId="0" borderId="0" xfId="0" applyNumberFormat="1" applyFont="1"/>
    <xf numFmtId="0" fontId="50" fillId="0" borderId="0" xfId="0" applyFont="1"/>
    <xf numFmtId="0" fontId="53" fillId="0" borderId="0" xfId="0" applyFont="1" applyAlignment="1">
      <alignment horizontal="center"/>
    </xf>
    <xf numFmtId="0" fontId="54" fillId="0" borderId="0" xfId="0" applyFont="1"/>
    <xf numFmtId="0" fontId="53" fillId="0" borderId="0" xfId="0" applyFont="1"/>
    <xf numFmtId="0" fontId="55" fillId="0" borderId="0" xfId="57" applyFont="1" applyFill="1" applyAlignment="1">
      <alignment horizontal="center"/>
    </xf>
    <xf numFmtId="165" fontId="51" fillId="0" borderId="0" xfId="0" applyNumberFormat="1" applyFont="1"/>
    <xf numFmtId="169" fontId="56" fillId="0" borderId="0" xfId="0" applyNumberFormat="1" applyFont="1"/>
    <xf numFmtId="169" fontId="51" fillId="0" borderId="0" xfId="1" applyNumberFormat="1" applyFont="1"/>
    <xf numFmtId="0" fontId="51" fillId="0" borderId="0" xfId="0" applyFont="1" applyAlignment="1">
      <alignment horizontal="left"/>
    </xf>
    <xf numFmtId="0" fontId="57" fillId="0" borderId="0" xfId="0" applyFont="1"/>
    <xf numFmtId="0" fontId="58" fillId="0" borderId="0" xfId="0" applyFont="1"/>
    <xf numFmtId="180" fontId="51" fillId="0" borderId="0" xfId="0" applyNumberFormat="1" applyFont="1"/>
    <xf numFmtId="0" fontId="51" fillId="0" borderId="0" xfId="0" applyFont="1" applyAlignment="1">
      <alignment wrapText="1"/>
    </xf>
    <xf numFmtId="0" fontId="48" fillId="0" borderId="0" xfId="49" quotePrefix="1" applyFont="1"/>
    <xf numFmtId="0" fontId="59" fillId="0" borderId="15" xfId="49" applyFont="1" applyBorder="1"/>
    <xf numFmtId="0" fontId="48" fillId="0" borderId="0" xfId="49" quotePrefix="1" applyFont="1" applyAlignment="1">
      <alignment horizontal="center"/>
    </xf>
    <xf numFmtId="0" fontId="56" fillId="0" borderId="0" xfId="49" applyFont="1"/>
    <xf numFmtId="0" fontId="49" fillId="0" borderId="0" xfId="0" applyFont="1" applyAlignment="1">
      <alignment horizontal="center"/>
    </xf>
    <xf numFmtId="0" fontId="59" fillId="0" borderId="0" xfId="49" applyFont="1"/>
    <xf numFmtId="0" fontId="60" fillId="0" borderId="15" xfId="49" applyFont="1" applyBorder="1"/>
    <xf numFmtId="0" fontId="48" fillId="0" borderId="0" xfId="49" applyFont="1" applyAlignment="1">
      <alignment horizontal="center"/>
    </xf>
    <xf numFmtId="0" fontId="60" fillId="0" borderId="0" xfId="49" applyFont="1"/>
    <xf numFmtId="0" fontId="51" fillId="0" borderId="0" xfId="0" applyFont="1" applyAlignment="1">
      <alignment horizontal="center" wrapText="1"/>
    </xf>
    <xf numFmtId="0" fontId="51" fillId="0" borderId="0" xfId="0" applyFont="1" applyAlignment="1">
      <alignment horizontal="center"/>
    </xf>
    <xf numFmtId="0" fontId="61" fillId="0" borderId="0" xfId="0" applyFont="1"/>
    <xf numFmtId="0" fontId="62" fillId="0" borderId="0" xfId="0" applyFont="1" applyAlignment="1">
      <alignment horizontal="center"/>
    </xf>
    <xf numFmtId="0" fontId="63" fillId="0" borderId="0" xfId="0" applyFont="1" applyAlignment="1">
      <alignment horizontal="center"/>
    </xf>
    <xf numFmtId="0" fontId="64" fillId="0" borderId="0" xfId="0" applyFont="1"/>
    <xf numFmtId="0" fontId="65" fillId="0" borderId="0" xfId="0" applyFont="1"/>
    <xf numFmtId="0" fontId="66" fillId="0" borderId="0" xfId="57" applyFont="1" applyFill="1" applyBorder="1" applyAlignment="1">
      <alignment horizontal="center"/>
    </xf>
    <xf numFmtId="0" fontId="66" fillId="0" borderId="0" xfId="57" quotePrefix="1" applyFont="1" applyFill="1" applyBorder="1"/>
    <xf numFmtId="0" fontId="67" fillId="0" borderId="0" xfId="0" applyFont="1"/>
    <xf numFmtId="0" fontId="61" fillId="0" borderId="0" xfId="0" applyFont="1" applyAlignment="1">
      <alignment horizontal="center"/>
    </xf>
    <xf numFmtId="0" fontId="69" fillId="0" borderId="0" xfId="0" applyFont="1"/>
    <xf numFmtId="170" fontId="48" fillId="0" borderId="0" xfId="44" applyFont="1"/>
    <xf numFmtId="0" fontId="49" fillId="0" borderId="0" xfId="0" applyFont="1" applyAlignment="1">
      <alignment vertical="center"/>
    </xf>
    <xf numFmtId="0" fontId="51" fillId="0" borderId="0" xfId="0" applyFont="1" applyAlignment="1">
      <alignment vertical="center"/>
    </xf>
    <xf numFmtId="0" fontId="52" fillId="34" borderId="10" xfId="0" applyFont="1" applyFill="1" applyBorder="1" applyAlignment="1">
      <alignment horizontal="center" vertical="center" wrapText="1"/>
    </xf>
    <xf numFmtId="0" fontId="71" fillId="0" borderId="10" xfId="0" applyFont="1" applyBorder="1" applyAlignment="1">
      <alignment horizontal="center" vertical="center" wrapText="1"/>
    </xf>
    <xf numFmtId="3" fontId="51" fillId="0" borderId="0" xfId="0" applyNumberFormat="1" applyFont="1" applyAlignment="1">
      <alignment vertical="center"/>
    </xf>
    <xf numFmtId="0" fontId="49" fillId="0" borderId="10" xfId="0" applyFont="1" applyBorder="1" applyAlignment="1">
      <alignment horizontal="left" vertical="center" wrapText="1" indent="1"/>
    </xf>
    <xf numFmtId="41" fontId="49" fillId="0" borderId="10" xfId="51" applyFont="1" applyFill="1" applyBorder="1" applyAlignment="1">
      <alignment vertical="center" wrapText="1"/>
    </xf>
    <xf numFmtId="173" fontId="51" fillId="0" borderId="0" xfId="0" applyNumberFormat="1" applyFont="1" applyAlignment="1">
      <alignment vertical="center"/>
    </xf>
    <xf numFmtId="49" fontId="51" fillId="0" borderId="10" xfId="0" applyNumberFormat="1" applyFont="1" applyBorder="1" applyAlignment="1">
      <alignment horizontal="left" vertical="center" wrapText="1" indent="1"/>
    </xf>
    <xf numFmtId="0" fontId="51" fillId="0" borderId="10" xfId="0" applyFont="1" applyBorder="1" applyAlignment="1">
      <alignment horizontal="left" vertical="center" wrapText="1" indent="1"/>
    </xf>
    <xf numFmtId="169" fontId="51" fillId="0" borderId="0" xfId="1" applyNumberFormat="1" applyFont="1" applyFill="1" applyAlignment="1">
      <alignment vertical="center"/>
    </xf>
    <xf numFmtId="0" fontId="49" fillId="0" borderId="10" xfId="0" applyFont="1" applyBorder="1" applyAlignment="1">
      <alignment vertical="center" wrapText="1"/>
    </xf>
    <xf numFmtId="166" fontId="49" fillId="0" borderId="10" xfId="51" applyNumberFormat="1" applyFont="1" applyFill="1" applyBorder="1" applyAlignment="1">
      <alignment horizontal="left" vertical="center" wrapText="1"/>
    </xf>
    <xf numFmtId="41" fontId="51" fillId="0" borderId="0" xfId="51" applyFont="1" applyAlignment="1">
      <alignment vertical="center"/>
    </xf>
    <xf numFmtId="168" fontId="51" fillId="0" borderId="0" xfId="0" applyNumberFormat="1" applyFont="1"/>
    <xf numFmtId="0" fontId="48" fillId="0" borderId="0" xfId="49" applyFont="1"/>
    <xf numFmtId="0" fontId="56" fillId="0" borderId="15" xfId="49" applyFont="1" applyBorder="1"/>
    <xf numFmtId="0" fontId="56" fillId="0" borderId="0" xfId="49" quotePrefix="1" applyFont="1" applyAlignment="1">
      <alignment horizontal="center"/>
    </xf>
    <xf numFmtId="0" fontId="56" fillId="0" borderId="0" xfId="49" quotePrefix="1" applyFont="1" applyAlignment="1">
      <alignment horizontal="left"/>
    </xf>
    <xf numFmtId="0" fontId="72" fillId="0" borderId="0" xfId="0" applyFont="1"/>
    <xf numFmtId="170" fontId="48" fillId="33" borderId="0" xfId="44" applyFont="1" applyFill="1"/>
    <xf numFmtId="0" fontId="73" fillId="0" borderId="0" xfId="57" applyFont="1" applyFill="1" applyAlignment="1">
      <alignment horizontal="center"/>
    </xf>
    <xf numFmtId="0" fontId="49" fillId="0" borderId="0" xfId="0" applyFont="1" applyAlignment="1">
      <alignment horizontal="center" wrapText="1"/>
    </xf>
    <xf numFmtId="0" fontId="49" fillId="0" borderId="0" xfId="0" applyFont="1" applyAlignment="1">
      <alignment horizontal="left"/>
    </xf>
    <xf numFmtId="0" fontId="52" fillId="34" borderId="19" xfId="0" applyFont="1" applyFill="1" applyBorder="1" applyAlignment="1">
      <alignment horizontal="center" vertical="center"/>
    </xf>
    <xf numFmtId="0" fontId="74" fillId="34" borderId="18" xfId="0" applyFont="1" applyFill="1" applyBorder="1"/>
    <xf numFmtId="0" fontId="52" fillId="0" borderId="15" xfId="0" applyFont="1" applyBorder="1" applyAlignment="1">
      <alignment horizontal="center" vertical="center"/>
    </xf>
    <xf numFmtId="0" fontId="74" fillId="0" borderId="0" xfId="0" applyFont="1"/>
    <xf numFmtId="171" fontId="52" fillId="0" borderId="20" xfId="1" applyNumberFormat="1" applyFont="1" applyFill="1" applyBorder="1" applyAlignment="1">
      <alignment horizontal="center" vertical="center" wrapText="1"/>
    </xf>
    <xf numFmtId="0" fontId="75" fillId="0" borderId="15" xfId="0" applyFont="1" applyBorder="1"/>
    <xf numFmtId="3" fontId="51" fillId="0" borderId="0" xfId="0" applyNumberFormat="1" applyFont="1"/>
    <xf numFmtId="0" fontId="76" fillId="0" borderId="0" xfId="0" applyFont="1"/>
    <xf numFmtId="166" fontId="51" fillId="0" borderId="0" xfId="0" applyNumberFormat="1" applyFont="1"/>
    <xf numFmtId="49" fontId="51" fillId="0" borderId="15" xfId="0" applyNumberFormat="1" applyFont="1" applyBorder="1" applyAlignment="1">
      <alignment horizontal="left" indent="1"/>
    </xf>
    <xf numFmtId="49" fontId="49" fillId="0" borderId="0" xfId="0" applyNumberFormat="1" applyFont="1"/>
    <xf numFmtId="49" fontId="51" fillId="0" borderId="0" xfId="0" applyNumberFormat="1" applyFont="1"/>
    <xf numFmtId="0" fontId="52" fillId="34" borderId="15" xfId="0" applyFont="1" applyFill="1" applyBorder="1" applyAlignment="1">
      <alignment horizontal="center" vertical="center"/>
    </xf>
    <xf numFmtId="0" fontId="52" fillId="34" borderId="0" xfId="0" applyFont="1" applyFill="1"/>
    <xf numFmtId="0" fontId="74" fillId="34" borderId="0" xfId="0" applyFont="1" applyFill="1"/>
    <xf numFmtId="49" fontId="51" fillId="0" borderId="15" xfId="0" applyNumberFormat="1" applyFont="1" applyBorder="1"/>
    <xf numFmtId="0" fontId="77" fillId="0" borderId="15" xfId="0" applyFont="1" applyBorder="1"/>
    <xf numFmtId="0" fontId="71" fillId="0" borderId="0" xfId="0" applyFont="1"/>
    <xf numFmtId="0" fontId="57" fillId="0" borderId="15" xfId="0" quotePrefix="1" applyFont="1" applyBorder="1"/>
    <xf numFmtId="49" fontId="51" fillId="0" borderId="15" xfId="0" quotePrefix="1" applyNumberFormat="1" applyFont="1" applyBorder="1" applyAlignment="1">
      <alignment horizontal="left" indent="1"/>
    </xf>
    <xf numFmtId="49" fontId="51" fillId="0" borderId="0" xfId="0" quotePrefix="1" applyNumberFormat="1" applyFont="1"/>
    <xf numFmtId="0" fontId="51" fillId="0" borderId="0" xfId="0" quotePrefix="1" applyFont="1"/>
    <xf numFmtId="49" fontId="49" fillId="0" borderId="0" xfId="0" quotePrefix="1" applyNumberFormat="1" applyFont="1"/>
    <xf numFmtId="0" fontId="49" fillId="0" borderId="16" xfId="0" applyFont="1" applyBorder="1" applyAlignment="1">
      <alignment horizontal="left" indent="1"/>
    </xf>
    <xf numFmtId="0" fontId="49" fillId="0" borderId="14" xfId="0" applyFont="1" applyBorder="1"/>
    <xf numFmtId="176" fontId="51" fillId="0" borderId="0" xfId="51" applyNumberFormat="1" applyFont="1"/>
    <xf numFmtId="169" fontId="51" fillId="0" borderId="0" xfId="1" applyNumberFormat="1" applyFont="1" applyBorder="1"/>
    <xf numFmtId="173" fontId="51" fillId="0" borderId="0" xfId="0" applyNumberFormat="1" applyFont="1"/>
    <xf numFmtId="170" fontId="48" fillId="0" borderId="0" xfId="44" applyFont="1" applyAlignment="1">
      <alignment wrapText="1"/>
    </xf>
    <xf numFmtId="0" fontId="51" fillId="0" borderId="0" xfId="0" applyFont="1" applyAlignment="1">
      <alignment horizontal="left" vertical="center"/>
    </xf>
    <xf numFmtId="0" fontId="74" fillId="34" borderId="19" xfId="0" applyFont="1" applyFill="1" applyBorder="1"/>
    <xf numFmtId="0" fontId="49" fillId="0" borderId="15" xfId="0" applyFont="1" applyBorder="1" applyAlignment="1">
      <alignment horizontal="left" vertical="center" wrapText="1" indent="1"/>
    </xf>
    <xf numFmtId="0" fontId="49" fillId="0" borderId="0" xfId="0" applyFont="1" applyAlignment="1">
      <alignment horizontal="left" vertical="center" wrapText="1" indent="1"/>
    </xf>
    <xf numFmtId="171" fontId="49" fillId="0" borderId="20" xfId="0" applyNumberFormat="1" applyFont="1" applyBorder="1"/>
    <xf numFmtId="0" fontId="71" fillId="0" borderId="15" xfId="0" applyFont="1" applyBorder="1" applyAlignment="1">
      <alignment horizontal="left" vertical="center" wrapText="1" indent="1"/>
    </xf>
    <xf numFmtId="0" fontId="51" fillId="0" borderId="0" xfId="0" applyFont="1" applyAlignment="1">
      <alignment horizontal="left" vertical="center" wrapText="1" indent="1"/>
    </xf>
    <xf numFmtId="171" fontId="51" fillId="0" borderId="20" xfId="1" applyNumberFormat="1" applyFont="1" applyFill="1" applyBorder="1" applyAlignment="1">
      <alignment vertical="center"/>
    </xf>
    <xf numFmtId="0" fontId="51" fillId="0" borderId="15" xfId="0" applyFont="1" applyBorder="1" applyAlignment="1">
      <alignment horizontal="left" vertical="center" wrapText="1" indent="1"/>
    </xf>
    <xf numFmtId="171" fontId="51" fillId="0" borderId="0" xfId="0" applyNumberFormat="1" applyFont="1" applyAlignment="1">
      <alignment vertical="center"/>
    </xf>
    <xf numFmtId="166" fontId="51" fillId="0" borderId="20" xfId="1" applyNumberFormat="1" applyFont="1" applyFill="1" applyBorder="1" applyAlignment="1">
      <alignment vertical="center"/>
    </xf>
    <xf numFmtId="0" fontId="51" fillId="0" borderId="15" xfId="0" applyFont="1" applyBorder="1" applyAlignment="1">
      <alignment horizontal="left" vertical="center" indent="1"/>
    </xf>
    <xf numFmtId="166" fontId="49" fillId="0" borderId="20" xfId="1" applyNumberFormat="1" applyFont="1" applyFill="1" applyBorder="1" applyAlignment="1">
      <alignment vertical="center"/>
    </xf>
    <xf numFmtId="0" fontId="48" fillId="0" borderId="16" xfId="0" applyFont="1" applyBorder="1" applyAlignment="1">
      <alignment horizontal="left" vertical="center" wrapText="1" indent="1"/>
    </xf>
    <xf numFmtId="0" fontId="48" fillId="0" borderId="14" xfId="0" applyFont="1" applyBorder="1" applyAlignment="1">
      <alignment horizontal="left" vertical="center" wrapText="1" indent="1"/>
    </xf>
    <xf numFmtId="166" fontId="48" fillId="0" borderId="13" xfId="1" applyNumberFormat="1" applyFont="1" applyFill="1" applyBorder="1" applyAlignment="1">
      <alignment vertical="center"/>
    </xf>
    <xf numFmtId="0" fontId="56" fillId="0" borderId="0" xfId="0" applyFont="1" applyAlignment="1">
      <alignment vertical="center"/>
    </xf>
    <xf numFmtId="41" fontId="56" fillId="0" borderId="0" xfId="51" applyFont="1" applyAlignment="1">
      <alignment vertical="center"/>
    </xf>
    <xf numFmtId="0" fontId="49" fillId="0" borderId="0" xfId="0" applyFont="1" applyAlignment="1">
      <alignment vertical="center" wrapText="1"/>
    </xf>
    <xf numFmtId="166" fontId="49" fillId="0" borderId="0" xfId="45" applyFont="1" applyFill="1" applyBorder="1" applyAlignment="1">
      <alignment vertical="center"/>
    </xf>
    <xf numFmtId="173" fontId="56" fillId="0" borderId="0" xfId="0" applyNumberFormat="1" applyFont="1" applyAlignment="1">
      <alignment vertical="center"/>
    </xf>
    <xf numFmtId="166" fontId="74" fillId="0" borderId="0" xfId="0" applyNumberFormat="1" applyFont="1" applyAlignment="1">
      <alignment vertical="center"/>
    </xf>
    <xf numFmtId="0" fontId="74" fillId="0" borderId="0" xfId="0" applyFont="1" applyAlignment="1">
      <alignment vertical="center"/>
    </xf>
    <xf numFmtId="169" fontId="51" fillId="0" borderId="0" xfId="1" applyNumberFormat="1" applyFont="1" applyFill="1"/>
    <xf numFmtId="0" fontId="48" fillId="0" borderId="0" xfId="49" quotePrefix="1" applyFont="1" applyAlignment="1">
      <alignment horizontal="left"/>
    </xf>
    <xf numFmtId="0" fontId="51" fillId="0" borderId="0" xfId="0" applyFont="1" applyAlignment="1">
      <alignment horizontal="left" vertical="center" wrapText="1"/>
    </xf>
    <xf numFmtId="0" fontId="51" fillId="0" borderId="0" xfId="0" applyFont="1" applyAlignment="1">
      <alignment horizontal="left" vertical="top" wrapText="1"/>
    </xf>
    <xf numFmtId="0" fontId="51" fillId="0" borderId="0" xfId="0" applyFont="1" applyAlignment="1">
      <alignment vertical="top"/>
    </xf>
    <xf numFmtId="9" fontId="51" fillId="0" borderId="0" xfId="0" applyNumberFormat="1" applyFont="1" applyAlignment="1">
      <alignment horizontal="center" vertical="center"/>
    </xf>
    <xf numFmtId="0" fontId="51" fillId="0" borderId="0" xfId="0" applyFont="1" applyAlignment="1">
      <alignment horizontal="center" vertical="center"/>
    </xf>
    <xf numFmtId="0" fontId="51" fillId="0" borderId="0" xfId="0" applyFont="1" applyAlignment="1">
      <alignment horizontal="left" wrapText="1"/>
    </xf>
    <xf numFmtId="0" fontId="79" fillId="0" borderId="0" xfId="0" applyFont="1" applyAlignment="1">
      <alignment horizontal="center" wrapText="1"/>
    </xf>
    <xf numFmtId="0" fontId="79" fillId="0" borderId="0" xfId="0" applyFont="1"/>
    <xf numFmtId="0" fontId="80" fillId="0" borderId="0" xfId="0" applyFont="1" applyAlignment="1">
      <alignment horizontal="center" vertical="center"/>
    </xf>
    <xf numFmtId="0" fontId="80" fillId="0" borderId="0" xfId="0" applyFont="1" applyAlignment="1">
      <alignment vertical="center"/>
    </xf>
    <xf numFmtId="0" fontId="80" fillId="0" borderId="0" xfId="0" applyFont="1"/>
    <xf numFmtId="0" fontId="81" fillId="0" borderId="0" xfId="0" applyFont="1" applyAlignment="1">
      <alignment vertical="center"/>
    </xf>
    <xf numFmtId="0" fontId="79" fillId="0" borderId="0" xfId="0" applyFont="1" applyAlignment="1">
      <alignment vertical="center"/>
    </xf>
    <xf numFmtId="174" fontId="56" fillId="0" borderId="0" xfId="49" applyNumberFormat="1" applyFont="1"/>
    <xf numFmtId="0" fontId="56" fillId="0" borderId="0" xfId="49" applyFont="1" applyAlignment="1">
      <alignment horizontal="center" vertical="center"/>
    </xf>
    <xf numFmtId="174" fontId="52" fillId="34" borderId="10" xfId="49" applyNumberFormat="1" applyFont="1" applyFill="1" applyBorder="1" applyAlignment="1">
      <alignment horizontal="center" vertical="center" wrapText="1"/>
    </xf>
    <xf numFmtId="0" fontId="56" fillId="0" borderId="11" xfId="49" applyFont="1" applyBorder="1"/>
    <xf numFmtId="0" fontId="56" fillId="0" borderId="12" xfId="49" applyFont="1" applyBorder="1"/>
    <xf numFmtId="41" fontId="56" fillId="0" borderId="10" xfId="51" applyFont="1" applyFill="1" applyBorder="1"/>
    <xf numFmtId="0" fontId="49" fillId="0" borderId="11" xfId="0" applyFont="1" applyBorder="1"/>
    <xf numFmtId="0" fontId="49" fillId="0" borderId="12" xfId="0" applyFont="1" applyBorder="1"/>
    <xf numFmtId="41" fontId="49" fillId="0" borderId="10" xfId="51" applyFont="1" applyFill="1" applyBorder="1"/>
    <xf numFmtId="168" fontId="56" fillId="0" borderId="0" xfId="49" applyNumberFormat="1" applyFont="1"/>
    <xf numFmtId="0" fontId="83" fillId="0" borderId="0" xfId="0" applyFont="1"/>
    <xf numFmtId="168" fontId="49" fillId="0" borderId="0" xfId="1" applyFont="1" applyFill="1" applyBorder="1"/>
    <xf numFmtId="0" fontId="56" fillId="0" borderId="0" xfId="49" applyFont="1" applyAlignment="1">
      <alignment vertical="center" wrapText="1"/>
    </xf>
    <xf numFmtId="0" fontId="48" fillId="0" borderId="15" xfId="49" applyFont="1" applyBorder="1"/>
    <xf numFmtId="0" fontId="48" fillId="0" borderId="11" xfId="49" applyFont="1" applyBorder="1"/>
    <xf numFmtId="0" fontId="48" fillId="0" borderId="12" xfId="49" applyFont="1" applyBorder="1"/>
    <xf numFmtId="173" fontId="48" fillId="0" borderId="10" xfId="45" applyNumberFormat="1" applyFont="1" applyFill="1" applyBorder="1"/>
    <xf numFmtId="41" fontId="48" fillId="0" borderId="10" xfId="51" applyFont="1" applyFill="1" applyBorder="1" applyAlignment="1">
      <alignment horizontal="left" indent="5"/>
    </xf>
    <xf numFmtId="174" fontId="48" fillId="0" borderId="0" xfId="49" applyNumberFormat="1" applyFont="1"/>
    <xf numFmtId="179" fontId="48" fillId="0" borderId="10" xfId="51" applyNumberFormat="1" applyFont="1" applyFill="1" applyBorder="1"/>
    <xf numFmtId="41" fontId="48" fillId="0" borderId="10" xfId="51" applyFont="1" applyFill="1" applyBorder="1" applyAlignment="1"/>
    <xf numFmtId="169" fontId="48" fillId="0" borderId="10" xfId="45" applyNumberFormat="1" applyFont="1" applyFill="1" applyBorder="1"/>
    <xf numFmtId="166" fontId="56" fillId="0" borderId="0" xfId="49" applyNumberFormat="1" applyFont="1"/>
    <xf numFmtId="0" fontId="84" fillId="0" borderId="15" xfId="0" applyFont="1" applyBorder="1"/>
    <xf numFmtId="0" fontId="56" fillId="0" borderId="15" xfId="46" applyFont="1" applyBorder="1"/>
    <xf numFmtId="3" fontId="56" fillId="0" borderId="0" xfId="46" applyNumberFormat="1" applyFont="1"/>
    <xf numFmtId="0" fontId="56" fillId="0" borderId="0" xfId="46" applyFont="1"/>
    <xf numFmtId="174" fontId="56" fillId="0" borderId="0" xfId="46" applyNumberFormat="1" applyFont="1"/>
    <xf numFmtId="0" fontId="56" fillId="0" borderId="0" xfId="49" applyFont="1" applyAlignment="1">
      <alignment horizontal="left"/>
    </xf>
    <xf numFmtId="0" fontId="56" fillId="0" borderId="0" xfId="49" applyFont="1" applyAlignment="1">
      <alignment horizontal="left" wrapText="1"/>
    </xf>
    <xf numFmtId="0" fontId="56" fillId="0" borderId="15" xfId="46" applyFont="1" applyBorder="1" applyAlignment="1">
      <alignment wrapText="1"/>
    </xf>
    <xf numFmtId="0" fontId="56" fillId="0" borderId="11" xfId="0" applyFont="1" applyBorder="1" applyAlignment="1">
      <alignment horizontal="left" vertical="center"/>
    </xf>
    <xf numFmtId="41" fontId="56" fillId="0" borderId="10" xfId="246" applyFont="1" applyFill="1" applyBorder="1" applyAlignment="1">
      <alignment horizontal="center" vertical="center"/>
    </xf>
    <xf numFmtId="10" fontId="56" fillId="0" borderId="10" xfId="343" applyNumberFormat="1" applyFont="1" applyFill="1" applyBorder="1" applyAlignment="1">
      <alignment horizontal="center" vertical="center"/>
    </xf>
    <xf numFmtId="0" fontId="48" fillId="0" borderId="10" xfId="0" applyFont="1" applyBorder="1"/>
    <xf numFmtId="0" fontId="85" fillId="0" borderId="12" xfId="0" applyFont="1" applyBorder="1" applyAlignment="1">
      <alignment horizontal="center" vertical="center"/>
    </xf>
    <xf numFmtId="0" fontId="85" fillId="0" borderId="10" xfId="0" applyFont="1" applyBorder="1" applyAlignment="1">
      <alignment horizontal="center" vertical="center"/>
    </xf>
    <xf numFmtId="41" fontId="48" fillId="0" borderId="10" xfId="246" applyFont="1" applyFill="1" applyBorder="1" applyAlignment="1">
      <alignment horizontal="center" vertical="center"/>
    </xf>
    <xf numFmtId="0" fontId="85" fillId="0" borderId="10" xfId="0" applyFont="1" applyBorder="1" applyAlignment="1">
      <alignment horizontal="center" vertical="center" wrapText="1"/>
    </xf>
    <xf numFmtId="41" fontId="56" fillId="0" borderId="0" xfId="46" applyNumberFormat="1" applyFont="1"/>
    <xf numFmtId="0" fontId="48" fillId="0" borderId="0" xfId="49" applyFont="1" applyAlignment="1">
      <alignment horizontal="left"/>
    </xf>
    <xf numFmtId="168" fontId="56" fillId="0" borderId="0" xfId="46" applyNumberFormat="1" applyFont="1"/>
    <xf numFmtId="166" fontId="86" fillId="0" borderId="0" xfId="45" applyFont="1" applyFill="1" applyAlignment="1">
      <alignment vertical="center"/>
    </xf>
    <xf numFmtId="41" fontId="56" fillId="0" borderId="10" xfId="246" applyFont="1" applyFill="1" applyBorder="1"/>
    <xf numFmtId="41" fontId="49" fillId="0" borderId="10" xfId="246" applyFont="1" applyFill="1" applyBorder="1"/>
    <xf numFmtId="176" fontId="49" fillId="0" borderId="0" xfId="246" applyNumberFormat="1" applyFont="1" applyFill="1" applyBorder="1"/>
    <xf numFmtId="41" fontId="49" fillId="0" borderId="0" xfId="246" applyFont="1" applyFill="1" applyBorder="1"/>
    <xf numFmtId="0" fontId="56" fillId="0" borderId="0" xfId="49" applyFont="1" applyAlignment="1">
      <alignment horizontal="center"/>
    </xf>
    <xf numFmtId="169" fontId="48" fillId="0" borderId="0" xfId="1" applyNumberFormat="1" applyFont="1" applyFill="1"/>
    <xf numFmtId="168" fontId="48" fillId="0" borderId="0" xfId="49" applyNumberFormat="1" applyFont="1"/>
    <xf numFmtId="0" fontId="87" fillId="0" borderId="0" xfId="49" applyFont="1" applyAlignment="1">
      <alignment vertical="center"/>
    </xf>
    <xf numFmtId="41" fontId="56" fillId="0" borderId="0" xfId="51" applyFont="1" applyFill="1"/>
    <xf numFmtId="0" fontId="56" fillId="0" borderId="10" xfId="0" applyFont="1" applyBorder="1"/>
    <xf numFmtId="0" fontId="56" fillId="0" borderId="12" xfId="0" applyFont="1" applyBorder="1" applyAlignment="1">
      <alignment horizontal="center" vertical="center"/>
    </xf>
    <xf numFmtId="0" fontId="56" fillId="0" borderId="10" xfId="0" applyFont="1" applyBorder="1" applyAlignment="1">
      <alignment horizontal="center" vertical="center"/>
    </xf>
    <xf numFmtId="174" fontId="56" fillId="0" borderId="10" xfId="0" applyNumberFormat="1" applyFont="1" applyBorder="1" applyAlignment="1">
      <alignment horizontal="center" vertical="center"/>
    </xf>
    <xf numFmtId="9" fontId="56" fillId="0" borderId="10" xfId="0" applyNumberFormat="1" applyFont="1" applyBorder="1" applyAlignment="1">
      <alignment horizontal="center" vertical="center" wrapText="1"/>
    </xf>
    <xf numFmtId="0" fontId="56" fillId="0" borderId="10" xfId="49" applyFont="1" applyBorder="1" applyProtection="1">
      <protection locked="0"/>
    </xf>
    <xf numFmtId="0" fontId="56" fillId="0" borderId="12" xfId="49" applyFont="1" applyBorder="1" applyAlignment="1">
      <alignment horizontal="center"/>
    </xf>
    <xf numFmtId="0" fontId="49" fillId="0" borderId="12" xfId="0" applyFont="1" applyBorder="1" applyAlignment="1">
      <alignment horizontal="center"/>
    </xf>
    <xf numFmtId="41" fontId="56" fillId="0" borderId="0" xfId="49" applyNumberFormat="1" applyFont="1"/>
    <xf numFmtId="0" fontId="56" fillId="0" borderId="0" xfId="49" applyFont="1" applyAlignment="1">
      <alignment horizontal="justify" vertical="center" wrapText="1"/>
    </xf>
    <xf numFmtId="0" fontId="52" fillId="34" borderId="11" xfId="0" applyFont="1" applyFill="1" applyBorder="1" applyAlignment="1">
      <alignment horizontal="center" vertical="center"/>
    </xf>
    <xf numFmtId="0" fontId="52" fillId="34" borderId="12" xfId="0" applyFont="1" applyFill="1" applyBorder="1" applyAlignment="1">
      <alignment horizontal="center" vertical="center"/>
    </xf>
    <xf numFmtId="0" fontId="51" fillId="0" borderId="0" xfId="0" applyFont="1" applyAlignment="1">
      <alignment horizontal="justify" vertical="top" wrapText="1"/>
    </xf>
    <xf numFmtId="0" fontId="78" fillId="0" borderId="0" xfId="0" applyFont="1" applyAlignment="1">
      <alignment horizontal="center" vertical="center" wrapText="1"/>
    </xf>
    <xf numFmtId="0" fontId="51" fillId="0" borderId="0" xfId="0" applyFont="1" applyAlignment="1">
      <alignment horizontal="justify" vertical="center" wrapText="1"/>
    </xf>
    <xf numFmtId="0" fontId="56" fillId="0" borderId="0" xfId="0" applyFont="1" applyAlignment="1">
      <alignment horizontal="justify" vertical="center" wrapText="1"/>
    </xf>
    <xf numFmtId="170" fontId="48" fillId="0" borderId="0" xfId="44" applyFont="1" applyAlignment="1">
      <alignment horizontal="left" wrapText="1"/>
    </xf>
    <xf numFmtId="172" fontId="51" fillId="0" borderId="20" xfId="1" applyNumberFormat="1" applyFont="1" applyFill="1" applyBorder="1" applyAlignment="1">
      <alignment vertical="center"/>
    </xf>
    <xf numFmtId="172" fontId="51" fillId="0" borderId="20" xfId="1" applyNumberFormat="1" applyFont="1" applyFill="1" applyBorder="1" applyAlignment="1">
      <alignment horizontal="right" vertical="center"/>
    </xf>
    <xf numFmtId="172" fontId="49" fillId="0" borderId="10" xfId="1" applyNumberFormat="1" applyFont="1" applyFill="1" applyBorder="1" applyAlignment="1">
      <alignment horizontal="right" vertical="center"/>
    </xf>
    <xf numFmtId="182" fontId="49" fillId="0" borderId="10" xfId="1" applyNumberFormat="1" applyFont="1" applyFill="1" applyBorder="1" applyAlignment="1">
      <alignment horizontal="right" vertical="center"/>
    </xf>
    <xf numFmtId="170" fontId="78" fillId="0" borderId="0" xfId="44" applyFont="1" applyAlignment="1">
      <alignment horizontal="left" wrapText="1"/>
    </xf>
    <xf numFmtId="170" fontId="48" fillId="0" borderId="0" xfId="44" applyFont="1" applyAlignment="1">
      <alignment horizontal="left" vertical="center" wrapText="1"/>
    </xf>
    <xf numFmtId="0" fontId="56" fillId="0" borderId="0" xfId="0" applyFont="1" applyAlignment="1">
      <alignment horizontal="left" vertical="center"/>
    </xf>
    <xf numFmtId="49" fontId="49" fillId="0" borderId="0" xfId="0" applyNumberFormat="1" applyFont="1" applyAlignment="1">
      <alignment horizontal="center"/>
    </xf>
    <xf numFmtId="0" fontId="71" fillId="0" borderId="0" xfId="0" applyFont="1" applyAlignment="1">
      <alignment horizontal="center"/>
    </xf>
    <xf numFmtId="173" fontId="51" fillId="0" borderId="20" xfId="1" applyNumberFormat="1" applyFont="1" applyFill="1" applyBorder="1" applyAlignment="1"/>
    <xf numFmtId="173" fontId="49" fillId="0" borderId="20" xfId="1" applyNumberFormat="1" applyFont="1" applyFill="1" applyBorder="1" applyAlignment="1"/>
    <xf numFmtId="173" fontId="52" fillId="34" borderId="20" xfId="1" applyNumberFormat="1" applyFont="1" applyFill="1" applyBorder="1" applyAlignment="1">
      <alignment horizontal="center" vertical="center"/>
    </xf>
    <xf numFmtId="173" fontId="49" fillId="0" borderId="13" xfId="1" applyNumberFormat="1" applyFont="1" applyFill="1" applyBorder="1" applyAlignment="1"/>
    <xf numFmtId="166" fontId="51" fillId="0" borderId="20" xfId="1" applyNumberFormat="1" applyFont="1" applyFill="1" applyBorder="1" applyAlignment="1">
      <alignment horizontal="left"/>
    </xf>
    <xf numFmtId="166" fontId="49" fillId="0" borderId="20" xfId="1" applyNumberFormat="1" applyFont="1" applyFill="1" applyBorder="1" applyAlignment="1">
      <alignment horizontal="left"/>
    </xf>
    <xf numFmtId="172" fontId="49" fillId="0" borderId="10" xfId="51" applyNumberFormat="1" applyFont="1" applyFill="1" applyBorder="1" applyAlignment="1">
      <alignment vertical="center"/>
    </xf>
    <xf numFmtId="172" fontId="49" fillId="0" borderId="20" xfId="1" applyNumberFormat="1" applyFont="1" applyFill="1" applyBorder="1" applyAlignment="1">
      <alignment vertical="center"/>
    </xf>
    <xf numFmtId="172" fontId="48" fillId="0" borderId="13" xfId="1" applyNumberFormat="1" applyFont="1" applyFill="1" applyBorder="1" applyAlignment="1">
      <alignment vertical="center"/>
    </xf>
    <xf numFmtId="0" fontId="48" fillId="0" borderId="15" xfId="0" applyFont="1" applyBorder="1" applyAlignment="1">
      <alignment horizontal="left" vertical="center" wrapText="1" indent="1"/>
    </xf>
    <xf numFmtId="0" fontId="48" fillId="0" borderId="0" xfId="0" applyFont="1" applyAlignment="1">
      <alignment horizontal="left" vertical="center" wrapText="1" indent="1"/>
    </xf>
    <xf numFmtId="166" fontId="48" fillId="0" borderId="20" xfId="1" applyNumberFormat="1" applyFont="1" applyFill="1" applyBorder="1" applyAlignment="1">
      <alignment vertical="center"/>
    </xf>
    <xf numFmtId="172" fontId="48" fillId="0" borderId="20" xfId="1" applyNumberFormat="1" applyFont="1" applyFill="1" applyBorder="1" applyAlignment="1">
      <alignment vertical="center"/>
    </xf>
    <xf numFmtId="41" fontId="56" fillId="0" borderId="0" xfId="51" applyFont="1" applyBorder="1" applyAlignment="1">
      <alignment vertical="center"/>
    </xf>
    <xf numFmtId="0" fontId="78" fillId="0" borderId="0" xfId="0" applyFont="1" applyAlignment="1">
      <alignment vertical="center" wrapText="1"/>
    </xf>
    <xf numFmtId="0" fontId="89" fillId="0" borderId="0" xfId="0" applyFont="1" applyAlignment="1">
      <alignment vertical="center" wrapText="1"/>
    </xf>
    <xf numFmtId="0" fontId="56" fillId="0" borderId="0" xfId="0" applyFont="1" applyAlignment="1">
      <alignment vertical="center" wrapText="1"/>
    </xf>
    <xf numFmtId="0" fontId="82" fillId="0" borderId="0" xfId="0" applyFont="1" applyAlignment="1">
      <alignment vertical="center"/>
    </xf>
    <xf numFmtId="0" fontId="84" fillId="0" borderId="0" xfId="0" applyFont="1"/>
    <xf numFmtId="0" fontId="56" fillId="0" borderId="0" xfId="46" applyFont="1" applyAlignment="1">
      <alignment wrapText="1"/>
    </xf>
    <xf numFmtId="172" fontId="56" fillId="0" borderId="10" xfId="51" applyNumberFormat="1" applyFont="1" applyFill="1" applyBorder="1"/>
    <xf numFmtId="172" fontId="56" fillId="0" borderId="10" xfId="1" applyNumberFormat="1" applyFont="1" applyFill="1" applyBorder="1"/>
    <xf numFmtId="172" fontId="56" fillId="0" borderId="10" xfId="51" applyNumberFormat="1" applyFont="1" applyFill="1" applyBorder="1" applyAlignment="1"/>
    <xf numFmtId="172" fontId="48" fillId="0" borderId="10" xfId="51" applyNumberFormat="1" applyFont="1" applyFill="1" applyBorder="1"/>
    <xf numFmtId="172" fontId="48" fillId="0" borderId="10" xfId="1" applyNumberFormat="1" applyFont="1" applyFill="1" applyBorder="1"/>
    <xf numFmtId="172" fontId="48" fillId="0" borderId="10" xfId="51" applyNumberFormat="1" applyFont="1" applyFill="1" applyBorder="1" applyAlignment="1"/>
    <xf numFmtId="172" fontId="56" fillId="0" borderId="10" xfId="246" applyNumberFormat="1" applyFont="1" applyFill="1" applyBorder="1"/>
    <xf numFmtId="172" fontId="49" fillId="0" borderId="10" xfId="246" applyNumberFormat="1" applyFont="1" applyFill="1" applyBorder="1"/>
    <xf numFmtId="172" fontId="56" fillId="0" borderId="10" xfId="0" applyNumberFormat="1" applyFont="1" applyBorder="1" applyAlignment="1">
      <alignment horizontal="center" vertical="center" wrapText="1"/>
    </xf>
    <xf numFmtId="41" fontId="48" fillId="0" borderId="10" xfId="246" applyFont="1" applyFill="1" applyBorder="1"/>
    <xf numFmtId="172" fontId="48" fillId="0" borderId="10" xfId="246" applyNumberFormat="1" applyFont="1" applyFill="1" applyBorder="1"/>
    <xf numFmtId="0" fontId="92" fillId="0" borderId="0" xfId="0" applyFont="1"/>
    <xf numFmtId="0" fontId="91" fillId="0" borderId="0" xfId="0" applyFont="1" applyAlignment="1">
      <alignment horizontal="center" vertical="center"/>
    </xf>
    <xf numFmtId="0" fontId="90" fillId="0" borderId="0" xfId="0" applyFont="1" applyAlignment="1">
      <alignment horizontal="center" vertical="center"/>
    </xf>
    <xf numFmtId="0" fontId="93" fillId="0" borderId="0" xfId="0" applyFont="1"/>
    <xf numFmtId="0" fontId="68" fillId="0" borderId="0" xfId="0" applyFont="1" applyAlignment="1">
      <alignment vertical="center"/>
    </xf>
    <xf numFmtId="0" fontId="0" fillId="0" borderId="0" xfId="0" applyAlignment="1">
      <alignment horizontal="center"/>
    </xf>
    <xf numFmtId="0" fontId="95" fillId="36" borderId="0" xfId="0" applyFont="1" applyFill="1" applyAlignment="1">
      <alignment horizontal="center"/>
    </xf>
    <xf numFmtId="0" fontId="15" fillId="0" borderId="0" xfId="0" applyFont="1"/>
    <xf numFmtId="41" fontId="0" fillId="0" borderId="0" xfId="51" applyFont="1" applyAlignment="1"/>
    <xf numFmtId="4" fontId="50" fillId="0" borderId="0" xfId="0" applyNumberFormat="1" applyFont="1"/>
    <xf numFmtId="169" fontId="99" fillId="0" borderId="10" xfId="51" applyNumberFormat="1" applyFont="1" applyFill="1" applyBorder="1" applyAlignment="1">
      <alignment vertical="center"/>
    </xf>
    <xf numFmtId="0" fontId="98" fillId="38" borderId="10" xfId="0" applyFont="1" applyFill="1" applyBorder="1" applyAlignment="1">
      <alignment horizontal="center" vertical="center" wrapText="1"/>
    </xf>
    <xf numFmtId="41" fontId="0" fillId="0" borderId="0" xfId="51" applyFont="1" applyBorder="1" applyAlignment="1">
      <alignment vertical="center"/>
    </xf>
    <xf numFmtId="41" fontId="99" fillId="42" borderId="10" xfId="51" applyFont="1" applyFill="1" applyBorder="1" applyAlignment="1">
      <alignment vertical="center"/>
    </xf>
    <xf numFmtId="41" fontId="98" fillId="38" borderId="25" xfId="51" applyFont="1" applyFill="1" applyBorder="1" applyAlignment="1">
      <alignment vertical="center"/>
    </xf>
    <xf numFmtId="41" fontId="100" fillId="0" borderId="24" xfId="51" applyFont="1" applyFill="1" applyBorder="1" applyAlignment="1">
      <alignment vertical="center"/>
    </xf>
    <xf numFmtId="41" fontId="99" fillId="0" borderId="10" xfId="51" applyFont="1" applyBorder="1" applyAlignment="1">
      <alignment horizontal="center" vertical="center" wrapText="1"/>
    </xf>
    <xf numFmtId="41" fontId="99" fillId="42" borderId="10" xfId="51" applyFont="1" applyFill="1" applyBorder="1" applyAlignment="1">
      <alignment horizontal="center" vertical="center" wrapText="1"/>
    </xf>
    <xf numFmtId="41" fontId="99" fillId="0" borderId="10" xfId="51" applyFont="1" applyFill="1" applyBorder="1" applyAlignment="1">
      <alignment vertical="center"/>
    </xf>
    <xf numFmtId="0" fontId="97" fillId="0" borderId="0" xfId="0" applyFont="1" applyAlignment="1">
      <alignment vertical="center"/>
    </xf>
    <xf numFmtId="0" fontId="0" fillId="0" borderId="0" xfId="0" applyAlignment="1">
      <alignment vertical="center"/>
    </xf>
    <xf numFmtId="168" fontId="98" fillId="38" borderId="10" xfId="1" applyFont="1" applyFill="1" applyBorder="1" applyAlignment="1">
      <alignment horizontal="center" vertical="center" wrapText="1"/>
    </xf>
    <xf numFmtId="0" fontId="15" fillId="0" borderId="0" xfId="0" applyFont="1" applyAlignment="1">
      <alignment vertical="center"/>
    </xf>
    <xf numFmtId="14" fontId="98" fillId="38" borderId="10" xfId="1" applyNumberFormat="1" applyFont="1" applyFill="1" applyBorder="1" applyAlignment="1">
      <alignment horizontal="center" vertical="center" wrapText="1"/>
    </xf>
    <xf numFmtId="0" fontId="99" fillId="39" borderId="10" xfId="0" applyFont="1" applyFill="1" applyBorder="1" applyAlignment="1">
      <alignment horizontal="center" vertical="center" wrapText="1"/>
    </xf>
    <xf numFmtId="0" fontId="99" fillId="40" borderId="10" xfId="0" applyFont="1" applyFill="1" applyBorder="1" applyAlignment="1">
      <alignment horizontal="center" vertical="center" wrapText="1"/>
    </xf>
    <xf numFmtId="0" fontId="100" fillId="0" borderId="10" xfId="0" applyFont="1" applyBorder="1" applyAlignment="1">
      <alignment horizontal="left" vertical="center"/>
    </xf>
    <xf numFmtId="168" fontId="99" fillId="0" borderId="10" xfId="1" applyFont="1" applyFill="1" applyBorder="1" applyAlignment="1">
      <alignment vertical="center"/>
    </xf>
    <xf numFmtId="168" fontId="99" fillId="0" borderId="10" xfId="1" applyFont="1" applyBorder="1" applyAlignment="1">
      <alignment horizontal="center" vertical="center" wrapText="1"/>
    </xf>
    <xf numFmtId="0" fontId="99" fillId="0" borderId="0" xfId="0" applyFont="1" applyAlignment="1">
      <alignment vertical="center"/>
    </xf>
    <xf numFmtId="0" fontId="101" fillId="42" borderId="24" xfId="0" applyFont="1" applyFill="1" applyBorder="1" applyAlignment="1">
      <alignment vertical="center"/>
    </xf>
    <xf numFmtId="168" fontId="101" fillId="42" borderId="24" xfId="1" applyFont="1" applyFill="1" applyBorder="1" applyAlignment="1">
      <alignment vertical="center"/>
    </xf>
    <xf numFmtId="3" fontId="101" fillId="42" borderId="0" xfId="0" applyNumberFormat="1" applyFont="1" applyFill="1" applyAlignment="1">
      <alignment vertical="center"/>
    </xf>
    <xf numFmtId="0" fontId="101" fillId="42" borderId="0" xfId="0" applyFont="1" applyFill="1" applyAlignment="1">
      <alignment vertical="center"/>
    </xf>
    <xf numFmtId="168" fontId="98" fillId="38" borderId="25" xfId="1" applyFont="1" applyFill="1" applyBorder="1" applyAlignment="1">
      <alignment vertical="center"/>
    </xf>
    <xf numFmtId="168" fontId="102" fillId="38" borderId="0" xfId="1" applyFont="1" applyFill="1" applyBorder="1" applyAlignment="1">
      <alignment vertical="center"/>
    </xf>
    <xf numFmtId="168" fontId="102" fillId="38" borderId="0" xfId="1" applyFont="1" applyFill="1" applyAlignment="1">
      <alignment vertical="center"/>
    </xf>
    <xf numFmtId="168" fontId="0" fillId="0" borderId="0" xfId="1" applyFont="1" applyAlignment="1">
      <alignment vertical="center"/>
    </xf>
    <xf numFmtId="168" fontId="103" fillId="0" borderId="0" xfId="1" applyFont="1" applyAlignment="1">
      <alignment vertical="center"/>
    </xf>
    <xf numFmtId="168" fontId="100" fillId="0" borderId="0" xfId="1" applyFont="1" applyFill="1" applyBorder="1" applyAlignment="1">
      <alignment vertical="center"/>
    </xf>
    <xf numFmtId="168" fontId="0" fillId="0" borderId="0" xfId="1" applyFont="1" applyBorder="1" applyAlignment="1">
      <alignment vertical="center"/>
    </xf>
    <xf numFmtId="0" fontId="0" fillId="0" borderId="18" xfId="0" applyBorder="1" applyAlignment="1">
      <alignment vertical="center"/>
    </xf>
    <xf numFmtId="168" fontId="0" fillId="0" borderId="18" xfId="1" applyFont="1" applyBorder="1" applyAlignment="1">
      <alignment vertical="center"/>
    </xf>
    <xf numFmtId="168" fontId="103" fillId="0" borderId="18" xfId="1" applyFont="1" applyBorder="1" applyAlignment="1">
      <alignment vertical="center"/>
    </xf>
    <xf numFmtId="3" fontId="100" fillId="0" borderId="18" xfId="0" applyNumberFormat="1" applyFont="1" applyBorder="1" applyAlignment="1">
      <alignment vertical="center"/>
    </xf>
    <xf numFmtId="3" fontId="100" fillId="0" borderId="0" xfId="0" applyNumberFormat="1" applyFont="1" applyAlignment="1">
      <alignment vertical="center"/>
    </xf>
    <xf numFmtId="168" fontId="103" fillId="0" borderId="0" xfId="1" applyFont="1" applyBorder="1" applyAlignment="1">
      <alignment vertical="center"/>
    </xf>
    <xf numFmtId="3" fontId="0" fillId="0" borderId="0" xfId="0" applyNumberFormat="1" applyAlignment="1">
      <alignment vertical="center"/>
    </xf>
    <xf numFmtId="168" fontId="100" fillId="0" borderId="0" xfId="1" applyFont="1" applyAlignment="1">
      <alignment horizontal="right" vertical="center"/>
    </xf>
    <xf numFmtId="184" fontId="104" fillId="0" borderId="0" xfId="1" applyNumberFormat="1" applyFont="1" applyAlignment="1">
      <alignment vertical="center"/>
    </xf>
    <xf numFmtId="184" fontId="104" fillId="0" borderId="0" xfId="0" applyNumberFormat="1" applyFont="1" applyAlignment="1">
      <alignment vertical="center"/>
    </xf>
    <xf numFmtId="169" fontId="97" fillId="0" borderId="0" xfId="0" applyNumberFormat="1" applyFont="1" applyAlignment="1">
      <alignment vertical="center"/>
    </xf>
    <xf numFmtId="169" fontId="98" fillId="38" borderId="10" xfId="1" applyNumberFormat="1" applyFont="1" applyFill="1" applyBorder="1" applyAlignment="1">
      <alignment horizontal="center" vertical="center" wrapText="1"/>
    </xf>
    <xf numFmtId="169" fontId="99" fillId="0" borderId="10" xfId="1" applyNumberFormat="1" applyFont="1" applyFill="1" applyBorder="1" applyAlignment="1">
      <alignment horizontal="center" vertical="center" wrapText="1"/>
    </xf>
    <xf numFmtId="169" fontId="101" fillId="42" borderId="24" xfId="1" applyNumberFormat="1" applyFont="1" applyFill="1" applyBorder="1" applyAlignment="1">
      <alignment vertical="center"/>
    </xf>
    <xf numFmtId="169" fontId="98" fillId="38" borderId="25" xfId="1" applyNumberFormat="1" applyFont="1" applyFill="1" applyBorder="1" applyAlignment="1">
      <alignment vertical="center"/>
    </xf>
    <xf numFmtId="169" fontId="0" fillId="0" borderId="0" xfId="1" applyNumberFormat="1" applyFont="1" applyAlignment="1">
      <alignment vertical="center"/>
    </xf>
    <xf numFmtId="169" fontId="0" fillId="0" borderId="18" xfId="0" applyNumberFormat="1" applyBorder="1" applyAlignment="1">
      <alignment vertical="center"/>
    </xf>
    <xf numFmtId="169" fontId="0" fillId="0" borderId="0" xfId="0" applyNumberFormat="1" applyAlignment="1">
      <alignment vertical="center"/>
    </xf>
    <xf numFmtId="182" fontId="56" fillId="0" borderId="10" xfId="51" applyNumberFormat="1" applyFont="1" applyFill="1" applyBorder="1"/>
    <xf numFmtId="4" fontId="56" fillId="0" borderId="0" xfId="49" applyNumberFormat="1" applyFont="1"/>
    <xf numFmtId="41" fontId="48" fillId="0" borderId="0" xfId="49" applyNumberFormat="1" applyFont="1"/>
    <xf numFmtId="41" fontId="0" fillId="0" borderId="0" xfId="0" applyNumberFormat="1"/>
    <xf numFmtId="4" fontId="15" fillId="0" borderId="0" xfId="0" applyNumberFormat="1" applyFont="1"/>
    <xf numFmtId="4" fontId="0" fillId="0" borderId="0" xfId="0" applyNumberFormat="1"/>
    <xf numFmtId="4" fontId="96" fillId="0" borderId="0" xfId="0" applyNumberFormat="1" applyFont="1"/>
    <xf numFmtId="0" fontId="95" fillId="35" borderId="0" xfId="0" applyFont="1" applyFill="1"/>
    <xf numFmtId="0" fontId="94" fillId="0" borderId="0" xfId="0" applyFont="1"/>
    <xf numFmtId="0" fontId="96" fillId="0" borderId="0" xfId="0" applyFont="1"/>
    <xf numFmtId="0" fontId="105" fillId="37" borderId="0" xfId="0" applyFont="1" applyFill="1"/>
    <xf numFmtId="4" fontId="105" fillId="37" borderId="0" xfId="0" applyNumberFormat="1" applyFont="1" applyFill="1"/>
    <xf numFmtId="0" fontId="15" fillId="0" borderId="0" xfId="0" applyFont="1" applyAlignment="1">
      <alignment horizontal="center"/>
    </xf>
    <xf numFmtId="41" fontId="15" fillId="0" borderId="0" xfId="51" applyFont="1" applyAlignment="1"/>
    <xf numFmtId="41" fontId="49" fillId="0" borderId="0" xfId="51" applyFont="1" applyAlignment="1">
      <alignment vertical="center"/>
    </xf>
    <xf numFmtId="41" fontId="49" fillId="0" borderId="0" xfId="0" applyNumberFormat="1" applyFont="1" applyAlignment="1">
      <alignment vertical="center"/>
    </xf>
    <xf numFmtId="3" fontId="49" fillId="0" borderId="0" xfId="0" applyNumberFormat="1" applyFont="1" applyAlignment="1">
      <alignment vertical="center"/>
    </xf>
    <xf numFmtId="41" fontId="99" fillId="43" borderId="10" xfId="51" applyFont="1" applyFill="1" applyBorder="1" applyAlignment="1">
      <alignment vertical="center"/>
    </xf>
    <xf numFmtId="0" fontId="100" fillId="43" borderId="10" xfId="0" applyFont="1" applyFill="1" applyBorder="1" applyAlignment="1">
      <alignment horizontal="left" vertical="center"/>
    </xf>
    <xf numFmtId="0" fontId="56" fillId="0" borderId="11" xfId="49" applyFont="1" applyBorder="1" applyAlignment="1">
      <alignment vertical="center"/>
    </xf>
    <xf numFmtId="41" fontId="56" fillId="0" borderId="10" xfId="51" applyFont="1" applyFill="1" applyBorder="1" applyAlignment="1">
      <alignment vertical="center"/>
    </xf>
    <xf numFmtId="173" fontId="56" fillId="0" borderId="10" xfId="51" applyNumberFormat="1" applyFont="1" applyFill="1" applyBorder="1" applyAlignment="1">
      <alignment vertical="center"/>
    </xf>
    <xf numFmtId="41" fontId="49" fillId="0" borderId="10" xfId="51" applyFont="1" applyFill="1" applyBorder="1" applyAlignment="1">
      <alignment vertical="center"/>
    </xf>
    <xf numFmtId="10" fontId="56" fillId="0" borderId="10" xfId="343" applyNumberFormat="1" applyFont="1" applyFill="1" applyBorder="1" applyAlignment="1">
      <alignment horizontal="center" vertical="center" wrapText="1"/>
    </xf>
    <xf numFmtId="173" fontId="56" fillId="0" borderId="10" xfId="51" applyNumberFormat="1" applyFont="1" applyFill="1" applyBorder="1"/>
    <xf numFmtId="173" fontId="49" fillId="0" borderId="10" xfId="51" applyNumberFormat="1" applyFont="1" applyFill="1" applyBorder="1"/>
    <xf numFmtId="172" fontId="49" fillId="0" borderId="20" xfId="1" applyNumberFormat="1" applyFont="1" applyFill="1" applyBorder="1" applyAlignment="1">
      <alignment horizontal="right" vertical="center"/>
    </xf>
    <xf numFmtId="173" fontId="48" fillId="0" borderId="10" xfId="51" applyNumberFormat="1" applyFont="1" applyFill="1" applyBorder="1" applyAlignment="1">
      <alignment vertical="center"/>
    </xf>
    <xf numFmtId="173" fontId="56" fillId="0" borderId="10" xfId="246" applyNumberFormat="1" applyFont="1" applyFill="1" applyBorder="1"/>
    <xf numFmtId="173" fontId="49" fillId="0" borderId="10" xfId="246" applyNumberFormat="1" applyFont="1" applyFill="1" applyBorder="1"/>
    <xf numFmtId="0" fontId="68" fillId="0" borderId="0" xfId="0" applyFont="1" applyAlignment="1">
      <alignment horizontal="center" vertical="center"/>
    </xf>
    <xf numFmtId="0" fontId="88" fillId="0" borderId="0" xfId="0" applyFont="1" applyAlignment="1">
      <alignment horizontal="center" vertical="center"/>
    </xf>
    <xf numFmtId="0" fontId="70" fillId="0" borderId="0" xfId="0" applyFont="1" applyAlignment="1">
      <alignment horizontal="center"/>
    </xf>
    <xf numFmtId="170" fontId="78" fillId="0" borderId="0" xfId="44" applyFont="1" applyAlignment="1">
      <alignment horizontal="left" wrapText="1"/>
    </xf>
    <xf numFmtId="0" fontId="51" fillId="0" borderId="0" xfId="0" applyFont="1" applyAlignment="1">
      <alignment horizontal="left"/>
    </xf>
    <xf numFmtId="170" fontId="48" fillId="0" borderId="0" xfId="44" applyFont="1" applyAlignment="1">
      <alignment horizontal="left" vertical="center" wrapText="1"/>
    </xf>
    <xf numFmtId="0" fontId="51" fillId="0" borderId="0" xfId="0" applyFont="1" applyAlignment="1">
      <alignment horizontal="left" vertical="center"/>
    </xf>
    <xf numFmtId="0" fontId="52" fillId="34" borderId="10" xfId="0" applyFont="1" applyFill="1" applyBorder="1" applyAlignment="1">
      <alignment horizontal="center" vertical="center"/>
    </xf>
    <xf numFmtId="176" fontId="49" fillId="0" borderId="10" xfId="51" applyNumberFormat="1" applyFont="1" applyFill="1" applyBorder="1" applyAlignment="1">
      <alignment horizontal="right" vertical="center" indent="1"/>
    </xf>
    <xf numFmtId="176" fontId="49" fillId="0" borderId="10" xfId="51" applyNumberFormat="1" applyFont="1" applyFill="1" applyBorder="1" applyAlignment="1">
      <alignment horizontal="left" vertical="center" indent="1"/>
    </xf>
    <xf numFmtId="166" fontId="49" fillId="0" borderId="10" xfId="51" applyNumberFormat="1" applyFont="1" applyFill="1" applyBorder="1" applyAlignment="1">
      <alignment horizontal="left" vertical="center"/>
    </xf>
    <xf numFmtId="172" fontId="49" fillId="0" borderId="10" xfId="51" applyNumberFormat="1" applyFont="1" applyFill="1" applyBorder="1" applyAlignment="1">
      <alignment vertical="center" wrapText="1"/>
    </xf>
    <xf numFmtId="172" fontId="49" fillId="0" borderId="10" xfId="51" applyNumberFormat="1" applyFont="1" applyFill="1" applyBorder="1" applyAlignment="1">
      <alignment vertical="center"/>
    </xf>
    <xf numFmtId="41" fontId="49" fillId="0" borderId="10" xfId="51" applyFont="1" applyFill="1" applyBorder="1" applyAlignment="1">
      <alignment horizontal="right" vertical="center" wrapText="1" indent="1"/>
    </xf>
    <xf numFmtId="41" fontId="49" fillId="0" borderId="10" xfId="51" applyFont="1" applyFill="1" applyBorder="1" applyAlignment="1">
      <alignment horizontal="left" vertical="center"/>
    </xf>
    <xf numFmtId="172" fontId="51" fillId="0" borderId="10" xfId="51" applyNumberFormat="1" applyFont="1" applyFill="1" applyBorder="1" applyAlignment="1">
      <alignment vertical="center"/>
    </xf>
    <xf numFmtId="41" fontId="51" fillId="0" borderId="10" xfId="51" applyFont="1" applyFill="1" applyBorder="1" applyAlignment="1">
      <alignment horizontal="right" vertical="center" wrapText="1" indent="1"/>
    </xf>
    <xf numFmtId="172" fontId="51" fillId="0" borderId="10" xfId="51" applyNumberFormat="1" applyFont="1" applyFill="1" applyBorder="1" applyAlignment="1">
      <alignment horizontal="right" vertical="center" wrapText="1" indent="1"/>
    </xf>
    <xf numFmtId="166" fontId="51" fillId="0" borderId="11" xfId="51" applyNumberFormat="1" applyFont="1" applyFill="1" applyBorder="1" applyAlignment="1">
      <alignment horizontal="right" vertical="center" wrapText="1" indent="1"/>
    </xf>
    <xf numFmtId="166" fontId="51" fillId="0" borderId="17" xfId="51" applyNumberFormat="1" applyFont="1" applyFill="1" applyBorder="1" applyAlignment="1">
      <alignment horizontal="right" vertical="center" wrapText="1" indent="1"/>
    </xf>
    <xf numFmtId="166" fontId="51" fillId="0" borderId="12" xfId="51" applyNumberFormat="1" applyFont="1" applyFill="1" applyBorder="1" applyAlignment="1">
      <alignment horizontal="right" vertical="center" wrapText="1" indent="1"/>
    </xf>
    <xf numFmtId="41" fontId="51" fillId="0" borderId="10" xfId="51" applyFont="1" applyFill="1" applyBorder="1" applyAlignment="1">
      <alignment horizontal="left" vertical="center"/>
    </xf>
    <xf numFmtId="0" fontId="52" fillId="34" borderId="10" xfId="0" applyFont="1" applyFill="1" applyBorder="1" applyAlignment="1">
      <alignment horizontal="center" vertical="center" wrapText="1"/>
    </xf>
    <xf numFmtId="0" fontId="98" fillId="38" borderId="10" xfId="0" applyFont="1" applyFill="1" applyBorder="1" applyAlignment="1">
      <alignment horizontal="center" vertical="center" wrapText="1"/>
    </xf>
    <xf numFmtId="169" fontId="98" fillId="38" borderId="10" xfId="0" applyNumberFormat="1" applyFont="1" applyFill="1" applyBorder="1" applyAlignment="1">
      <alignment horizontal="center" vertical="center" wrapText="1"/>
    </xf>
    <xf numFmtId="0" fontId="99" fillId="39" borderId="11" xfId="0" applyFont="1" applyFill="1" applyBorder="1" applyAlignment="1">
      <alignment horizontal="center" vertical="center" wrapText="1"/>
    </xf>
    <xf numFmtId="0" fontId="99" fillId="39" borderId="17" xfId="0" applyFont="1" applyFill="1" applyBorder="1" applyAlignment="1">
      <alignment horizontal="center" vertical="center" wrapText="1"/>
    </xf>
    <xf numFmtId="0" fontId="99" fillId="39" borderId="12" xfId="0" applyFont="1" applyFill="1" applyBorder="1" applyAlignment="1">
      <alignment horizontal="center" vertical="center" wrapText="1"/>
    </xf>
    <xf numFmtId="0" fontId="99" fillId="40" borderId="11" xfId="0" applyFont="1" applyFill="1" applyBorder="1" applyAlignment="1">
      <alignment horizontal="center" vertical="center" wrapText="1"/>
    </xf>
    <xf numFmtId="0" fontId="99" fillId="40" borderId="12" xfId="0" applyFont="1" applyFill="1" applyBorder="1" applyAlignment="1">
      <alignment horizontal="center" vertical="center" wrapText="1"/>
    </xf>
    <xf numFmtId="0" fontId="99" fillId="41" borderId="10" xfId="0" applyFont="1" applyFill="1" applyBorder="1" applyAlignment="1">
      <alignment horizontal="center" vertical="center" wrapText="1"/>
    </xf>
    <xf numFmtId="0" fontId="49" fillId="0" borderId="15" xfId="0" applyFont="1" applyBorder="1" applyAlignment="1">
      <alignment horizontal="left" vertical="center" wrapText="1" indent="1"/>
    </xf>
    <xf numFmtId="0" fontId="49" fillId="0" borderId="0" xfId="0" applyFont="1" applyAlignment="1">
      <alignment horizontal="left" vertical="center" wrapText="1" indent="1"/>
    </xf>
    <xf numFmtId="0" fontId="51" fillId="0" borderId="15" xfId="0" applyFont="1" applyBorder="1" applyAlignment="1">
      <alignment horizontal="left" vertical="center" wrapText="1" indent="1"/>
    </xf>
    <xf numFmtId="0" fontId="51" fillId="0" borderId="0" xfId="0" applyFont="1" applyAlignment="1">
      <alignment horizontal="left" vertical="center" wrapText="1" indent="1"/>
    </xf>
    <xf numFmtId="0" fontId="89" fillId="0" borderId="0" xfId="0" applyFont="1" applyAlignment="1">
      <alignment horizontal="center" vertical="center" wrapText="1"/>
    </xf>
    <xf numFmtId="0" fontId="78" fillId="0" borderId="0" xfId="0" applyFont="1" applyAlignment="1">
      <alignment horizontal="center" vertical="center" wrapText="1"/>
    </xf>
    <xf numFmtId="0" fontId="51" fillId="0" borderId="0" xfId="0" applyFont="1" applyAlignment="1">
      <alignment horizontal="justify" vertical="center" wrapText="1"/>
    </xf>
    <xf numFmtId="0" fontId="51" fillId="0" borderId="10" xfId="0" applyFont="1" applyBorder="1" applyAlignment="1">
      <alignment horizontal="left" vertical="center" wrapText="1" indent="1"/>
    </xf>
    <xf numFmtId="9" fontId="51" fillId="0" borderId="10" xfId="0" applyNumberFormat="1" applyFont="1" applyBorder="1" applyAlignment="1">
      <alignment horizontal="center" vertical="center"/>
    </xf>
    <xf numFmtId="0" fontId="51" fillId="0" borderId="10" xfId="0" applyFont="1" applyBorder="1" applyAlignment="1">
      <alignment horizontal="center" vertical="center"/>
    </xf>
    <xf numFmtId="1" fontId="51" fillId="0" borderId="0" xfId="0" applyNumberFormat="1" applyFont="1" applyAlignment="1">
      <alignment horizontal="justify" vertical="top" wrapText="1"/>
    </xf>
    <xf numFmtId="0" fontId="51" fillId="0" borderId="0" xfId="0" applyFont="1" applyAlignment="1">
      <alignment horizontal="justify" wrapText="1"/>
    </xf>
    <xf numFmtId="0" fontId="51" fillId="0" borderId="0" xfId="0" applyFont="1" applyAlignment="1">
      <alignment horizontal="justify" vertical="top" wrapText="1"/>
    </xf>
    <xf numFmtId="0" fontId="56" fillId="0" borderId="0" xfId="0" applyFont="1" applyAlignment="1">
      <alignment horizontal="justify" vertical="top" wrapText="1"/>
    </xf>
    <xf numFmtId="0" fontId="56" fillId="0" borderId="0" xfId="0" applyFont="1" applyAlignment="1">
      <alignment horizontal="justify" vertical="center" wrapText="1"/>
    </xf>
    <xf numFmtId="0" fontId="56" fillId="0" borderId="0" xfId="0" applyFont="1" applyAlignment="1">
      <alignment horizontal="center" vertical="center"/>
    </xf>
    <xf numFmtId="0" fontId="82" fillId="0" borderId="0" xfId="0" applyFont="1" applyAlignment="1">
      <alignment horizontal="center" vertical="center"/>
    </xf>
    <xf numFmtId="0" fontId="49" fillId="0" borderId="0" xfId="0" applyFont="1" applyAlignment="1">
      <alignment horizontal="left" vertical="top" wrapText="1"/>
    </xf>
    <xf numFmtId="0" fontId="51" fillId="0" borderId="0" xfId="0" applyFont="1" applyAlignment="1">
      <alignment horizontal="left" vertical="top" wrapText="1"/>
    </xf>
    <xf numFmtId="0" fontId="52" fillId="34" borderId="19" xfId="0" applyFont="1" applyFill="1" applyBorder="1" applyAlignment="1">
      <alignment horizontal="center" vertical="center" wrapText="1"/>
    </xf>
    <xf numFmtId="0" fontId="52" fillId="34" borderId="16" xfId="0" applyFont="1" applyFill="1" applyBorder="1" applyAlignment="1">
      <alignment horizontal="center" vertical="center" wrapText="1"/>
    </xf>
    <xf numFmtId="0" fontId="52" fillId="34" borderId="22" xfId="0" applyFont="1" applyFill="1" applyBorder="1" applyAlignment="1">
      <alignment horizontal="center" vertical="center" wrapText="1"/>
    </xf>
    <xf numFmtId="0" fontId="52" fillId="34" borderId="23" xfId="0" applyFont="1" applyFill="1" applyBorder="1" applyAlignment="1">
      <alignment horizontal="center" vertical="center" wrapText="1"/>
    </xf>
    <xf numFmtId="183" fontId="56" fillId="0" borderId="0" xfId="49" applyNumberFormat="1" applyFont="1" applyAlignment="1">
      <alignment horizontal="justify" vertical="center" wrapText="1"/>
    </xf>
    <xf numFmtId="0" fontId="56" fillId="0" borderId="0" xfId="0" applyFont="1" applyAlignment="1">
      <alignment horizontal="center" vertical="center" wrapText="1"/>
    </xf>
    <xf numFmtId="0" fontId="52" fillId="34" borderId="11" xfId="0" applyFont="1" applyFill="1" applyBorder="1" applyAlignment="1">
      <alignment horizontal="center" vertical="center"/>
    </xf>
    <xf numFmtId="0" fontId="52" fillId="34" borderId="12" xfId="0" applyFont="1" applyFill="1" applyBorder="1" applyAlignment="1">
      <alignment horizontal="center" vertical="center"/>
    </xf>
    <xf numFmtId="0" fontId="56" fillId="0" borderId="0" xfId="49" applyFont="1" applyAlignment="1">
      <alignment horizontal="justify" vertical="top" wrapText="1"/>
    </xf>
  </cellXfs>
  <cellStyles count="808">
    <cellStyle name="          _x000d__x000a_386grabber=VGA.3GR_x000d__x000a_" xfId="71" xr:uid="{3B2EA6D6-9AD7-4E38-AA9D-03B0DEA2046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Comma [0] 2" xfId="80" xr:uid="{3C76A092-425A-47B1-ACD3-96A7ECF5DC5D}"/>
    <cellStyle name="Comma [0] 2 2" xfId="82" xr:uid="{2FF0821A-6563-4AEB-A741-B2E2DDC915E7}"/>
    <cellStyle name="Comma [0] 2 2 2" xfId="112" xr:uid="{E15CA6FF-2891-4E1D-AE10-8C732E79EC7A}"/>
    <cellStyle name="Comma [0] 2 2 2 2" xfId="207" xr:uid="{9138560E-2BBC-4676-8347-16DD6D234CD7}"/>
    <cellStyle name="Comma [0] 2 2 2 2 2" xfId="323" xr:uid="{8902863A-6A1E-40D7-99C1-ADF9F3458884}"/>
    <cellStyle name="Comma [0] 2 2 2 2 2 2" xfId="556" xr:uid="{A5236890-F3B1-47CF-9AB3-676BFE3716E0}"/>
    <cellStyle name="Comma [0] 2 2 2 2 2 3" xfId="788" xr:uid="{B10A7B89-62C1-4DF6-A8A9-FD4D7ADCE577}"/>
    <cellStyle name="Comma [0] 2 2 2 2 3" xfId="440" xr:uid="{0EEFCB35-F681-4E17-9FD5-E3A02AEEC591}"/>
    <cellStyle name="Comma [0] 2 2 2 2 4" xfId="672" xr:uid="{A52872B1-A51B-4CC3-ABBB-B6B2805FD5A6}"/>
    <cellStyle name="Comma [0] 2 2 2 3" xfId="160" xr:uid="{2C40B238-A5EB-4030-BA72-8BC425471293}"/>
    <cellStyle name="Comma [0] 2 2 2 3 2" xfId="281" xr:uid="{EF7FF57B-7B5A-4262-B11B-83EE1E7776FC}"/>
    <cellStyle name="Comma [0] 2 2 2 3 2 2" xfId="514" xr:uid="{967E4A23-8EDF-4AAF-8C80-A4C7F6A43DCA}"/>
    <cellStyle name="Comma [0] 2 2 2 3 2 3" xfId="746" xr:uid="{322C3E5A-E44D-4E6B-9680-3EDBE8744DFE}"/>
    <cellStyle name="Comma [0] 2 2 2 3 3" xfId="398" xr:uid="{9423BAFA-A21B-40F1-96E6-4A0CA914E008}"/>
    <cellStyle name="Comma [0] 2 2 2 3 4" xfId="630" xr:uid="{6B14DE52-52D1-45B7-8109-28304C3F12DE}"/>
    <cellStyle name="Comma [0] 2 2 2 4" xfId="254" xr:uid="{29435191-63C5-4F06-8289-E488591D38C7}"/>
    <cellStyle name="Comma [0] 2 2 2 4 2" xfId="487" xr:uid="{2106C3C5-8BAC-4D2D-89F5-F01620177720}"/>
    <cellStyle name="Comma [0] 2 2 2 4 3" xfId="719" xr:uid="{5D77EE93-DFAF-4828-9114-8A0723338CDF}"/>
    <cellStyle name="Comma [0] 2 2 2 5" xfId="371" xr:uid="{9D41E5FA-71CA-48CA-AE30-69FA4B0DD733}"/>
    <cellStyle name="Comma [0] 2 2 2 6" xfId="603" xr:uid="{7BA3D952-CA9F-42AB-8C23-98CD86229E88}"/>
    <cellStyle name="Comma [0] 2 2 3" xfId="194" xr:uid="{44B8AB3F-D43A-4E30-9F03-951C249EA70B}"/>
    <cellStyle name="Comma [0] 2 2 3 2" xfId="313" xr:uid="{C02E90B8-EAF4-4CBB-B992-99467E93D600}"/>
    <cellStyle name="Comma [0] 2 2 3 2 2" xfId="546" xr:uid="{72CBD44D-BECF-4775-AF12-7695706033F8}"/>
    <cellStyle name="Comma [0] 2 2 3 2 3" xfId="778" xr:uid="{F63EF7EF-54DA-485B-8627-1C636DB7F934}"/>
    <cellStyle name="Comma [0] 2 2 3 3" xfId="430" xr:uid="{ACAE5032-6E65-4861-B3D9-C768FFDCEB9B}"/>
    <cellStyle name="Comma [0] 2 2 3 4" xfId="662" xr:uid="{F67B0B94-EB0C-4D50-970D-047913F22ABE}"/>
    <cellStyle name="Comma [0] 2 2 4" xfId="182" xr:uid="{F6493505-6FC7-494A-B252-F4D5F25224D6}"/>
    <cellStyle name="Comma [0] 2 2 4 2" xfId="302" xr:uid="{7FE3C7BF-F6C8-4E8C-865A-D810E810D79A}"/>
    <cellStyle name="Comma [0] 2 2 4 2 2" xfId="535" xr:uid="{0B0EEB7C-9DB8-4775-B12D-414FAF66F011}"/>
    <cellStyle name="Comma [0] 2 2 4 2 3" xfId="767" xr:uid="{87C9BD0C-38FC-4168-B591-942D91FAD001}"/>
    <cellStyle name="Comma [0] 2 2 4 3" xfId="419" xr:uid="{69FB1868-CCB0-44AB-A1B5-D7122AF6E486}"/>
    <cellStyle name="Comma [0] 2 2 4 4" xfId="651" xr:uid="{58BB84DE-BCA1-44D9-AAEA-0CE0ECCCF5EA}"/>
    <cellStyle name="Comma [0] 2 2 5" xfId="150" xr:uid="{416881C4-5436-452E-B933-14FA198EA4E4}"/>
    <cellStyle name="Comma [0] 2 2 5 2" xfId="271" xr:uid="{5071AF5F-1A2D-45D2-8793-F623CE5C7C9D}"/>
    <cellStyle name="Comma [0] 2 2 5 2 2" xfId="504" xr:uid="{7A251AC3-06C0-46DE-A8A2-FC98E5E4B988}"/>
    <cellStyle name="Comma [0] 2 2 5 2 3" xfId="736" xr:uid="{C0AB2201-2884-4F32-8F0C-51E0FBF52AC9}"/>
    <cellStyle name="Comma [0] 2 2 5 3" xfId="388" xr:uid="{710BA0A6-A556-4045-BB2D-A317A054EB54}"/>
    <cellStyle name="Comma [0] 2 2 5 4" xfId="620" xr:uid="{6DD0FD96-040A-4269-8F43-A13B366BACF4}"/>
    <cellStyle name="Comma [0] 2 2 6" xfId="242" xr:uid="{065451B4-7F9F-4DBD-B921-73BCC8C5B1D8}"/>
    <cellStyle name="Comma [0] 2 2 6 2" xfId="475" xr:uid="{F9A92C1D-AD66-428A-A4BB-985FB47C310E}"/>
    <cellStyle name="Comma [0] 2 2 6 3" xfId="707" xr:uid="{01AE48C6-28F0-45B5-AF90-548A90C5E251}"/>
    <cellStyle name="Comma [0] 2 2 7" xfId="359" xr:uid="{C0222D9F-E827-4F55-9EEC-0B02B3E18062}"/>
    <cellStyle name="Comma [0] 2 2 8" xfId="591" xr:uid="{4FCE5CCE-EC89-4509-9B15-DD892ED4E269}"/>
    <cellStyle name="Comma [0] 2 3" xfId="111" xr:uid="{3D4F54CF-D7B3-4C46-B0BE-83192F1E3A16}"/>
    <cellStyle name="Comma [0] 2 3 2" xfId="206" xr:uid="{519577A8-F97A-4F64-A13A-F3353E797267}"/>
    <cellStyle name="Comma [0] 2 3 2 2" xfId="322" xr:uid="{46C53BA9-95C7-4025-B6AD-401EB28D6B7D}"/>
    <cellStyle name="Comma [0] 2 3 2 2 2" xfId="555" xr:uid="{DFF76DDF-727B-4174-BB4D-96FE45C4B86E}"/>
    <cellStyle name="Comma [0] 2 3 2 2 3" xfId="787" xr:uid="{04CE6728-385B-4E49-AB28-9A57CDC44F46}"/>
    <cellStyle name="Comma [0] 2 3 2 3" xfId="439" xr:uid="{998604A6-6AB7-4A4B-9D30-AD8864C8A297}"/>
    <cellStyle name="Comma [0] 2 3 2 4" xfId="671" xr:uid="{7450967E-19E8-45F1-B631-469AA6A1BD53}"/>
    <cellStyle name="Comma [0] 2 3 3" xfId="159" xr:uid="{50250919-175D-4FB8-BBC0-40D4D16E87DC}"/>
    <cellStyle name="Comma [0] 2 3 3 2" xfId="280" xr:uid="{3B02C12A-8B1C-44B8-9906-E806E4A5460F}"/>
    <cellStyle name="Comma [0] 2 3 3 2 2" xfId="513" xr:uid="{47E157E9-F867-4F6D-A4BD-122E46D336E3}"/>
    <cellStyle name="Comma [0] 2 3 3 2 3" xfId="745" xr:uid="{6DD5FE6B-A560-494A-A838-BBBF029C1E7D}"/>
    <cellStyle name="Comma [0] 2 3 3 3" xfId="397" xr:uid="{AD79EAA3-B53F-4868-BDBC-834260E459BA}"/>
    <cellStyle name="Comma [0] 2 3 3 4" xfId="629" xr:uid="{7265DB3D-DDCE-49AA-B1CA-06755B5DF521}"/>
    <cellStyle name="Comma [0] 2 3 4" xfId="253" xr:uid="{E2CE8B56-CD4D-441F-A512-7275A768D1AF}"/>
    <cellStyle name="Comma [0] 2 3 4 2" xfId="486" xr:uid="{D69BB900-364D-473B-A019-F673295FE15D}"/>
    <cellStyle name="Comma [0] 2 3 4 3" xfId="718" xr:uid="{00FC29A4-12D9-4F1A-ADBF-2E5EDBB3B14B}"/>
    <cellStyle name="Comma [0] 2 3 5" xfId="370" xr:uid="{F0BB8FEE-22FB-41B5-9810-493A0BE04FD5}"/>
    <cellStyle name="Comma [0] 2 3 6" xfId="602" xr:uid="{BDCCB1C4-4E1B-4D63-9865-9BD8CD9DFE46}"/>
    <cellStyle name="Comma [0] 2 4" xfId="147" xr:uid="{16039F4F-D3AC-4055-AC7A-E5624E5D7558}"/>
    <cellStyle name="Comma [0] 2 5" xfId="181" xr:uid="{C4E1E27D-01F8-455B-A759-CA0C41AE5668}"/>
    <cellStyle name="Comma [0] 2 5 2" xfId="301" xr:uid="{DDFC7212-D037-402B-A21D-98382E8DC334}"/>
    <cellStyle name="Comma [0] 2 5 2 2" xfId="534" xr:uid="{28EB0B4E-2568-4FCD-B964-DF8B475DA326}"/>
    <cellStyle name="Comma [0] 2 5 2 3" xfId="766" xr:uid="{496E0C25-56D5-402C-BE42-AF6AB93A7DAC}"/>
    <cellStyle name="Comma [0] 2 5 3" xfId="418" xr:uid="{58A0677E-151B-447C-ABFB-28033FD2BDF1}"/>
    <cellStyle name="Comma [0] 2 5 4" xfId="650" xr:uid="{CB38C3E5-5FBE-461C-8BEE-77027A7EC12B}"/>
    <cellStyle name="Comma [0] 2 6" xfId="241" xr:uid="{5926F668-ADC0-41A5-90A6-DB3F0819E4DD}"/>
    <cellStyle name="Comma [0] 2 6 2" xfId="474" xr:uid="{D5E8628B-3CAC-4DFA-952F-ACE0406F07FE}"/>
    <cellStyle name="Comma [0] 2 6 3" xfId="706" xr:uid="{342A9A84-7D7E-41AB-9EBF-C82F9374FBB5}"/>
    <cellStyle name="Comma [0] 2 7" xfId="358" xr:uid="{1FADFF89-3022-4F91-9073-5D11958F1417}"/>
    <cellStyle name="Comma [0] 2 8" xfId="590" xr:uid="{1284864B-6B60-4E36-9E3E-25DB992CB41C}"/>
    <cellStyle name="Comma 2" xfId="50" xr:uid="{00000000-0005-0000-0000-00001D000000}"/>
    <cellStyle name="Comma 2 2" xfId="55" xr:uid="{00000000-0005-0000-0000-00001E000000}"/>
    <cellStyle name="Comma 2 2 10" xfId="229" xr:uid="{AA6D4562-1AFB-4E56-A5D0-24F8F728B09C}"/>
    <cellStyle name="Comma 2 2 10 2" xfId="462" xr:uid="{7C3AD833-669C-4CB3-B54E-419D439411CE}"/>
    <cellStyle name="Comma 2 2 10 3" xfId="694" xr:uid="{DAE35E7E-3365-47E8-B811-0324C8673EA5}"/>
    <cellStyle name="Comma 2 2 11" xfId="346" xr:uid="{DBDF26A1-E321-4E49-A907-D2BFACD28A0B}"/>
    <cellStyle name="Comma 2 2 12" xfId="578" xr:uid="{2F5C1FBB-30B7-4C91-AD48-88D83EC26E77}"/>
    <cellStyle name="Comma 2 2 2" xfId="99" xr:uid="{EFBB52B6-1E5F-4D9A-8784-5BE4667991A4}"/>
    <cellStyle name="Comma 2 2 2 2" xfId="117" xr:uid="{88093735-5AD0-400F-88A0-A02F4328DD2E}"/>
    <cellStyle name="Comma 2 2 2 2 2" xfId="212" xr:uid="{89E0B532-5ED5-4AD9-8EFB-A9AC8A7FE14B}"/>
    <cellStyle name="Comma 2 2 2 2 2 2" xfId="328" xr:uid="{760CA463-0CED-4F38-BDAF-C710D3F2493C}"/>
    <cellStyle name="Comma 2 2 2 2 2 2 2" xfId="561" xr:uid="{648983A5-3118-4313-AEFF-1A95A9FCDCD5}"/>
    <cellStyle name="Comma 2 2 2 2 2 2 3" xfId="793" xr:uid="{02C7262C-98CE-4CFC-AC6F-A0E548F2D9E4}"/>
    <cellStyle name="Comma 2 2 2 2 2 3" xfId="445" xr:uid="{8F7A8E09-1834-4B1E-8F94-FA65B4EA8FB3}"/>
    <cellStyle name="Comma 2 2 2 2 2 4" xfId="677" xr:uid="{ABAF164E-165C-421A-8EA8-524ED47674AE}"/>
    <cellStyle name="Comma 2 2 2 2 3" xfId="165" xr:uid="{7B2884FC-6FD6-47AF-964B-E8F6A88CF69B}"/>
    <cellStyle name="Comma 2 2 2 2 3 2" xfId="286" xr:uid="{F28CE986-6064-4B8D-9C72-2F0597CE0E07}"/>
    <cellStyle name="Comma 2 2 2 2 3 2 2" xfId="519" xr:uid="{532DE3A7-7997-49FF-AF55-32653BE16AB3}"/>
    <cellStyle name="Comma 2 2 2 2 3 2 3" xfId="751" xr:uid="{B733820A-72F1-419C-B8D3-C07F9EF3DF56}"/>
    <cellStyle name="Comma 2 2 2 2 3 3" xfId="403" xr:uid="{4E3E49EA-B217-4964-A817-A4EE8C8ECB16}"/>
    <cellStyle name="Comma 2 2 2 2 3 4" xfId="635" xr:uid="{3F1E3D78-2F58-4C66-9179-525DE37A74CC}"/>
    <cellStyle name="Comma 2 2 2 2 4" xfId="259" xr:uid="{F0FEFC1A-6878-4E82-8E78-E59E160EB73A}"/>
    <cellStyle name="Comma 2 2 2 2 4 2" xfId="492" xr:uid="{3031D131-8BC4-4991-9ADB-7C0D477AA154}"/>
    <cellStyle name="Comma 2 2 2 2 4 3" xfId="724" xr:uid="{D155A1ED-7383-4B1E-8FA9-C957E39B1A94}"/>
    <cellStyle name="Comma 2 2 2 2 5" xfId="376" xr:uid="{C1576438-B604-4C53-964A-D51ACD7E05F6}"/>
    <cellStyle name="Comma 2 2 2 2 6" xfId="608" xr:uid="{274A7821-D636-428B-9CCA-99E16AA918A7}"/>
    <cellStyle name="Comma 2 2 2 3" xfId="198" xr:uid="{459878C0-C0D3-4276-8E0B-F600B4EDDADE}"/>
    <cellStyle name="Comma 2 2 2 3 2" xfId="317" xr:uid="{0582EA53-A338-425A-BFFD-8147B4E6FD0C}"/>
    <cellStyle name="Comma 2 2 2 3 2 2" xfId="550" xr:uid="{AA5E56E7-28E5-492E-909D-74FDCAD9D9D1}"/>
    <cellStyle name="Comma 2 2 2 3 2 3" xfId="782" xr:uid="{52C85137-7173-475D-B1CC-216E1C4420E9}"/>
    <cellStyle name="Comma 2 2 2 3 3" xfId="434" xr:uid="{42D65D8E-1D19-4186-B2D2-6BC38ECD389E}"/>
    <cellStyle name="Comma 2 2 2 3 4" xfId="666" xr:uid="{944B6AB2-E8AC-4B54-AF9A-AC9FC11CC01C}"/>
    <cellStyle name="Comma 2 2 2 4" xfId="187" xr:uid="{1B7E840E-9ADF-4378-863C-9A79AFE6ABBC}"/>
    <cellStyle name="Comma 2 2 2 4 2" xfId="307" xr:uid="{903AAF41-8FDD-4721-BBF0-659225DACE6E}"/>
    <cellStyle name="Comma 2 2 2 4 2 2" xfId="540" xr:uid="{0B066592-0BB4-4E0A-9F2E-19289BE1EECB}"/>
    <cellStyle name="Comma 2 2 2 4 2 3" xfId="772" xr:uid="{92060466-AD62-4D07-8F02-23477C3C9472}"/>
    <cellStyle name="Comma 2 2 2 4 3" xfId="424" xr:uid="{2671AA4E-3956-4CBC-AB96-920610C221AE}"/>
    <cellStyle name="Comma 2 2 2 4 4" xfId="656" xr:uid="{CB7F8C40-59B6-4A44-A061-B9D7D68B63F5}"/>
    <cellStyle name="Comma 2 2 2 5" xfId="154" xr:uid="{07D98E84-532E-4700-8A85-2DBACD98CBD9}"/>
    <cellStyle name="Comma 2 2 2 5 2" xfId="275" xr:uid="{47431D10-A01C-49E0-AB8E-63D29FB50D52}"/>
    <cellStyle name="Comma 2 2 2 5 2 2" xfId="508" xr:uid="{0CA2EC6F-2E4D-411A-839B-85A674C128F0}"/>
    <cellStyle name="Comma 2 2 2 5 2 3" xfId="740" xr:uid="{23FD3C85-1813-4366-8402-1C8CBC9B55B8}"/>
    <cellStyle name="Comma 2 2 2 5 3" xfId="392" xr:uid="{05DE2FF5-08E5-4045-99EA-EBC78EC32C7D}"/>
    <cellStyle name="Comma 2 2 2 5 4" xfId="624" xr:uid="{CFA08254-6A9C-44E7-A252-8390C4296431}"/>
    <cellStyle name="Comma 2 2 2 6" xfId="248" xr:uid="{BEBE0A7E-4C2F-48C2-8F23-62617550802C}"/>
    <cellStyle name="Comma 2 2 2 6 2" xfId="481" xr:uid="{FAEBA615-FB1B-40BC-A3FA-FB810899FD39}"/>
    <cellStyle name="Comma 2 2 2 6 3" xfId="713" xr:uid="{6A7E6C14-95A8-48D2-81DA-2D3385E81516}"/>
    <cellStyle name="Comma 2 2 2 7" xfId="365" xr:uid="{0672CF93-DBEA-4383-ADBE-D3DFDF3BB38F}"/>
    <cellStyle name="Comma 2 2 2 8" xfId="597" xr:uid="{7E212981-26D6-487A-B8D9-CFCA22B7C484}"/>
    <cellStyle name="Comma 2 2 3" xfId="115" xr:uid="{511475E3-3F53-455B-8F35-01BF756A85EE}"/>
    <cellStyle name="Comma 2 2 3 2" xfId="210" xr:uid="{1455A3EE-4AB9-4638-9292-9D0999445DA8}"/>
    <cellStyle name="Comma 2 2 3 2 2" xfId="326" xr:uid="{61D0F456-1089-4AF6-8B5F-389621B2F31A}"/>
    <cellStyle name="Comma 2 2 3 2 2 2" xfId="559" xr:uid="{A80A3528-BECB-4110-89AE-6B4299777BB4}"/>
    <cellStyle name="Comma 2 2 3 2 2 3" xfId="791" xr:uid="{46C3BA69-01B0-43DA-8253-1B17E24AB8BB}"/>
    <cellStyle name="Comma 2 2 3 2 3" xfId="443" xr:uid="{E66C2FA9-7222-40CD-AE1C-786F9A9AADB6}"/>
    <cellStyle name="Comma 2 2 3 2 4" xfId="675" xr:uid="{C7EB1DAA-8FE9-453F-9DDD-9A6A65295EAA}"/>
    <cellStyle name="Comma 2 2 3 3" xfId="163" xr:uid="{5F23FC38-61A0-45FA-9D5F-334D2AD78CAB}"/>
    <cellStyle name="Comma 2 2 3 3 2" xfId="284" xr:uid="{874F3373-3B79-48A7-9FAE-AF31EBDAF7EE}"/>
    <cellStyle name="Comma 2 2 3 3 2 2" xfId="517" xr:uid="{3B242F7A-B5B8-4ECE-BB66-FE4479466D61}"/>
    <cellStyle name="Comma 2 2 3 3 2 3" xfId="749" xr:uid="{2C6E21C6-6977-4319-9490-67F4FE35A126}"/>
    <cellStyle name="Comma 2 2 3 3 3" xfId="401" xr:uid="{C8FE3A6D-C8F9-471A-A553-23D58FB32DC1}"/>
    <cellStyle name="Comma 2 2 3 3 4" xfId="633" xr:uid="{8D2AAE9F-C0F5-42BA-8055-9BEA26F621EB}"/>
    <cellStyle name="Comma 2 2 3 4" xfId="257" xr:uid="{92947F01-34E8-43B4-8AAD-9CA89988BB5C}"/>
    <cellStyle name="Comma 2 2 3 4 2" xfId="490" xr:uid="{FE811BD6-D8AE-47E3-B010-C2A235098E68}"/>
    <cellStyle name="Comma 2 2 3 4 3" xfId="722" xr:uid="{BFDA6512-12ED-413E-989A-F05497A67FDD}"/>
    <cellStyle name="Comma 2 2 3 5" xfId="374" xr:uid="{EBC40BFA-626C-4188-9D1A-62AC7E302437}"/>
    <cellStyle name="Comma 2 2 3 6" xfId="606" xr:uid="{F0DF7EA3-5CFA-4B65-A5A2-BCEEBF9FFEF1}"/>
    <cellStyle name="Comma 2 2 4" xfId="143" xr:uid="{D89E0E3A-9D07-4D6F-B77D-34FCBB156655}"/>
    <cellStyle name="Comma 2 2 5" xfId="185" xr:uid="{D01014D5-7185-43A3-8325-D7A162D4C612}"/>
    <cellStyle name="Comma 2 2 5 2" xfId="305" xr:uid="{8C288213-D26C-454E-BB6B-20D2C5B033AD}"/>
    <cellStyle name="Comma 2 2 5 2 2" xfId="538" xr:uid="{95B7EA30-5A7B-4135-84AA-6BFD0FD206FF}"/>
    <cellStyle name="Comma 2 2 5 2 3" xfId="770" xr:uid="{5AD6E354-E038-4226-8EF3-A189F787F711}"/>
    <cellStyle name="Comma 2 2 5 3" xfId="422" xr:uid="{3FDE8EFB-4621-4DFF-AA7B-0BDD7D9E4CA3}"/>
    <cellStyle name="Comma 2 2 5 4" xfId="654" xr:uid="{09CA1260-F0CB-4757-81BE-DA65A7620689}"/>
    <cellStyle name="Comma 2 2 6" xfId="96" xr:uid="{387B636F-D775-40B0-8C8A-77B29AF3FDE7}"/>
    <cellStyle name="Comma 2 2 6 2" xfId="245" xr:uid="{D4B75502-4582-4382-A067-76B9C2704D8E}"/>
    <cellStyle name="Comma 2 2 6 2 2" xfId="478" xr:uid="{677087C8-DC0E-4C84-A211-A63CD9DF0352}"/>
    <cellStyle name="Comma 2 2 6 2 3" xfId="710" xr:uid="{9F801EC1-B5E8-4CAA-933A-545C7A61D735}"/>
    <cellStyle name="Comma 2 2 6 3" xfId="362" xr:uid="{9CA75DFD-14D6-4257-9019-006DDFD1C450}"/>
    <cellStyle name="Comma 2 2 6 4" xfId="594" xr:uid="{52614C80-08BD-4451-A301-946C7A79D979}"/>
    <cellStyle name="Comma 2 2 7" xfId="67" xr:uid="{59B2D8C1-2C6F-416E-9708-FAA777B613B5}"/>
    <cellStyle name="Comma 2 2 7 2" xfId="237" xr:uid="{A6DC22B7-0249-4CFC-96FB-A4F1AA33D731}"/>
    <cellStyle name="Comma 2 2 7 2 2" xfId="470" xr:uid="{04BA54B1-59F3-451D-B8DA-05AE32DCA4EB}"/>
    <cellStyle name="Comma 2 2 7 2 3" xfId="702" xr:uid="{66C6A87A-221F-4AE2-89C9-C1E1B53A95DF}"/>
    <cellStyle name="Comma 2 2 7 3" xfId="354" xr:uid="{47B8FE7A-DCA7-4215-B73D-D10F2DA5AFE4}"/>
    <cellStyle name="Comma 2 2 7 4" xfId="586" xr:uid="{E8DAD68C-8ED1-4ECB-BDF0-F93DD9365C08}"/>
    <cellStyle name="Comma 2 2 8" xfId="225" xr:uid="{C23102A2-8E7B-4267-937B-105494B80959}"/>
    <cellStyle name="Comma 2 2 8 2" xfId="341" xr:uid="{886C88BD-805C-49A1-95F3-D51D287184A4}"/>
    <cellStyle name="Comma 2 2 8 2 2" xfId="574" xr:uid="{B6F0012A-52BA-4D57-9ED6-B46597408DE7}"/>
    <cellStyle name="Comma 2 2 8 2 3" xfId="806" xr:uid="{82BB6FEE-F373-444B-B8FA-62551072C84E}"/>
    <cellStyle name="Comma 2 2 8 3" xfId="458" xr:uid="{221F6F58-D31B-421B-8411-CF6B03408E97}"/>
    <cellStyle name="Comma 2 2 8 4" xfId="690" xr:uid="{6F945C7D-434C-48A8-89C2-3F85A7927CEA}"/>
    <cellStyle name="Comma 2 2 9" xfId="62" xr:uid="{47F97648-72C1-4BD6-8CEC-EFEA07FE4359}"/>
    <cellStyle name="Comma 2 2 9 2" xfId="233" xr:uid="{33DC64A9-E7F8-46D9-BF0E-A16D5177A323}"/>
    <cellStyle name="Comma 2 2 9 2 2" xfId="466" xr:uid="{BBCDDA46-DA7B-4E9B-8489-A36876A23189}"/>
    <cellStyle name="Comma 2 2 9 2 3" xfId="698" xr:uid="{4BB1FEDA-C00C-41E3-898F-1925C156CA53}"/>
    <cellStyle name="Comma 2 2 9 3" xfId="350" xr:uid="{8F28D55B-DE28-480E-AADC-6215CA37878A}"/>
    <cellStyle name="Comma 2 2 9 4" xfId="582" xr:uid="{530E8376-617E-4526-8BD2-F4555444CB89}"/>
    <cellStyle name="Comma 2 3" xfId="113" xr:uid="{61FAE388-EB06-48CD-BE91-A1D5AC20691D}"/>
    <cellStyle name="Comma 2 3 2" xfId="208" xr:uid="{20B1913D-9C55-4E8E-851D-759536F0C4D4}"/>
    <cellStyle name="Comma 2 3 2 2" xfId="324" xr:uid="{9BFE936B-592D-4523-AFE8-A94685411FA4}"/>
    <cellStyle name="Comma 2 3 2 2 2" xfId="557" xr:uid="{4F082513-464F-405F-807F-741BB1BD709E}"/>
    <cellStyle name="Comma 2 3 2 2 3" xfId="789" xr:uid="{614F3E24-214B-41A6-A8AB-CEFB539370A8}"/>
    <cellStyle name="Comma 2 3 2 3" xfId="441" xr:uid="{048A767D-95C8-4754-BD8D-27A9215CF6F0}"/>
    <cellStyle name="Comma 2 3 2 4" xfId="673" xr:uid="{D0199A15-0EF5-41D3-8205-12FDC184067A}"/>
    <cellStyle name="Comma 2 3 3" xfId="161" xr:uid="{21D2D203-C6C0-4938-A434-AF4F089AB335}"/>
    <cellStyle name="Comma 2 3 3 2" xfId="282" xr:uid="{109FC94A-5A16-4B54-89AF-4A9DB3A0E97A}"/>
    <cellStyle name="Comma 2 3 3 2 2" xfId="515" xr:uid="{4017BC12-2E6E-4C9C-8A98-1425E70ACCCE}"/>
    <cellStyle name="Comma 2 3 3 2 3" xfId="747" xr:uid="{97898151-BB40-4A9F-88D2-7BEFE8F0E043}"/>
    <cellStyle name="Comma 2 3 3 3" xfId="399" xr:uid="{F18E034A-AA82-437C-940C-9CD040B1A86B}"/>
    <cellStyle name="Comma 2 3 3 4" xfId="631" xr:uid="{B0687ECC-CD94-40C5-B2B1-FEE80D88E9BE}"/>
    <cellStyle name="Comma 2 3 4" xfId="255" xr:uid="{FE30CBEF-3323-4FAD-A330-4E589A7CCA6A}"/>
    <cellStyle name="Comma 2 3 4 2" xfId="488" xr:uid="{FD8F41A1-D71E-4D83-88CA-2D0390426382}"/>
    <cellStyle name="Comma 2 3 4 3" xfId="720" xr:uid="{DBA8F244-EADB-4642-A1C2-1B52EA0B6D73}"/>
    <cellStyle name="Comma 2 3 5" xfId="372" xr:uid="{B3AB91AD-84FD-44D9-AF63-F010C681744A}"/>
    <cellStyle name="Comma 2 3 6" xfId="604" xr:uid="{8FD0109F-7DAB-4251-835E-926ADE65D175}"/>
    <cellStyle name="Comma 2 4" xfId="195" xr:uid="{04425C75-037F-46A6-A903-F3E7E8D67E98}"/>
    <cellStyle name="Comma 2 4 2" xfId="314" xr:uid="{19D5A6A1-9EC4-4864-A2D2-388AE3B178B9}"/>
    <cellStyle name="Comma 2 4 2 2" xfId="547" xr:uid="{29C72BD3-70B1-477F-AE49-AF819BA3FE31}"/>
    <cellStyle name="Comma 2 4 2 3" xfId="779" xr:uid="{35080314-8DA1-4CF8-81B1-335C5F898447}"/>
    <cellStyle name="Comma 2 4 3" xfId="431" xr:uid="{9312F703-9353-4157-9023-6FFB0B0C8C15}"/>
    <cellStyle name="Comma 2 4 4" xfId="663" xr:uid="{A7928A0C-F047-4448-A741-5ACB0B49B8D9}"/>
    <cellStyle name="Comma 2 5" xfId="183" xr:uid="{66BD07A6-D025-408C-AF9B-147C067759A4}"/>
    <cellStyle name="Comma 2 5 2" xfId="303" xr:uid="{91301F6F-D410-4CD4-B8E5-A256315C6102}"/>
    <cellStyle name="Comma 2 5 2 2" xfId="536" xr:uid="{3BA96910-6DAD-462B-AC9E-F151ADC4F7ED}"/>
    <cellStyle name="Comma 2 5 2 3" xfId="768" xr:uid="{52BED30D-4EFF-425A-B661-5DFD31A86C7F}"/>
    <cellStyle name="Comma 2 5 3" xfId="420" xr:uid="{4CF02DB3-81FB-493F-AB23-B6A09867F0C2}"/>
    <cellStyle name="Comma 2 5 4" xfId="652" xr:uid="{33AA2457-2A86-4B15-A3F5-296CD4B75610}"/>
    <cellStyle name="Comma 2 6" xfId="151" xr:uid="{62FFA87D-C150-4FD6-8F4F-E9C0E3141A3D}"/>
    <cellStyle name="Comma 2 6 2" xfId="272" xr:uid="{14196CAA-210F-49C9-92A5-656B2073E742}"/>
    <cellStyle name="Comma 2 6 2 2" xfId="505" xr:uid="{3F353C7F-451A-46D1-87A5-E4F0734D4D57}"/>
    <cellStyle name="Comma 2 6 2 3" xfId="737" xr:uid="{457C79FD-2D70-48EE-8C79-3217A7818C6D}"/>
    <cellStyle name="Comma 2 6 3" xfId="389" xr:uid="{570B85D4-C22E-4597-B495-B60DB8C09A7C}"/>
    <cellStyle name="Comma 2 6 4" xfId="621" xr:uid="{B1D9F632-9446-4163-BBE8-FA273D2409BF}"/>
    <cellStyle name="Comma 2 7" xfId="83" xr:uid="{68FF14FA-32C0-4412-9A01-418C79F05F1B}"/>
    <cellStyle name="Comma 2 7 2" xfId="243" xr:uid="{5966FA31-B018-4DB2-870F-85F0F2A99CB2}"/>
    <cellStyle name="Comma 2 7 2 2" xfId="476" xr:uid="{B98AD66C-60C9-4A6F-9863-C64E22F442F7}"/>
    <cellStyle name="Comma 2 7 2 3" xfId="708" xr:uid="{741E8368-FF02-415D-8864-6C43F6504ED5}"/>
    <cellStyle name="Comma 2 7 3" xfId="360" xr:uid="{2A0F0F37-8193-492E-AB54-08F9665185D3}"/>
    <cellStyle name="Comma 2 7 4" xfId="592" xr:uid="{CCA23ADC-D51B-4F69-96BB-E434B9E9FFCE}"/>
    <cellStyle name="Comma 3" xfId="92" xr:uid="{778820F1-54C2-4A56-B700-3E784666F2F5}"/>
    <cellStyle name="Comma 3 2" xfId="132" xr:uid="{21F85D56-9C1D-49BC-A794-0FFA26E200D2}"/>
    <cellStyle name="Comma 4" xfId="93" xr:uid="{456E5C12-1C7E-49C5-BA0B-C8BA0B306B5B}"/>
    <cellStyle name="Comma 4 2" xfId="133" xr:uid="{8091119E-E6E0-460D-86D0-921429EA025F}"/>
    <cellStyle name="Comma 5" xfId="81" xr:uid="{525BCA87-03EA-4069-B71B-B05119DCD756}"/>
    <cellStyle name="Comma 5 2" xfId="130" xr:uid="{91927FFF-8701-4967-9C92-82E6B9C953C9}"/>
    <cellStyle name="Comma 6" xfId="89" xr:uid="{25B8D004-B9B9-4F15-9650-4122E9A12C8F}"/>
    <cellStyle name="Comma 6 2" xfId="131" xr:uid="{131843BB-189B-4591-80DF-7D1D0D6EB43B}"/>
    <cellStyle name="Comma 7" xfId="94" xr:uid="{E94D02A0-4BE5-4727-BB4F-0E93C8B0C811}"/>
    <cellStyle name="Comma 7 2" xfId="134" xr:uid="{91A33982-9653-42B8-8E85-2BCCAC3F7F74}"/>
    <cellStyle name="Comma 8" xfId="95" xr:uid="{D19FE2D4-67F6-4205-90FF-5F4E94AAC68A}"/>
    <cellStyle name="Comma 8 2" xfId="135" xr:uid="{FA8F2F36-92E1-4F2C-A44E-8757629F404D}"/>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57" builtinId="8"/>
    <cellStyle name="Incorrecto" xfId="7" builtinId="27" customBuiltin="1"/>
    <cellStyle name="Millares" xfId="1" builtinId="3"/>
    <cellStyle name="Millares [0]" xfId="51" builtinId="6"/>
    <cellStyle name="Millares [0] 10" xfId="97" xr:uid="{7027B8B8-83EF-420C-9FA9-78EF53089FD0}"/>
    <cellStyle name="Millares [0] 10 2" xfId="246" xr:uid="{6A056CDB-EDEF-4747-B48E-CA0ADB04DC60}"/>
    <cellStyle name="Millares [0] 10 2 2" xfId="479" xr:uid="{061F34CF-C493-4A6B-B234-944CB043FFEA}"/>
    <cellStyle name="Millares [0] 10 2 3" xfId="711" xr:uid="{556497FD-946D-46CD-B346-F9275777EC41}"/>
    <cellStyle name="Millares [0] 10 3" xfId="363" xr:uid="{F9B89B32-F3AB-4852-BD89-1B05DF108BEC}"/>
    <cellStyle name="Millares [0] 10 4" xfId="595" xr:uid="{99D757A5-9B6F-4B25-B08A-5296078F5B60}"/>
    <cellStyle name="Millares [0] 11" xfId="69" xr:uid="{918926A1-D1AD-4499-A95D-5E9633C87512}"/>
    <cellStyle name="Millares [0] 11 2" xfId="239" xr:uid="{76233CDE-B609-484B-81EF-B3B6535E4F42}"/>
    <cellStyle name="Millares [0] 11 2 2" xfId="472" xr:uid="{47037CB6-9841-4A2C-B21A-D3C4B94889CE}"/>
    <cellStyle name="Millares [0] 11 2 3" xfId="704" xr:uid="{28978572-73AC-48BA-97A5-AC7904547155}"/>
    <cellStyle name="Millares [0] 11 3" xfId="356" xr:uid="{C627586A-9BD1-4808-BE0C-9E3C4ECDA8FF}"/>
    <cellStyle name="Millares [0] 11 4" xfId="588" xr:uid="{FE2302E0-839A-4FFA-91F7-FEC2F01DEE44}"/>
    <cellStyle name="Millares [0] 12" xfId="64" xr:uid="{393FBA3E-7033-4589-A4F4-B647B0487923}"/>
    <cellStyle name="Millares [0] 12 2" xfId="235" xr:uid="{9B56539A-18D3-4848-BF1D-AFDC900D8B82}"/>
    <cellStyle name="Millares [0] 12 2 2" xfId="468" xr:uid="{9CEF4DFC-2D58-4D1C-9CD5-98E5170416A4}"/>
    <cellStyle name="Millares [0] 12 2 3" xfId="700" xr:uid="{680AEFF8-B4A4-4831-ABD3-C25B2A73E071}"/>
    <cellStyle name="Millares [0] 12 3" xfId="352" xr:uid="{B8CECE10-8BD1-4508-A68A-EA7F446C5D9F}"/>
    <cellStyle name="Millares [0] 12 4" xfId="584" xr:uid="{84D415C7-DCE5-464A-AE66-D65E0DAD1D4E}"/>
    <cellStyle name="Millares [0] 13" xfId="223" xr:uid="{CA8CCFB0-9790-4D65-B5F8-BD199CC0DF66}"/>
    <cellStyle name="Millares [0] 13 2" xfId="339" xr:uid="{5237758D-E1A1-438D-BE86-6B78AF649C57}"/>
    <cellStyle name="Millares [0] 13 2 2" xfId="572" xr:uid="{6F528CE6-59A7-45B6-AD9E-38D42FEF71D7}"/>
    <cellStyle name="Millares [0] 13 2 3" xfId="804" xr:uid="{EFAB94FE-93B8-485C-BFAB-83F0B19AEFFF}"/>
    <cellStyle name="Millares [0] 13 3" xfId="456" xr:uid="{356571AE-9654-4D8B-B2D6-32503E574C7D}"/>
    <cellStyle name="Millares [0] 13 4" xfId="688" xr:uid="{A0FC1368-19C6-4A7A-9EAF-8452FAE98E87}"/>
    <cellStyle name="Millares [0] 14" xfId="60" xr:uid="{DD37AB62-8369-4A26-A238-129480FD4970}"/>
    <cellStyle name="Millares [0] 14 2" xfId="231" xr:uid="{931A6C19-CBFD-47CB-9F84-56FEFD3F8107}"/>
    <cellStyle name="Millares [0] 14 2 2" xfId="464" xr:uid="{FAFE9DA0-BE0A-48B2-A537-A021B1F189F7}"/>
    <cellStyle name="Millares [0] 14 2 3" xfId="696" xr:uid="{ED79217C-65E5-4855-A41F-895A0F516507}"/>
    <cellStyle name="Millares [0] 14 3" xfId="348" xr:uid="{1635DD9C-B59B-4B75-B29F-82A4558132C2}"/>
    <cellStyle name="Millares [0] 14 4" xfId="580" xr:uid="{A79726D0-6D82-4678-89E9-70038F04F89D}"/>
    <cellStyle name="Millares [0] 15" xfId="227" xr:uid="{852B078B-4444-4A75-9998-49C977ED2E6B}"/>
    <cellStyle name="Millares [0] 15 2" xfId="460" xr:uid="{415B1A5A-DC6E-4C20-8DB6-547D16153975}"/>
    <cellStyle name="Millares [0] 15 3" xfId="692" xr:uid="{1D010A01-9B51-4E02-B612-D2C27B43F754}"/>
    <cellStyle name="Millares [0] 16" xfId="344" xr:uid="{0B59C379-0E7A-49C5-ABF3-867917808E1B}"/>
    <cellStyle name="Millares [0] 17" xfId="576" xr:uid="{31A8B4AD-80A9-4165-AC79-EB122EC3EC0C}"/>
    <cellStyle name="Millares [0] 2" xfId="45" xr:uid="{00000000-0005-0000-0000-000028000000}"/>
    <cellStyle name="Millares [0] 2 2" xfId="54" xr:uid="{00000000-0005-0000-0000-000029000000}"/>
    <cellStyle name="Millares [0] 2 2 10" xfId="345" xr:uid="{31B35737-E035-47AA-99D5-8FD4CB47A100}"/>
    <cellStyle name="Millares [0] 2 2 11" xfId="577" xr:uid="{E96B804A-4D1A-43D1-A4E8-2623D9884C0E}"/>
    <cellStyle name="Millares [0] 2 2 2" xfId="120" xr:uid="{444087E8-D5B6-444C-88A1-E47440159E93}"/>
    <cellStyle name="Millares [0] 2 2 2 2" xfId="215" xr:uid="{BE4E9EEE-2D70-4CB0-8330-CA43B3E5B5D1}"/>
    <cellStyle name="Millares [0] 2 2 2 2 2" xfId="331" xr:uid="{D6951186-DB6B-42F8-BE45-4A190B36B39A}"/>
    <cellStyle name="Millares [0] 2 2 2 2 2 2" xfId="564" xr:uid="{D5FC63D2-F89E-41AA-B0B4-B4673F4FFD30}"/>
    <cellStyle name="Millares [0] 2 2 2 2 2 3" xfId="796" xr:uid="{83047704-B523-48BE-A14D-A48D96BE2335}"/>
    <cellStyle name="Millares [0] 2 2 2 2 3" xfId="448" xr:uid="{04BB6C4A-34C1-47A6-B378-BE24DE6609EE}"/>
    <cellStyle name="Millares [0] 2 2 2 2 4" xfId="680" xr:uid="{95708A43-FF4B-4819-B413-9871813B2FCE}"/>
    <cellStyle name="Millares [0] 2 2 2 3" xfId="168" xr:uid="{941AE9FF-8DB4-421F-9B0A-C7296D229288}"/>
    <cellStyle name="Millares [0] 2 2 2 3 2" xfId="289" xr:uid="{21A2E69B-E861-4A95-979F-F346C12DAA8E}"/>
    <cellStyle name="Millares [0] 2 2 2 3 2 2" xfId="522" xr:uid="{A80F56EC-FE66-4753-A8FA-FF79FC341321}"/>
    <cellStyle name="Millares [0] 2 2 2 3 2 3" xfId="754" xr:uid="{06D78582-4158-4E5F-9B27-FC9692B08308}"/>
    <cellStyle name="Millares [0] 2 2 2 3 3" xfId="406" xr:uid="{61D2C5DE-71AD-4099-90EF-06C771C5B2A6}"/>
    <cellStyle name="Millares [0] 2 2 2 3 4" xfId="638" xr:uid="{EB60D62B-0012-4D83-A088-BA1854B507C4}"/>
    <cellStyle name="Millares [0] 2 2 2 4" xfId="262" xr:uid="{6B4BBDB9-B3DF-4BDD-964D-331785952CB1}"/>
    <cellStyle name="Millares [0] 2 2 2 4 2" xfId="495" xr:uid="{4F661C59-A346-468A-A4BD-0D8BA256AE19}"/>
    <cellStyle name="Millares [0] 2 2 2 4 3" xfId="727" xr:uid="{E589A3DB-0B47-46F6-BCB4-5EFF5C3DDEEA}"/>
    <cellStyle name="Millares [0] 2 2 2 5" xfId="379" xr:uid="{9CA4D786-0944-426A-BECC-7D6F645AD860}"/>
    <cellStyle name="Millares [0] 2 2 2 6" xfId="611" xr:uid="{E948EE08-3BCF-40E2-9EC3-E2F8EE04EBE0}"/>
    <cellStyle name="Millares [0] 2 2 3" xfId="203" xr:uid="{036F7E65-CE62-45DB-8CBE-84C530F817D6}"/>
    <cellStyle name="Millares [0] 2 2 3 2" xfId="320" xr:uid="{9D8EF374-34F5-4F1D-A97B-741931FF71D0}"/>
    <cellStyle name="Millares [0] 2 2 3 2 2" xfId="553" xr:uid="{AA374122-B8F6-43ED-B34A-7FCDFA67AA6C}"/>
    <cellStyle name="Millares [0] 2 2 3 2 3" xfId="785" xr:uid="{BA14439F-BE4D-4BE9-A396-7A6788304A51}"/>
    <cellStyle name="Millares [0] 2 2 3 3" xfId="437" xr:uid="{6C8A5A21-E6B0-466A-93BE-1FF72A5B3651}"/>
    <cellStyle name="Millares [0] 2 2 3 4" xfId="669" xr:uid="{987E4743-94B9-49D2-BDB2-A504876866CE}"/>
    <cellStyle name="Millares [0] 2 2 4" xfId="157" xr:uid="{C84026AE-336E-4DF9-BBD2-84125DCC8512}"/>
    <cellStyle name="Millares [0] 2 2 4 2" xfId="278" xr:uid="{2965F324-4EA9-4288-91C7-E990EF467A88}"/>
    <cellStyle name="Millares [0] 2 2 4 2 2" xfId="511" xr:uid="{B9A9DE52-1DEF-4867-AE32-DDD4E493E4EC}"/>
    <cellStyle name="Millares [0] 2 2 4 2 3" xfId="743" xr:uid="{AB8CE946-7F0A-4D9F-BD98-5D84E27F4DAC}"/>
    <cellStyle name="Millares [0] 2 2 4 3" xfId="395" xr:uid="{22932B07-02ED-43CE-B365-3B5E052BD9C5}"/>
    <cellStyle name="Millares [0] 2 2 4 4" xfId="627" xr:uid="{3451EA38-C4E2-4117-B661-5A546E5CD3C6}"/>
    <cellStyle name="Millares [0] 2 2 5" xfId="109" xr:uid="{C44E58CB-5201-4CA2-B5ED-389890EDAE8D}"/>
    <cellStyle name="Millares [0] 2 2 5 2" xfId="251" xr:uid="{B9F4E8F1-9091-4E12-98F0-2A0A21551CA7}"/>
    <cellStyle name="Millares [0] 2 2 5 2 2" xfId="484" xr:uid="{5F9C03A5-2D77-4760-8E29-1FB1DE392DBD}"/>
    <cellStyle name="Millares [0] 2 2 5 2 3" xfId="716" xr:uid="{90FAA319-E70D-4134-9C6C-4FCF34A3273C}"/>
    <cellStyle name="Millares [0] 2 2 5 3" xfId="368" xr:uid="{4E3A812B-9517-48F4-BE82-8EB48CC17797}"/>
    <cellStyle name="Millares [0] 2 2 5 4" xfId="600" xr:uid="{A0DA7DD2-0CEA-4875-9DBC-B32643CBB9BE}"/>
    <cellStyle name="Millares [0] 2 2 6" xfId="66" xr:uid="{653E040A-E10B-4932-B8C8-9F154A72535A}"/>
    <cellStyle name="Millares [0] 2 2 6 2" xfId="236" xr:uid="{D4664C72-FFE5-48C9-AF56-078F308C740A}"/>
    <cellStyle name="Millares [0] 2 2 6 2 2" xfId="469" xr:uid="{AD02A787-F0DC-40BF-9549-1EC5728211A1}"/>
    <cellStyle name="Millares [0] 2 2 6 2 3" xfId="701" xr:uid="{66021494-CEA5-45BC-A579-B3C27DE00738}"/>
    <cellStyle name="Millares [0] 2 2 6 3" xfId="353" xr:uid="{9C87E4F4-DBBE-4979-B011-DD3C49271B30}"/>
    <cellStyle name="Millares [0] 2 2 6 4" xfId="585" xr:uid="{D2F0BC3C-D6EA-4626-9056-3D1AD39E7781}"/>
    <cellStyle name="Millares [0] 2 2 7" xfId="224" xr:uid="{2BA2888B-68FF-407A-B2E1-91C9A745561C}"/>
    <cellStyle name="Millares [0] 2 2 7 2" xfId="340" xr:uid="{9166DA39-F5CE-48A3-9C08-BBB73B344EFD}"/>
    <cellStyle name="Millares [0] 2 2 7 2 2" xfId="573" xr:uid="{19F1D846-F21E-4924-9F8C-FC311B04DFB9}"/>
    <cellStyle name="Millares [0] 2 2 7 2 3" xfId="805" xr:uid="{B1B0C411-91D8-4B4C-860A-8AB3F9A7A04C}"/>
    <cellStyle name="Millares [0] 2 2 7 3" xfId="457" xr:uid="{7C77A784-5569-4C39-96F6-AF035FCB66DA}"/>
    <cellStyle name="Millares [0] 2 2 7 4" xfId="689" xr:uid="{87229675-CE6D-42DB-B518-E9EC7446F950}"/>
    <cellStyle name="Millares [0] 2 2 8" xfId="61" xr:uid="{61976DBF-B336-4DB1-956B-A9B6E8775F2D}"/>
    <cellStyle name="Millares [0] 2 2 8 2" xfId="232" xr:uid="{359D0629-FEFF-403B-B711-AD3302B21132}"/>
    <cellStyle name="Millares [0] 2 2 8 2 2" xfId="465" xr:uid="{ED38F678-F4A4-434D-9FEA-2F97F6F171CF}"/>
    <cellStyle name="Millares [0] 2 2 8 2 3" xfId="697" xr:uid="{06B43440-7547-4E2A-88AB-2911C83EBEA1}"/>
    <cellStyle name="Millares [0] 2 2 8 3" xfId="349" xr:uid="{8AF7194E-0AA3-4919-B2C3-800FBAB99332}"/>
    <cellStyle name="Millares [0] 2 2 8 4" xfId="581" xr:uid="{AB0B4143-ADC1-49F0-952D-809798761699}"/>
    <cellStyle name="Millares [0] 2 2 9" xfId="228" xr:uid="{1BE7BF11-E5D2-4F0A-ADEE-1BA1899F7304}"/>
    <cellStyle name="Millares [0] 2 2 9 2" xfId="461" xr:uid="{1CAB7405-3820-4DCE-B045-AD6E50246360}"/>
    <cellStyle name="Millares [0] 2 2 9 3" xfId="693" xr:uid="{6D5BE453-B675-48DD-AB7C-DFD917129E99}"/>
    <cellStyle name="Millares [0] 2 3" xfId="144" xr:uid="{5BC77479-E42D-4879-A674-49930D314FF7}"/>
    <cellStyle name="Millares [0] 2 4" xfId="177" xr:uid="{4CD78668-7944-41F4-B43A-EA60FCE78FD6}"/>
    <cellStyle name="Millares [0] 2 4 2" xfId="298" xr:uid="{2DC4ADDC-CE1B-4C3F-B667-50931CEF582A}"/>
    <cellStyle name="Millares [0] 2 4 2 2" xfId="531" xr:uid="{C21EB740-9503-4E1F-9CB3-C1FCE5F3C269}"/>
    <cellStyle name="Millares [0] 2 4 2 3" xfId="763" xr:uid="{A81054F4-1D0F-4412-9F73-1FA330BB7DDD}"/>
    <cellStyle name="Millares [0] 2 4 3" xfId="415" xr:uid="{EAEEDC87-99CC-48C8-B36C-80B7D3543504}"/>
    <cellStyle name="Millares [0] 2 4 4" xfId="647" xr:uid="{25D4F354-D0E4-4C40-B377-2A44D4FC94E2}"/>
    <cellStyle name="Millares [0] 2 5" xfId="98" xr:uid="{372B35B9-DA8E-4BDF-935A-FE1293E1E9E0}"/>
    <cellStyle name="Millares [0] 2 5 2" xfId="247" xr:uid="{E2C96677-4A6E-40BA-91BC-B663E5C50EAE}"/>
    <cellStyle name="Millares [0] 2 5 2 2" xfId="480" xr:uid="{1C605274-CB40-4571-B641-F1CB0AB80379}"/>
    <cellStyle name="Millares [0] 2 5 2 3" xfId="712" xr:uid="{F8168BA8-7ABF-4AFD-B52C-0A508F1E8597}"/>
    <cellStyle name="Millares [0] 2 5 3" xfId="364" xr:uid="{5505CD79-A3B4-483C-AAB9-2424E8018339}"/>
    <cellStyle name="Millares [0] 2 5 4" xfId="596" xr:uid="{AEF99EE4-CDDB-4104-9117-4FDE618FA052}"/>
    <cellStyle name="Millares [0] 3" xfId="56" xr:uid="{00000000-0005-0000-0000-00002A000000}"/>
    <cellStyle name="Millares [0] 3 10" xfId="63" xr:uid="{27E7C5C7-2109-4BD3-A5FB-269E95DCE746}"/>
    <cellStyle name="Millares [0] 3 10 2" xfId="234" xr:uid="{FA18A7A6-7355-4686-9E6F-82199CBB241E}"/>
    <cellStyle name="Millares [0] 3 10 2 2" xfId="467" xr:uid="{164E056C-D4CF-4A01-9E92-87C23D5BC696}"/>
    <cellStyle name="Millares [0] 3 10 2 3" xfId="699" xr:uid="{0ABE2BC0-2794-484A-8BC7-84F0F65885D8}"/>
    <cellStyle name="Millares [0] 3 10 3" xfId="351" xr:uid="{0E99657B-C6FD-4DDD-991F-1982831E5FF1}"/>
    <cellStyle name="Millares [0] 3 10 4" xfId="583" xr:uid="{55D4896F-468B-4CEF-ABB6-1EE8B906BF0A}"/>
    <cellStyle name="Millares [0] 3 11" xfId="230" xr:uid="{C1680EDD-64E1-4A3E-A111-B5E31CA1240B}"/>
    <cellStyle name="Millares [0] 3 11 2" xfId="463" xr:uid="{E5532AFC-1074-45C6-A867-85E404CEC120}"/>
    <cellStyle name="Millares [0] 3 11 3" xfId="695" xr:uid="{D7E8458A-1BF8-4F31-B5DB-ACD256312BD5}"/>
    <cellStyle name="Millares [0] 3 12" xfId="347" xr:uid="{BCE3D066-F5C0-49B3-AE6D-D02D50178EFD}"/>
    <cellStyle name="Millares [0] 3 13" xfId="579" xr:uid="{D8284C5B-EF49-4B2D-9239-20363D735343}"/>
    <cellStyle name="Millares [0] 3 2" xfId="119" xr:uid="{2752B5B7-591E-4816-AA25-8924128D35F7}"/>
    <cellStyle name="Millares [0] 3 2 2" xfId="214" xr:uid="{787282D7-4001-496D-81B0-AA6AC59691C5}"/>
    <cellStyle name="Millares [0] 3 2 2 2" xfId="330" xr:uid="{48068146-8F76-48DE-862B-69D9676CDAA9}"/>
    <cellStyle name="Millares [0] 3 2 2 2 2" xfId="563" xr:uid="{283E08E3-9F4F-4A6F-B26D-38474CC3FC8B}"/>
    <cellStyle name="Millares [0] 3 2 2 2 3" xfId="795" xr:uid="{BDC2B0B0-A600-4696-B86F-EBA215CEC2DE}"/>
    <cellStyle name="Millares [0] 3 2 2 3" xfId="447" xr:uid="{08E16F2D-0CC4-4222-88F0-55CF9A466D04}"/>
    <cellStyle name="Millares [0] 3 2 2 4" xfId="679" xr:uid="{4FC378AE-4485-45D5-A695-47F0C1B500BF}"/>
    <cellStyle name="Millares [0] 3 2 3" xfId="167" xr:uid="{82C2B9CD-7B54-4E71-965B-CA0FC84B5588}"/>
    <cellStyle name="Millares [0] 3 2 3 2" xfId="288" xr:uid="{472346C5-2A11-400C-9BE5-16ACE1B5948C}"/>
    <cellStyle name="Millares [0] 3 2 3 2 2" xfId="521" xr:uid="{BAC068D9-C31E-4046-B7F4-4F2030B16D61}"/>
    <cellStyle name="Millares [0] 3 2 3 2 3" xfId="753" xr:uid="{560880C4-7B41-4E3B-ADDA-22B4CEADEA17}"/>
    <cellStyle name="Millares [0] 3 2 3 3" xfId="405" xr:uid="{93B42B18-4AB7-4A66-B468-42051C504AE1}"/>
    <cellStyle name="Millares [0] 3 2 3 4" xfId="637" xr:uid="{6B2FAD63-D820-4F0D-B066-2A6BBB4C6D16}"/>
    <cellStyle name="Millares [0] 3 2 4" xfId="261" xr:uid="{059D0D71-7974-473F-8FAF-CAB463E2D73E}"/>
    <cellStyle name="Millares [0] 3 2 4 2" xfId="494" xr:uid="{6CB9B848-D963-4072-A9FB-084B1A8911AA}"/>
    <cellStyle name="Millares [0] 3 2 4 3" xfId="726" xr:uid="{F491C54F-74C7-4054-978F-D2E9A1B11DE7}"/>
    <cellStyle name="Millares [0] 3 2 5" xfId="378" xr:uid="{27E32B37-7E20-4400-AA98-3CA0B305255A}"/>
    <cellStyle name="Millares [0] 3 2 6" xfId="610" xr:uid="{2589DA65-A4A2-4C44-8039-ABB6FF3896DD}"/>
    <cellStyle name="Millares [0] 3 3" xfId="202" xr:uid="{D2B15B86-F3A6-414F-B9ED-8AB373E9ADEB}"/>
    <cellStyle name="Millares [0] 3 3 2" xfId="319" xr:uid="{02DB05D3-5E02-4ABD-8113-AAEB964FDD7D}"/>
    <cellStyle name="Millares [0] 3 3 2 2" xfId="552" xr:uid="{4AE34A0A-C41B-4693-8C02-FAF95D8446B5}"/>
    <cellStyle name="Millares [0] 3 3 2 3" xfId="784" xr:uid="{98C459DE-827A-4C24-8C1A-408C71AD3860}"/>
    <cellStyle name="Millares [0] 3 3 3" xfId="436" xr:uid="{C7856303-7D85-450C-BB2D-BD63038ED83D}"/>
    <cellStyle name="Millares [0] 3 3 4" xfId="668" xr:uid="{C14FC750-BCB5-411A-9DBF-1D7518B9547E}"/>
    <cellStyle name="Millares [0] 3 4" xfId="186" xr:uid="{9C29C018-411E-477B-A71F-D920A94E609E}"/>
    <cellStyle name="Millares [0] 3 4 2" xfId="306" xr:uid="{FDC10C64-CD67-4DD9-B933-272DAE6C1A53}"/>
    <cellStyle name="Millares [0] 3 4 2 2" xfId="539" xr:uid="{B16E989C-CBEC-48E3-9151-916C4CBD677B}"/>
    <cellStyle name="Millares [0] 3 4 2 3" xfId="771" xr:uid="{C2DFB443-56C3-4B28-89EB-E5B0D9EFBAFF}"/>
    <cellStyle name="Millares [0] 3 4 3" xfId="423" xr:uid="{464ADEC3-A7B4-4840-BB8A-A1EAA17297C0}"/>
    <cellStyle name="Millares [0] 3 4 4" xfId="655" xr:uid="{DDC8FDEE-9A36-4115-81F3-41B92AD27E8D}"/>
    <cellStyle name="Millares [0] 3 5" xfId="156" xr:uid="{90C42F3F-F635-4B72-B898-BFFC4EEB9CAC}"/>
    <cellStyle name="Millares [0] 3 5 2" xfId="277" xr:uid="{E5A4AB41-EF72-4330-9399-F87CC3840A20}"/>
    <cellStyle name="Millares [0] 3 5 2 2" xfId="510" xr:uid="{E318EBB0-7D76-410B-87C8-20F1A59CFEEF}"/>
    <cellStyle name="Millares [0] 3 5 2 3" xfId="742" xr:uid="{62AA57FD-95A4-4641-A135-2BAED6CBED23}"/>
    <cellStyle name="Millares [0] 3 5 3" xfId="394" xr:uid="{E70B6EFC-ACF1-4DF3-B02C-87ECD06EA744}"/>
    <cellStyle name="Millares [0] 3 5 4" xfId="626" xr:uid="{81A608E0-2662-4A21-BF83-E85FCA6DC9E8}"/>
    <cellStyle name="Millares [0] 3 6" xfId="107" xr:uid="{FF67C37B-F306-45E2-9936-83FBB7EEB361}"/>
    <cellStyle name="Millares [0] 3 6 2" xfId="250" xr:uid="{865D5A10-DCCC-48AA-A205-69476A0E46D8}"/>
    <cellStyle name="Millares [0] 3 6 2 2" xfId="483" xr:uid="{4AD47A88-0505-41DD-934E-EF6A7F59BB3E}"/>
    <cellStyle name="Millares [0] 3 6 2 3" xfId="715" xr:uid="{C0B6526D-CD4F-4603-A48C-FCCFF30B6017}"/>
    <cellStyle name="Millares [0] 3 6 3" xfId="367" xr:uid="{39ADBAEE-C53F-42A8-AB83-EF1B718E45CC}"/>
    <cellStyle name="Millares [0] 3 6 4" xfId="599" xr:uid="{0339FFD3-C4F6-4021-84D6-0A540E407624}"/>
    <cellStyle name="Millares [0] 3 7" xfId="72" xr:uid="{D3AF0AA7-97EE-4E15-93F0-BA1682398B3A}"/>
    <cellStyle name="Millares [0] 3 8" xfId="68" xr:uid="{68AC2F82-82C1-4A8C-B6DD-CD000AE7E0B2}"/>
    <cellStyle name="Millares [0] 3 8 2" xfId="238" xr:uid="{33463010-9E9C-4A41-BCEB-5BAE9AD0178F}"/>
    <cellStyle name="Millares [0] 3 8 2 2" xfId="471" xr:uid="{AF910713-1DB2-46D7-94F2-E8C236E4E786}"/>
    <cellStyle name="Millares [0] 3 8 2 3" xfId="703" xr:uid="{09C1728D-97E0-428D-8303-8DFCDF6F9C9C}"/>
    <cellStyle name="Millares [0] 3 8 3" xfId="355" xr:uid="{BCCB3047-B134-450A-9575-7E8A992FCAD6}"/>
    <cellStyle name="Millares [0] 3 8 4" xfId="587" xr:uid="{8CAAFD98-8622-4B53-941A-7FEC03ED2913}"/>
    <cellStyle name="Millares [0] 3 9" xfId="226" xr:uid="{50CB471E-2D2B-4C30-BB7B-BE2E96C98810}"/>
    <cellStyle name="Millares [0] 3 9 2" xfId="342" xr:uid="{234631E0-10F7-4C0F-AE45-7E6C859806F6}"/>
    <cellStyle name="Millares [0] 3 9 2 2" xfId="575" xr:uid="{95348F9F-7360-4956-AF77-36FBB14958F8}"/>
    <cellStyle name="Millares [0] 3 9 2 3" xfId="807" xr:uid="{644B0701-3262-4A59-A4F5-24A6382E9F9C}"/>
    <cellStyle name="Millares [0] 3 9 3" xfId="459" xr:uid="{D271B24D-F279-406E-9F60-ABF656BA5045}"/>
    <cellStyle name="Millares [0] 3 9 4" xfId="691" xr:uid="{F71D17A3-12A8-4137-B954-439939199EE3}"/>
    <cellStyle name="Millares [0] 4" xfId="116" xr:uid="{EEB70B32-37D0-4A5F-8270-B5779EC67934}"/>
    <cellStyle name="Millares [0] 4 2" xfId="211" xr:uid="{011F4C49-F916-484B-BF49-B5F019D88CA7}"/>
    <cellStyle name="Millares [0] 4 2 2" xfId="327" xr:uid="{E0A52C15-762B-439E-AF7A-2D00F5FFE0FD}"/>
    <cellStyle name="Millares [0] 4 2 2 2" xfId="560" xr:uid="{1F06D6F9-77DC-4CAD-B43D-4A9320F69F97}"/>
    <cellStyle name="Millares [0] 4 2 2 3" xfId="792" xr:uid="{B195F0EE-02B9-45DB-AC7C-5A659B0ABA39}"/>
    <cellStyle name="Millares [0] 4 2 3" xfId="444" xr:uid="{0F129977-467D-4B94-8487-63A4C66EF3EA}"/>
    <cellStyle name="Millares [0] 4 2 4" xfId="676" xr:uid="{842E74AC-C57F-4B3C-A252-8BC97661288F}"/>
    <cellStyle name="Millares [0] 4 3" xfId="190" xr:uid="{905DD5C1-FC26-4433-A941-3421FEE4C6D6}"/>
    <cellStyle name="Millares [0] 4 3 2" xfId="310" xr:uid="{EB530DE6-1EE7-4C29-AE0F-F43D17154450}"/>
    <cellStyle name="Millares [0] 4 3 2 2" xfId="543" xr:uid="{971C6333-3EFF-404D-BA00-AFD783E9B64F}"/>
    <cellStyle name="Millares [0] 4 3 2 3" xfId="775" xr:uid="{E9239316-FE28-4CCE-9922-FC18CDABFA34}"/>
    <cellStyle name="Millares [0] 4 3 3" xfId="427" xr:uid="{43125A12-FDA5-466B-8A1F-C49D154A7544}"/>
    <cellStyle name="Millares [0] 4 3 4" xfId="659" xr:uid="{0F0596DF-1350-450B-92BF-878389A5FEBE}"/>
    <cellStyle name="Millares [0] 4 4" xfId="164" xr:uid="{42B1FD4F-112F-4319-B161-DDEEF9B090B3}"/>
    <cellStyle name="Millares [0] 4 4 2" xfId="285" xr:uid="{108E533A-B3A6-43F7-93D3-695252C6D0A1}"/>
    <cellStyle name="Millares [0] 4 4 2 2" xfId="518" xr:uid="{67EA97BD-56AD-470F-850B-98CE97349E41}"/>
    <cellStyle name="Millares [0] 4 4 2 3" xfId="750" xr:uid="{A9CA8DBE-38E9-46AD-9DA4-79806A24BA28}"/>
    <cellStyle name="Millares [0] 4 4 3" xfId="402" xr:uid="{7573CD9D-D82C-4B1F-8B9F-8766EE663E5B}"/>
    <cellStyle name="Millares [0] 4 4 4" xfId="634" xr:uid="{4ED99F77-E09A-42B9-888E-D704CEA5E5D5}"/>
    <cellStyle name="Millares [0] 4 5" xfId="258" xr:uid="{F2E877F3-23EA-48D8-A93F-1376B8DF7B0E}"/>
    <cellStyle name="Millares [0] 4 5 2" xfId="491" xr:uid="{92B65E58-8798-4F05-AA13-B40E0FCED542}"/>
    <cellStyle name="Millares [0] 4 5 3" xfId="723" xr:uid="{F9354502-D51D-4FE5-9CC6-CA961E1D7DE1}"/>
    <cellStyle name="Millares [0] 4 6" xfId="375" xr:uid="{16436389-FC9F-4BBC-AD68-557C521D790F}"/>
    <cellStyle name="Millares [0] 4 7" xfId="607" xr:uid="{2BFB1597-EFF6-43D9-A21C-7EE9D6C980A0}"/>
    <cellStyle name="Millares [0] 5" xfId="126" xr:uid="{00C47553-A5C1-4973-97F8-6490CBF3D58C}"/>
    <cellStyle name="Millares [0] 5 2" xfId="216" xr:uid="{7DE254B1-E8C6-4B3C-8020-5B97A1124BC4}"/>
    <cellStyle name="Millares [0] 5 2 2" xfId="332" xr:uid="{3DC902E5-E33A-4EE4-81B9-83F72B5DE84E}"/>
    <cellStyle name="Millares [0] 5 2 2 2" xfId="565" xr:uid="{711268FA-00F5-413A-9AC5-2F6A1ABB3B98}"/>
    <cellStyle name="Millares [0] 5 2 2 3" xfId="797" xr:uid="{DBE1C141-3E48-4CF0-99FF-DB2AB82E7F76}"/>
    <cellStyle name="Millares [0] 5 2 3" xfId="449" xr:uid="{97E08883-4951-4205-8AB7-7E7D7198C8EB}"/>
    <cellStyle name="Millares [0] 5 2 4" xfId="681" xr:uid="{F3747B2F-1908-4DD3-B2A6-AA0362B4BCD6}"/>
    <cellStyle name="Millares [0] 5 3" xfId="178" xr:uid="{96B38845-845C-4C2B-8027-1868C769204E}"/>
    <cellStyle name="Millares [0] 5 3 2" xfId="299" xr:uid="{C0AC405E-BD15-4285-A229-1BAA4DCFF664}"/>
    <cellStyle name="Millares [0] 5 3 2 2" xfId="532" xr:uid="{81BB6370-9218-42BA-874D-E1A6CBD469C6}"/>
    <cellStyle name="Millares [0] 5 3 2 3" xfId="764" xr:uid="{5C91191D-FA0E-4B47-A0A0-8B4872227165}"/>
    <cellStyle name="Millares [0] 5 3 3" xfId="416" xr:uid="{B364704D-DB02-4A83-B335-F03D46472139}"/>
    <cellStyle name="Millares [0] 5 3 4" xfId="648" xr:uid="{812412F0-DC8D-4F67-A823-E4801585837D}"/>
    <cellStyle name="Millares [0] 5 4" xfId="170" xr:uid="{56D6A743-D87D-4EAF-864B-80EB3EEB3F8C}"/>
    <cellStyle name="Millares [0] 5 4 2" xfId="291" xr:uid="{ADE5923B-EB47-45F4-B117-C87D94A08C49}"/>
    <cellStyle name="Millares [0] 5 4 2 2" xfId="524" xr:uid="{6B26CD80-608B-4077-8578-C040902519CD}"/>
    <cellStyle name="Millares [0] 5 4 2 3" xfId="756" xr:uid="{6FE7E070-558D-452C-9DC6-43BCD03CAD04}"/>
    <cellStyle name="Millares [0] 5 4 3" xfId="408" xr:uid="{12A86E64-F0EE-4B82-A5CE-671A74DAC149}"/>
    <cellStyle name="Millares [0] 5 4 4" xfId="640" xr:uid="{699E5365-4ACC-42F0-B5F7-9F3D87AAF94F}"/>
    <cellStyle name="Millares [0] 5 5" xfId="263" xr:uid="{6A4BF527-93F3-46B8-AF71-26B77ABE128E}"/>
    <cellStyle name="Millares [0] 5 5 2" xfId="496" xr:uid="{DFE5923C-A887-4B34-82D4-979834F456F7}"/>
    <cellStyle name="Millares [0] 5 5 3" xfId="728" xr:uid="{159B9944-4B8E-48C4-B745-D9AC9E169E81}"/>
    <cellStyle name="Millares [0] 5 6" xfId="380" xr:uid="{68260F9A-DECB-461A-839D-1581FF1DC39D}"/>
    <cellStyle name="Millares [0] 5 7" xfId="612" xr:uid="{82E296BD-6B15-4411-BBB8-DF00486B1319}"/>
    <cellStyle name="Millares [0] 6" xfId="139" xr:uid="{C71346D5-8A9E-4E5A-B318-400A299949EA}"/>
    <cellStyle name="Millares [0] 6 2" xfId="221" xr:uid="{FE99CC80-3DEE-4C42-9179-03177617D921}"/>
    <cellStyle name="Millares [0] 6 2 2" xfId="337" xr:uid="{CD620601-34DB-4F45-80B3-F9C7017AC3B8}"/>
    <cellStyle name="Millares [0] 6 2 2 2" xfId="570" xr:uid="{1B9346E7-A1C4-4641-A3E2-EE5C86401F7F}"/>
    <cellStyle name="Millares [0] 6 2 2 3" xfId="802" xr:uid="{0A1861BA-E454-4C01-ABEF-AC2D10F3D300}"/>
    <cellStyle name="Millares [0] 6 2 3" xfId="454" xr:uid="{1711EB38-85B9-40F8-9CED-92787419DF8B}"/>
    <cellStyle name="Millares [0] 6 2 4" xfId="686" xr:uid="{136934DF-E749-44B1-9DC4-967D2527654C}"/>
    <cellStyle name="Millares [0] 6 3" xfId="191" xr:uid="{1F229CF4-03E5-4898-9869-B985E4137869}"/>
    <cellStyle name="Millares [0] 6 3 2" xfId="311" xr:uid="{AD3DC1D4-FBC3-4300-BFB4-8B84B7DC7821}"/>
    <cellStyle name="Millares [0] 6 3 2 2" xfId="544" xr:uid="{C3C3510E-410C-4410-8754-7D7B1620A8BD}"/>
    <cellStyle name="Millares [0] 6 3 2 3" xfId="776" xr:uid="{26784B1C-1CBF-4AFE-906C-276666ABD129}"/>
    <cellStyle name="Millares [0] 6 3 3" xfId="428" xr:uid="{30E8ECD2-FA19-480A-96D5-7BF2539EBD2C}"/>
    <cellStyle name="Millares [0] 6 3 4" xfId="660" xr:uid="{CD275055-A7FF-4BB2-9831-630B366CDBA7}"/>
    <cellStyle name="Millares [0] 6 4" xfId="175" xr:uid="{045E468C-100F-4482-B8AF-86317EEFA101}"/>
    <cellStyle name="Millares [0] 6 4 2" xfId="296" xr:uid="{BA95CFF6-1118-4A4C-9297-37710EBE8229}"/>
    <cellStyle name="Millares [0] 6 4 2 2" xfId="529" xr:uid="{E691781A-BA17-43C3-81AE-990BE5817D92}"/>
    <cellStyle name="Millares [0] 6 4 2 3" xfId="761" xr:uid="{EF99BA93-AE27-43C6-A8C1-1D707DA50494}"/>
    <cellStyle name="Millares [0] 6 4 3" xfId="413" xr:uid="{0BE2D5F4-B115-42CA-B012-C457E25D4A44}"/>
    <cellStyle name="Millares [0] 6 4 4" xfId="645" xr:uid="{91F701EF-6649-4CCD-A2AE-FA1F2C914281}"/>
    <cellStyle name="Millares [0] 6 5" xfId="268" xr:uid="{4DF85687-1B9A-424F-87C3-82BE61A5F327}"/>
    <cellStyle name="Millares [0] 6 5 2" xfId="501" xr:uid="{457C27B8-92E1-4670-8942-C19AA8027773}"/>
    <cellStyle name="Millares [0] 6 5 3" xfId="733" xr:uid="{B28002C7-9A9E-462C-83A8-154C233B6CC7}"/>
    <cellStyle name="Millares [0] 6 6" xfId="385" xr:uid="{781B4A6F-A9A4-4459-BC82-FC1E18E7671F}"/>
    <cellStyle name="Millares [0] 6 7" xfId="617" xr:uid="{2675BDB8-2139-42D2-9DC4-1827A919F3AA}"/>
    <cellStyle name="Millares [0] 7" xfId="125" xr:uid="{863A199F-E28E-49CB-BE99-6AB098309454}"/>
    <cellStyle name="Millares [0] 8" xfId="197" xr:uid="{E073E802-4471-4B7A-9602-ED5949E0391E}"/>
    <cellStyle name="Millares [0] 8 2" xfId="316" xr:uid="{5F58AFF1-5619-4E18-B497-4879AABA2A35}"/>
    <cellStyle name="Millares [0] 8 2 2" xfId="549" xr:uid="{7FD0A7FC-EBE0-4358-A506-6CEF6A7B2369}"/>
    <cellStyle name="Millares [0] 8 2 3" xfId="781" xr:uid="{C2663079-C26F-4D83-AC78-4BEE97E1CAC5}"/>
    <cellStyle name="Millares [0] 8 3" xfId="433" xr:uid="{0B96BE51-164C-40D6-9E80-FF8198D7FB84}"/>
    <cellStyle name="Millares [0] 8 4" xfId="665" xr:uid="{62533B23-9791-42FC-84C9-4E7F930F9650}"/>
    <cellStyle name="Millares [0] 9" xfId="153" xr:uid="{64FB11A1-55D4-4CE5-9DCB-5551E88679B4}"/>
    <cellStyle name="Millares [0] 9 2" xfId="274" xr:uid="{8FDF6AB6-5638-4A03-8C95-99CED1783389}"/>
    <cellStyle name="Millares [0] 9 2 2" xfId="507" xr:uid="{22BDDE18-3598-444B-8538-FB247A50FBC2}"/>
    <cellStyle name="Millares [0] 9 2 3" xfId="739" xr:uid="{29759CC5-02CE-424B-9C41-FB0E742E127E}"/>
    <cellStyle name="Millares [0] 9 3" xfId="391" xr:uid="{8C78C932-5368-42AC-B8B6-848FC7E7FCE1}"/>
    <cellStyle name="Millares [0] 9 4" xfId="623" xr:uid="{679841F3-935E-4A6D-B762-FA4B7816F7DA}"/>
    <cellStyle name="Millares 10" xfId="122" xr:uid="{B5C8FB15-81D6-4729-853B-BE6A91C3AE3E}"/>
    <cellStyle name="Millares 10 2" xfId="142" xr:uid="{D27EBD3D-E0E8-41F1-B426-26DDDEBB320D}"/>
    <cellStyle name="Millares 11" xfId="148" xr:uid="{480CB95B-AB67-4A56-A5C2-D258294178EA}"/>
    <cellStyle name="Millares 11 2" xfId="222" xr:uid="{7EC95D47-2EAB-4B2F-AFBA-E3ED6D0ED457}"/>
    <cellStyle name="Millares 11 2 2" xfId="338" xr:uid="{65D87B02-FA7C-4197-B875-BF496EC47458}"/>
    <cellStyle name="Millares 11 2 2 2" xfId="571" xr:uid="{1E64854A-7BDC-42C2-8822-28D7B485E973}"/>
    <cellStyle name="Millares 11 2 2 3" xfId="803" xr:uid="{CB62CD17-2964-4D56-94CC-F740B844C72A}"/>
    <cellStyle name="Millares 11 2 3" xfId="455" xr:uid="{87D3AE04-AAEC-4DE4-AAB2-F3C13A4BBDEA}"/>
    <cellStyle name="Millares 11 2 4" xfId="687" xr:uid="{DC54C081-4857-40CF-A92B-89F660E82210}"/>
    <cellStyle name="Millares 11 3" xfId="176" xr:uid="{411B36E8-AA45-4475-826A-543C5979F40E}"/>
    <cellStyle name="Millares 11 3 2" xfId="297" xr:uid="{DB661D78-BADA-496F-9F81-68B668213ABA}"/>
    <cellStyle name="Millares 11 3 2 2" xfId="530" xr:uid="{6F908214-5CE6-4CDF-968E-264DCA422DF7}"/>
    <cellStyle name="Millares 11 3 2 3" xfId="762" xr:uid="{17910AC0-4BD0-494F-866C-AD08ABAB9278}"/>
    <cellStyle name="Millares 11 3 3" xfId="414" xr:uid="{6973BDA2-B661-4150-A6A5-1DA40B74C8E5}"/>
    <cellStyle name="Millares 11 3 4" xfId="646" xr:uid="{2F506FC1-CFE5-45A0-8B42-A44B7C133A2A}"/>
    <cellStyle name="Millares 11 4" xfId="269" xr:uid="{F341B9CB-32EB-44FA-85BD-4E2410D3C81D}"/>
    <cellStyle name="Millares 11 4 2" xfId="502" xr:uid="{260A1932-C9DB-4B35-9945-729A852F7397}"/>
    <cellStyle name="Millares 11 4 3" xfId="734" xr:uid="{43FFE8EF-610D-4D11-9E1E-19ADB2C56898}"/>
    <cellStyle name="Millares 11 5" xfId="386" xr:uid="{6DA141EE-C48E-4BB9-8AD0-3E46F7648FB8}"/>
    <cellStyle name="Millares 11 6" xfId="618" xr:uid="{E460BA89-5896-4A6E-89F9-AD5EC870A6BB}"/>
    <cellStyle name="Millares 12" xfId="123" xr:uid="{2ED0BD92-8325-43DB-BC62-D3C40AEC65D5}"/>
    <cellStyle name="Millares 13" xfId="193" xr:uid="{CB49CCE0-56CF-4270-98C5-090BC947110E}"/>
    <cellStyle name="Millares 13 2" xfId="312" xr:uid="{5D17B5E2-758B-499B-B1C5-BB478A210721}"/>
    <cellStyle name="Millares 13 2 2" xfId="545" xr:uid="{66735C1B-2819-4FB4-8A35-4B53E9F36CF1}"/>
    <cellStyle name="Millares 13 2 3" xfId="777" xr:uid="{F863BCFC-CE6B-4CB4-944F-3FCA3E70D96D}"/>
    <cellStyle name="Millares 13 3" xfId="429" xr:uid="{F7D53230-B1B0-4359-963A-2776817DD950}"/>
    <cellStyle name="Millares 13 4" xfId="661" xr:uid="{ED9BCFB8-B82F-4DC6-A725-494D281495CC}"/>
    <cellStyle name="Millares 14" xfId="192" xr:uid="{99C7F1EE-422C-4300-8A2E-C011B7B70F46}"/>
    <cellStyle name="Millares 15" xfId="179" xr:uid="{4A0F333C-8C76-4E3E-89BE-7E7CB4BC7DFC}"/>
    <cellStyle name="Millares 16" xfId="149" xr:uid="{B6A678D4-7441-41BF-876B-9E7297BF91F6}"/>
    <cellStyle name="Millares 16 2" xfId="270" xr:uid="{C7BC45F7-5646-403F-B9F7-87DA2693A5B7}"/>
    <cellStyle name="Millares 16 2 2" xfId="503" xr:uid="{8A1B146C-52D5-4F1F-BF42-4B83198A7833}"/>
    <cellStyle name="Millares 16 2 3" xfId="735" xr:uid="{A0A77CF7-18BA-4908-896C-48C140820CAC}"/>
    <cellStyle name="Millares 16 3" xfId="387" xr:uid="{CEAE4FE2-4544-49C0-ACAE-5CC29B08D9BF}"/>
    <cellStyle name="Millares 16 4" xfId="619" xr:uid="{46E8FAAA-41DE-4209-846B-6F5BEE8FEF8D}"/>
    <cellStyle name="Millares 17" xfId="169" xr:uid="{68B5CC5C-799C-4FCF-A22A-F38D46E72045}"/>
    <cellStyle name="Millares 17 2" xfId="290" xr:uid="{A41E43F5-FEF8-4422-903B-DD2077A6A302}"/>
    <cellStyle name="Millares 17 2 2" xfId="523" xr:uid="{7A2BA190-B216-4D03-805B-42D03F815831}"/>
    <cellStyle name="Millares 17 2 3" xfId="755" xr:uid="{FD7A8DC9-5286-4BE5-84F4-C9B780DA8B7C}"/>
    <cellStyle name="Millares 17 3" xfId="407" xr:uid="{BFC91D3E-0CA2-43D3-BC3C-DD3DB8FF70C5}"/>
    <cellStyle name="Millares 17 4" xfId="639" xr:uid="{F8EC0A02-F238-49F1-9CEE-7644BAC78A0D}"/>
    <cellStyle name="Millares 18" xfId="79" xr:uid="{1992A6D3-B3A7-44C2-95B9-BFBA7D22BD1C}"/>
    <cellStyle name="Millares 18 2" xfId="240" xr:uid="{EB389256-B288-483E-AFA9-15509471C087}"/>
    <cellStyle name="Millares 18 2 2" xfId="473" xr:uid="{C4929F5A-B8A9-4932-93DF-ECB38601AFE2}"/>
    <cellStyle name="Millares 18 2 3" xfId="705" xr:uid="{9C269006-75BE-4E7A-9E32-1E92CBE9C514}"/>
    <cellStyle name="Millares 18 3" xfId="357" xr:uid="{93837109-AB61-416A-BE3E-CDEB2039E124}"/>
    <cellStyle name="Millares 18 4" xfId="589" xr:uid="{F833421F-7DD3-4A96-932B-8D644FB7EA99}"/>
    <cellStyle name="Millares 19 2" xfId="104" xr:uid="{CB8D23BD-582C-4673-83BE-477008C99388}"/>
    <cellStyle name="Millares 19 2 2" xfId="118" xr:uid="{DCF4762F-82D0-4423-99E0-6E2354DCF33E}"/>
    <cellStyle name="Millares 19 2 2 2" xfId="213" xr:uid="{41A3C71D-EC70-473D-BB19-49021DB6CD64}"/>
    <cellStyle name="Millares 19 2 2 2 2" xfId="329" xr:uid="{4E36992F-52E6-4049-82A9-A75667FCAD91}"/>
    <cellStyle name="Millares 19 2 2 2 2 2" xfId="562" xr:uid="{5C67161D-DB0F-4F98-913E-A5703DD19DDD}"/>
    <cellStyle name="Millares 19 2 2 2 2 3" xfId="794" xr:uid="{DCD5D5B0-2F2D-4180-9381-6857CC93B421}"/>
    <cellStyle name="Millares 19 2 2 2 3" xfId="446" xr:uid="{0E2239CB-40D9-4AD1-A7B8-93060C3CBCE5}"/>
    <cellStyle name="Millares 19 2 2 2 4" xfId="678" xr:uid="{C67AF9FF-681B-483C-9B64-37C3E7D09AD0}"/>
    <cellStyle name="Millares 19 2 2 3" xfId="166" xr:uid="{BCEC1935-7DEC-4AFC-9349-7FB31C4AA8D6}"/>
    <cellStyle name="Millares 19 2 2 3 2" xfId="287" xr:uid="{EE891518-76C9-4DAD-A534-18DC1A5937A4}"/>
    <cellStyle name="Millares 19 2 2 3 2 2" xfId="520" xr:uid="{3C0F7639-82EB-4BAC-94D6-F2EE1D0EAC5A}"/>
    <cellStyle name="Millares 19 2 2 3 2 3" xfId="752" xr:uid="{2582EE6A-A73A-4764-AE7A-2AC1565769D6}"/>
    <cellStyle name="Millares 19 2 2 3 3" xfId="404" xr:uid="{3673FA28-25C4-4123-B578-C7C3E7E2E9D9}"/>
    <cellStyle name="Millares 19 2 2 3 4" xfId="636" xr:uid="{E7A77710-D953-4036-9375-BDA583D0E91E}"/>
    <cellStyle name="Millares 19 2 2 4" xfId="260" xr:uid="{991E8F31-F306-4058-9C80-0C045AB3275F}"/>
    <cellStyle name="Millares 19 2 2 4 2" xfId="493" xr:uid="{E6202A0F-6F3F-4982-B81E-D20C4296E1D1}"/>
    <cellStyle name="Millares 19 2 2 4 3" xfId="725" xr:uid="{F609F99D-D413-4354-AE52-133751AC093B}"/>
    <cellStyle name="Millares 19 2 2 5" xfId="377" xr:uid="{1D0EF04F-A65D-449E-B428-162F5D3C4613}"/>
    <cellStyle name="Millares 19 2 2 6" xfId="609" xr:uid="{85B85ACA-642C-477A-AC30-0657E40B8908}"/>
    <cellStyle name="Millares 19 2 3" xfId="201" xr:uid="{B8F7DC33-5913-43D5-B9BA-004CF7BA6144}"/>
    <cellStyle name="Millares 19 2 3 2" xfId="318" xr:uid="{3AA29F03-C829-479A-987F-7E8E76548EDF}"/>
    <cellStyle name="Millares 19 2 3 2 2" xfId="551" xr:uid="{2BA19FB6-B988-4B7D-B2A6-3208361C3D87}"/>
    <cellStyle name="Millares 19 2 3 2 3" xfId="783" xr:uid="{FEC12D42-3DEF-4B5E-982C-50D7EE5250E8}"/>
    <cellStyle name="Millares 19 2 3 3" xfId="435" xr:uid="{F8D6393E-842E-4A3D-A7BA-7FF6A8CD9DB1}"/>
    <cellStyle name="Millares 19 2 3 4" xfId="667" xr:uid="{97F39CAB-33CA-4D80-9582-76A5C3D4D07C}"/>
    <cellStyle name="Millares 19 2 4" xfId="155" xr:uid="{D08CF6AB-F420-4E1C-A156-C43A8FCE0509}"/>
    <cellStyle name="Millares 19 2 4 2" xfId="276" xr:uid="{8FB2BC8D-9F50-4B3F-98D5-9C4E989DE499}"/>
    <cellStyle name="Millares 19 2 4 2 2" xfId="509" xr:uid="{43A30C34-1B30-4243-B859-40812722B4A4}"/>
    <cellStyle name="Millares 19 2 4 2 3" xfId="741" xr:uid="{57FC9DB8-6020-468D-8063-1013E1CC618E}"/>
    <cellStyle name="Millares 19 2 4 3" xfId="393" xr:uid="{C0406680-CAB4-4F72-8246-2ED08B096A15}"/>
    <cellStyle name="Millares 19 2 4 4" xfId="625" xr:uid="{D486D441-FB25-4D28-A5D2-A51934FA915C}"/>
    <cellStyle name="Millares 19 2 5" xfId="249" xr:uid="{D37198CA-BC94-48C5-B186-27B4F7B0627F}"/>
    <cellStyle name="Millares 19 2 5 2" xfId="482" xr:uid="{E2FF13C5-E468-4E96-8280-43B7436CA8C3}"/>
    <cellStyle name="Millares 19 2 5 3" xfId="714" xr:uid="{FF028684-A7E8-4833-812F-B1809AE3C146}"/>
    <cellStyle name="Millares 19 2 6" xfId="366" xr:uid="{0E829D46-934D-490C-B370-7EC96ABC8330}"/>
    <cellStyle name="Millares 19 2 7" xfId="598" xr:uid="{FEC608A2-F047-4E54-A95E-CF17DC2D7D9F}"/>
    <cellStyle name="Millares 2" xfId="52" xr:uid="{00000000-0005-0000-0000-00002B000000}"/>
    <cellStyle name="Millares 2 2" xfId="85" xr:uid="{BEC81240-2D07-4183-B41C-6DE29DC2325B}"/>
    <cellStyle name="Millares 2 2 2" xfId="114" xr:uid="{BBA4AA93-8441-4F85-83B3-D425636EC9F8}"/>
    <cellStyle name="Millares 2 2 2 2" xfId="209" xr:uid="{31768793-D93E-444F-9C6F-C93755DA57EE}"/>
    <cellStyle name="Millares 2 2 2 2 2" xfId="325" xr:uid="{D2FD5306-E4BC-41D9-AEB7-8F850BF30F9F}"/>
    <cellStyle name="Millares 2 2 2 2 2 2" xfId="558" xr:uid="{DF80C40E-82F8-4BB7-8BD7-79C4121480F0}"/>
    <cellStyle name="Millares 2 2 2 2 2 3" xfId="790" xr:uid="{681FEDB7-79D9-410F-B7D5-C27D1B35AC9E}"/>
    <cellStyle name="Millares 2 2 2 2 3" xfId="442" xr:uid="{10AE9649-2532-408B-A8D3-18B9F18F9D54}"/>
    <cellStyle name="Millares 2 2 2 2 4" xfId="674" xr:uid="{D4129B09-BBCF-41F7-BB71-477738C2AFC4}"/>
    <cellStyle name="Millares 2 2 2 3" xfId="162" xr:uid="{D3E56AA9-D8D4-45D0-9EB3-D8703DB7286A}"/>
    <cellStyle name="Millares 2 2 2 3 2" xfId="283" xr:uid="{08EBEA90-552F-40A1-A622-5A9B2125E3A2}"/>
    <cellStyle name="Millares 2 2 2 3 2 2" xfId="516" xr:uid="{8574F4DC-C1D1-434C-A4B3-965A44D96F3C}"/>
    <cellStyle name="Millares 2 2 2 3 2 3" xfId="748" xr:uid="{ADF414D5-6E73-4E0E-97D9-602B93E6E4BB}"/>
    <cellStyle name="Millares 2 2 2 3 3" xfId="400" xr:uid="{2ED32C19-8217-4151-8515-BDB1879DD6CF}"/>
    <cellStyle name="Millares 2 2 2 3 4" xfId="632" xr:uid="{9F9AC7E3-677D-40DB-B1EB-BAFBD2521B7B}"/>
    <cellStyle name="Millares 2 2 2 4" xfId="256" xr:uid="{ADE18E25-D980-482D-8E19-3D1B7352FCC8}"/>
    <cellStyle name="Millares 2 2 2 4 2" xfId="489" xr:uid="{C5FA2433-9C16-47C8-81B6-65EC805767A9}"/>
    <cellStyle name="Millares 2 2 2 4 3" xfId="721" xr:uid="{0FDE59BA-7A8D-4FCB-8A5D-AE4AD81DEB6D}"/>
    <cellStyle name="Millares 2 2 2 5" xfId="373" xr:uid="{880F0362-BCFB-49C7-9F70-406B67A7BF8D}"/>
    <cellStyle name="Millares 2 2 2 6" xfId="605" xr:uid="{C35FFC43-EB9E-4FD0-B786-0EF89AADFC49}"/>
    <cellStyle name="Millares 2 2 3" xfId="196" xr:uid="{27E8FC11-377E-414F-AC63-017C1554F12B}"/>
    <cellStyle name="Millares 2 2 3 2" xfId="315" xr:uid="{81F81BB2-7ADB-4A13-8F12-AC3499FFCCE1}"/>
    <cellStyle name="Millares 2 2 3 2 2" xfId="548" xr:uid="{CB4C3F75-50BD-47A2-8BD7-9739177B02E7}"/>
    <cellStyle name="Millares 2 2 3 2 3" xfId="780" xr:uid="{E816CAEF-9731-4466-A308-0EC297EFB846}"/>
    <cellStyle name="Millares 2 2 3 3" xfId="432" xr:uid="{397EA8F8-4050-4A2F-AE5C-77CEB0820ED3}"/>
    <cellStyle name="Millares 2 2 3 4" xfId="664" xr:uid="{87998881-E77C-45AE-B219-5F0E9F8DF556}"/>
    <cellStyle name="Millares 2 2 4" xfId="184" xr:uid="{40D7C577-B67B-4D74-B4E0-EB29CCC57990}"/>
    <cellStyle name="Millares 2 2 4 2" xfId="304" xr:uid="{9E137494-5AE8-4F19-8F3B-4915D8728668}"/>
    <cellStyle name="Millares 2 2 4 2 2" xfId="537" xr:uid="{453DD1EB-42BA-4EC7-99A1-184A29FABC1D}"/>
    <cellStyle name="Millares 2 2 4 2 3" xfId="769" xr:uid="{072D0DE0-39F8-42A9-9583-22B6A7CDB297}"/>
    <cellStyle name="Millares 2 2 4 3" xfId="421" xr:uid="{E26D5FF6-3E66-4163-B043-3F91684B23A5}"/>
    <cellStyle name="Millares 2 2 4 4" xfId="653" xr:uid="{E2A38BE0-DC93-4DBC-AD08-FDF49A674D29}"/>
    <cellStyle name="Millares 2 2 5" xfId="152" xr:uid="{E5141416-4AE1-4EFC-A3DF-6C37A0319666}"/>
    <cellStyle name="Millares 2 2 5 2" xfId="273" xr:uid="{49A4E49D-6532-4680-84AF-1EDE708A0847}"/>
    <cellStyle name="Millares 2 2 5 2 2" xfId="506" xr:uid="{06CCDFAC-F1CB-4DEE-8A91-A3A75788B2F8}"/>
    <cellStyle name="Millares 2 2 5 2 3" xfId="738" xr:uid="{7A92A4F8-8512-4DB8-AFEA-0302357316E3}"/>
    <cellStyle name="Millares 2 2 5 3" xfId="390" xr:uid="{9A98E9D3-AE3D-49B2-B23C-8BD45A025270}"/>
    <cellStyle name="Millares 2 2 5 4" xfId="622" xr:uid="{28B3E090-1FA3-402A-8716-126FD2786390}"/>
    <cellStyle name="Millares 2 2 6" xfId="244" xr:uid="{84196FBF-1BF3-4966-9AE4-640BAB8DFA92}"/>
    <cellStyle name="Millares 2 2 6 2" xfId="477" xr:uid="{CF84CE3F-579D-4A41-99A6-2DA83AC61B39}"/>
    <cellStyle name="Millares 2 2 6 3" xfId="709" xr:uid="{74D23615-FDF9-486B-8627-6B278094A34A}"/>
    <cellStyle name="Millares 2 2 7" xfId="361" xr:uid="{3116C59A-438A-4184-AA8D-7B87947D7884}"/>
    <cellStyle name="Millares 2 2 8" xfId="593" xr:uid="{E5D20144-DAA1-46A0-BF4A-64A06B218872}"/>
    <cellStyle name="Millares 2 3" xfId="103" xr:uid="{E15B6AC8-6F82-43B1-AE60-CE1FBD3477B1}"/>
    <cellStyle name="Millares 2 4" xfId="108" xr:uid="{E0D3185D-B9BE-4E7F-9634-26C155CF10FC}"/>
    <cellStyle name="Millares 2 4 2" xfId="124" xr:uid="{1C74E544-1604-4350-9FEE-C1ED34248E68}"/>
    <cellStyle name="Millares 2 5" xfId="84" xr:uid="{CE6FD2C3-EF02-42C2-A0F9-BE7FC11EDB7F}"/>
    <cellStyle name="Millares 2 6" xfId="70" xr:uid="{F9734C28-094C-4B6A-8437-FFF8BF6C13D4}"/>
    <cellStyle name="Millares 3" xfId="74" xr:uid="{566134E5-AB17-4896-9165-A1B5F61F1CDD}"/>
    <cellStyle name="Millares 3 2" xfId="86" xr:uid="{33850BC5-EDBF-41E1-82B6-EDF12FF6BEC3}"/>
    <cellStyle name="Millares 4" xfId="73" xr:uid="{57B61CD4-D27E-4388-848F-B6CDC2A10C6F}"/>
    <cellStyle name="Millares 4 2" xfId="141" xr:uid="{21976B17-B7DE-40CF-94AE-01C5546EDD73}"/>
    <cellStyle name="Millares 4 3" xfId="129" xr:uid="{064D8132-76CA-4B35-99B4-299FEE38CF22}"/>
    <cellStyle name="Millares 4 3 2" xfId="218" xr:uid="{68F04B1E-8E46-4F9C-8DF2-5A70619965FA}"/>
    <cellStyle name="Millares 4 3 2 2" xfId="334" xr:uid="{C9594860-3365-40AF-ACA5-9147DCD65021}"/>
    <cellStyle name="Millares 4 3 2 2 2" xfId="567" xr:uid="{33872ACE-FB47-4B95-95EC-B5F157C84A3D}"/>
    <cellStyle name="Millares 4 3 2 2 3" xfId="799" xr:uid="{BE2803E3-BD20-4425-9625-EA9B42D26676}"/>
    <cellStyle name="Millares 4 3 2 3" xfId="451" xr:uid="{B6902431-F1D4-4AAD-B0B3-34B3FE765A27}"/>
    <cellStyle name="Millares 4 3 2 4" xfId="683" xr:uid="{1FFE6EDF-FF44-4202-B0C7-B46A3622E315}"/>
    <cellStyle name="Millares 4 3 3" xfId="172" xr:uid="{FF2CD513-91D4-436D-B478-ACFA1937E4AB}"/>
    <cellStyle name="Millares 4 3 3 2" xfId="293" xr:uid="{5C226ABA-CCA5-4754-BFD2-573B8B4E1FD2}"/>
    <cellStyle name="Millares 4 3 3 2 2" xfId="526" xr:uid="{1021E8DE-6A6B-435D-956C-1434E89896D2}"/>
    <cellStyle name="Millares 4 3 3 2 3" xfId="758" xr:uid="{86803D4B-6846-45F8-B051-C89F7CF564CD}"/>
    <cellStyle name="Millares 4 3 3 3" xfId="410" xr:uid="{BC0EA274-CEB6-44A4-8EEE-FC2367D911D9}"/>
    <cellStyle name="Millares 4 3 3 4" xfId="642" xr:uid="{E159161B-3108-4C8A-9B14-C4038A55AC13}"/>
    <cellStyle name="Millares 4 3 4" xfId="265" xr:uid="{35FB5CB2-7BD2-429D-A313-9525EDAB76BA}"/>
    <cellStyle name="Millares 4 3 4 2" xfId="498" xr:uid="{4351DB91-20BE-4668-A0DF-33117A1C4A02}"/>
    <cellStyle name="Millares 4 3 4 3" xfId="730" xr:uid="{7F145203-D7E2-4217-AEBA-1ED0A43CEF02}"/>
    <cellStyle name="Millares 4 3 5" xfId="382" xr:uid="{C3C59404-0C9C-4689-8121-4F7DC0B52EA1}"/>
    <cellStyle name="Millares 4 3 6" xfId="614" xr:uid="{3A007D78-E6EC-49DD-A014-981C027E7E30}"/>
    <cellStyle name="Millares 4 4" xfId="200" xr:uid="{3CB8C70A-A3BA-42FD-9889-03BC237E28D9}"/>
    <cellStyle name="Millares 4 5" xfId="180" xr:uid="{63BD81DC-9B93-4855-A44C-40A781059CBF}"/>
    <cellStyle name="Millares 4 5 2" xfId="300" xr:uid="{2C8E7E2E-11CB-43DE-853A-308FB4A47980}"/>
    <cellStyle name="Millares 4 5 2 2" xfId="533" xr:uid="{5D1FFF04-0512-47BD-89AC-3CFBBB6BC147}"/>
    <cellStyle name="Millares 4 5 2 3" xfId="765" xr:uid="{3C55164D-B806-47D0-B361-EE3C21C4F448}"/>
    <cellStyle name="Millares 4 5 3" xfId="417" xr:uid="{D391CD41-AFDF-4403-8E77-06C3B2052A03}"/>
    <cellStyle name="Millares 4 5 4" xfId="649" xr:uid="{B00682D9-732D-476D-96B1-4C62E01C3F0D}"/>
    <cellStyle name="Millares 5" xfId="76" xr:uid="{F5D6159B-0F9D-4F02-AE4D-2E83E60A7162}"/>
    <cellStyle name="Millares 5 2" xfId="145" xr:uid="{E364F80C-7B98-4ECC-B005-C9D3FF8E28F0}"/>
    <cellStyle name="Millares 5 3" xfId="137" xr:uid="{D94E3D84-AF03-4594-8A1D-456AA8BF96DF}"/>
    <cellStyle name="Millares 5 3 2" xfId="219" xr:uid="{C47329A5-F203-41F3-BB98-BB43F8B32538}"/>
    <cellStyle name="Millares 5 3 2 2" xfId="335" xr:uid="{A72E2AA4-6C7B-4EE9-AAFD-60751E0503AA}"/>
    <cellStyle name="Millares 5 3 2 2 2" xfId="568" xr:uid="{0493CD3D-EBC5-4F7E-80CE-357E31C5B5A7}"/>
    <cellStyle name="Millares 5 3 2 2 3" xfId="800" xr:uid="{4252F018-BE00-46FB-89B2-09F55A791B36}"/>
    <cellStyle name="Millares 5 3 2 3" xfId="452" xr:uid="{789FC222-212D-45E2-9A4A-6B728D3FABA3}"/>
    <cellStyle name="Millares 5 3 2 4" xfId="684" xr:uid="{65A0092E-8716-4DBF-AC43-AD32B2D5BE8F}"/>
    <cellStyle name="Millares 5 3 3" xfId="173" xr:uid="{CAEF0B08-D0B5-4B5A-B450-9A8E1D6ED7C0}"/>
    <cellStyle name="Millares 5 3 3 2" xfId="294" xr:uid="{E8942EF9-747D-4C56-8BE6-48B0469C25A2}"/>
    <cellStyle name="Millares 5 3 3 2 2" xfId="527" xr:uid="{1647BC60-F98C-4954-B43C-44ABCF6E2636}"/>
    <cellStyle name="Millares 5 3 3 2 3" xfId="759" xr:uid="{9BC80885-95CF-47CA-BD0E-3F8E6A700D22}"/>
    <cellStyle name="Millares 5 3 3 3" xfId="411" xr:uid="{7BEECE49-177B-45EF-936E-8C4732D90ED5}"/>
    <cellStyle name="Millares 5 3 3 4" xfId="643" xr:uid="{38C610AB-34D7-427B-8B10-BA531A7F75A3}"/>
    <cellStyle name="Millares 5 3 4" xfId="266" xr:uid="{C0B792EE-C817-46BA-97CC-F7638E0A4110}"/>
    <cellStyle name="Millares 5 3 4 2" xfId="499" xr:uid="{AE71E345-2CDA-4DE5-AD31-E2CEF41C1155}"/>
    <cellStyle name="Millares 5 3 4 3" xfId="731" xr:uid="{D19FF39B-54AD-4D32-B12A-FBF3FC8561CA}"/>
    <cellStyle name="Millares 5 3 5" xfId="383" xr:uid="{41DEFE03-CCFB-4A91-B43B-008721338277}"/>
    <cellStyle name="Millares 5 3 6" xfId="615" xr:uid="{E25CB576-A9BD-4674-8B3D-B11A8F327B84}"/>
    <cellStyle name="Millares 5 4" xfId="199" xr:uid="{0BD0DA7A-9651-4CF9-90F8-7380F104DF4E}"/>
    <cellStyle name="Millares 5 5" xfId="188" xr:uid="{E769589C-3131-4D98-85CA-C344FCAA4851}"/>
    <cellStyle name="Millares 5 5 2" xfId="308" xr:uid="{CC4B9C18-434E-4F66-8AB8-1DB909701359}"/>
    <cellStyle name="Millares 5 5 2 2" xfId="541" xr:uid="{A4A374D9-00BD-44D9-859B-C199C50BC6C7}"/>
    <cellStyle name="Millares 5 5 2 3" xfId="773" xr:uid="{3F1113AA-4374-4F35-8530-7EE0BE3D5B9F}"/>
    <cellStyle name="Millares 5 5 3" xfId="425" xr:uid="{3DDCF6C9-B829-4EE8-AB6A-8789FBD79D5F}"/>
    <cellStyle name="Millares 5 5 4" xfId="657" xr:uid="{0DE65734-ED36-4B24-8799-CF2B4ED6ADC6}"/>
    <cellStyle name="Millares 6" xfId="77" xr:uid="{9008DB2E-E5AA-462D-8E7D-AD2C47EC0BAF}"/>
    <cellStyle name="Millares 6 2" xfId="128" xr:uid="{90703010-5992-4752-9297-BFEA0AC9836E}"/>
    <cellStyle name="Millares 6 3" xfId="138" xr:uid="{BC48930B-980A-43C3-A08F-58E9CC65DA88}"/>
    <cellStyle name="Millares 6 3 2" xfId="220" xr:uid="{4785E7D6-504B-4D7C-B807-7D35C13CFF04}"/>
    <cellStyle name="Millares 6 3 2 2" xfId="336" xr:uid="{6F994A56-6B48-4CE2-A9A9-AE9FC2BAC768}"/>
    <cellStyle name="Millares 6 3 2 2 2" xfId="569" xr:uid="{1FA06776-3F1E-4BD2-99C3-4AD1FC029D75}"/>
    <cellStyle name="Millares 6 3 2 2 3" xfId="801" xr:uid="{47D948E4-859D-450C-ADA9-97209B6F645A}"/>
    <cellStyle name="Millares 6 3 2 3" xfId="453" xr:uid="{5505EDBD-48CD-4F8D-9AA0-A39CA5D5D14A}"/>
    <cellStyle name="Millares 6 3 2 4" xfId="685" xr:uid="{ECD2CE65-A289-4719-90AC-E2F74E591520}"/>
    <cellStyle name="Millares 6 3 3" xfId="174" xr:uid="{829E198E-14C0-4C3C-83F6-6E50618446DE}"/>
    <cellStyle name="Millares 6 3 3 2" xfId="295" xr:uid="{46562FF9-5B59-490B-8304-147094D133D5}"/>
    <cellStyle name="Millares 6 3 3 2 2" xfId="528" xr:uid="{60DCA2D0-D06B-4973-8830-9B9EDE67F3B4}"/>
    <cellStyle name="Millares 6 3 3 2 3" xfId="760" xr:uid="{1D82A03D-167D-4711-BDDA-22E648862C63}"/>
    <cellStyle name="Millares 6 3 3 3" xfId="412" xr:uid="{070EF842-7FCC-4606-A14C-EAFAB588F04D}"/>
    <cellStyle name="Millares 6 3 3 4" xfId="644" xr:uid="{B856CDBF-C9AB-4860-8A67-BFAC60E25E52}"/>
    <cellStyle name="Millares 6 3 4" xfId="267" xr:uid="{1944C361-B71B-44B3-B787-8C1C2D3D037F}"/>
    <cellStyle name="Millares 6 3 4 2" xfId="500" xr:uid="{F82DA082-AF61-480E-B183-8C0B156AB9CE}"/>
    <cellStyle name="Millares 6 3 4 3" xfId="732" xr:uid="{F7F66A19-A1BB-4C67-AF85-CD9CA1629A31}"/>
    <cellStyle name="Millares 6 3 5" xfId="384" xr:uid="{A6819CAE-2469-4933-85EF-CBC9043F7FC8}"/>
    <cellStyle name="Millares 6 3 6" xfId="616" xr:uid="{5F603EFB-C7E7-468A-A990-09EF7867609E}"/>
    <cellStyle name="Millares 6 4" xfId="204" xr:uid="{5562FF6F-11FC-4F38-B58E-D03D8F557B7D}"/>
    <cellStyle name="Millares 6 5" xfId="189" xr:uid="{37F606AB-1039-48DC-BD7B-A685B3937ACF}"/>
    <cellStyle name="Millares 6 5 2" xfId="309" xr:uid="{23F53B2B-DD2E-4FD0-BCF5-D0DADF95A307}"/>
    <cellStyle name="Millares 6 5 2 2" xfId="542" xr:uid="{37B5E8D1-2928-46F9-BAEF-8CED2C383879}"/>
    <cellStyle name="Millares 6 5 2 3" xfId="774" xr:uid="{F88428D0-EC2F-4AC8-A521-5B1ED68B3638}"/>
    <cellStyle name="Millares 6 5 3" xfId="426" xr:uid="{BED2B659-DF1F-45AE-9069-7C673235A5C3}"/>
    <cellStyle name="Millares 6 5 4" xfId="658" xr:uid="{33EF0F94-F065-4893-A7C3-F8168BBE45E4}"/>
    <cellStyle name="Millares 7" xfId="75" xr:uid="{3D93FB72-EA4A-415E-A9C5-934C3D160EB6}"/>
    <cellStyle name="Millares 7 2" xfId="127" xr:uid="{AB831821-9F66-4229-9E76-7517F50E44FA}"/>
    <cellStyle name="Millares 7 2 2" xfId="217" xr:uid="{DDFEEAA7-C8AE-4BDF-A182-AB581ECF236A}"/>
    <cellStyle name="Millares 7 2 2 2" xfId="333" xr:uid="{DDF383F6-FDC7-4804-9E39-E3D5F4A9FF70}"/>
    <cellStyle name="Millares 7 2 2 2 2" xfId="566" xr:uid="{135AC913-50B7-4C3E-A5CA-67FCB1106A51}"/>
    <cellStyle name="Millares 7 2 2 2 3" xfId="798" xr:uid="{539D34EB-B3EC-4C23-A6EC-6996B8AABC3E}"/>
    <cellStyle name="Millares 7 2 2 3" xfId="450" xr:uid="{1D50B9AF-7DE8-4985-8636-C28F759157BC}"/>
    <cellStyle name="Millares 7 2 2 4" xfId="682" xr:uid="{7FC7D24E-CE93-4808-9FEC-146FA483E700}"/>
    <cellStyle name="Millares 7 2 3" xfId="171" xr:uid="{4D9366BB-BD8B-4D35-9504-820987773060}"/>
    <cellStyle name="Millares 7 2 3 2" xfId="292" xr:uid="{8873D62D-637B-4406-B9D8-E6A795A6F076}"/>
    <cellStyle name="Millares 7 2 3 2 2" xfId="525" xr:uid="{B4A49BC1-2517-4270-B051-7339ED4206F6}"/>
    <cellStyle name="Millares 7 2 3 2 3" xfId="757" xr:uid="{C447776C-5416-42B3-9338-670DBA1B1472}"/>
    <cellStyle name="Millares 7 2 3 3" xfId="409" xr:uid="{EEA1EBA7-3149-4F53-946E-58A1E36C18D8}"/>
    <cellStyle name="Millares 7 2 3 4" xfId="641" xr:uid="{C002D4AE-5665-4F7F-B709-16A0F94238D0}"/>
    <cellStyle name="Millares 7 2 4" xfId="264" xr:uid="{072F9D7B-615B-483F-8ED6-954918CC1133}"/>
    <cellStyle name="Millares 7 2 4 2" xfId="497" xr:uid="{5FB95807-2D92-4D41-A1BE-8B24D9E3B675}"/>
    <cellStyle name="Millares 7 2 4 3" xfId="729" xr:uid="{77CA9E61-0D75-46D3-8BE7-8A58B65F5B63}"/>
    <cellStyle name="Millares 7 2 5" xfId="381" xr:uid="{4838A0AC-8A89-498F-BFBE-CBB318431407}"/>
    <cellStyle name="Millares 7 2 6" xfId="613" xr:uid="{07C6FBC7-67B9-47B1-BFD1-D74FACF87B69}"/>
    <cellStyle name="Millares 7 3" xfId="140" xr:uid="{519450C5-A90B-439B-A7BC-CF53A34CCEE3}"/>
    <cellStyle name="Millares 7 4" xfId="205" xr:uid="{FCB19F66-BF22-43A6-BD5E-1EE43554145D}"/>
    <cellStyle name="Millares 7 4 2" xfId="321" xr:uid="{E0DF906E-B715-4DC4-A5A6-29BC27749605}"/>
    <cellStyle name="Millares 7 4 2 2" xfId="554" xr:uid="{23258F50-DDA2-4D2D-AEE7-05C706C6EC7C}"/>
    <cellStyle name="Millares 7 4 2 3" xfId="786" xr:uid="{2D999B9D-698A-4F07-AE13-5A34EC83E30F}"/>
    <cellStyle name="Millares 7 4 3" xfId="438" xr:uid="{0EA3F537-7C4E-425E-8EBA-FC05B0E98089}"/>
    <cellStyle name="Millares 7 4 4" xfId="670" xr:uid="{2E7E703A-77DC-4B6E-B52F-8D6654C4CBAA}"/>
    <cellStyle name="Millares 7 5" xfId="158" xr:uid="{82CEEE9C-ABC8-4A63-964D-0375C02FDAED}"/>
    <cellStyle name="Millares 7 5 2" xfId="279" xr:uid="{5309657E-E871-47AB-ADAB-FF4988E56D1D}"/>
    <cellStyle name="Millares 7 5 2 2" xfId="512" xr:uid="{5756A36B-2713-40B2-8165-E4DB8D0CA699}"/>
    <cellStyle name="Millares 7 5 2 3" xfId="744" xr:uid="{2C0AB961-1E51-4893-A5D6-8347A52FCE1F}"/>
    <cellStyle name="Millares 7 5 3" xfId="396" xr:uid="{65ADC95F-31BC-440F-A979-7ECC9B6AB199}"/>
    <cellStyle name="Millares 7 5 4" xfId="628" xr:uid="{7CC99364-D167-48F2-A122-8E0833DE4AC7}"/>
    <cellStyle name="Millares 7 6" xfId="110" xr:uid="{8A12438C-5D62-43EA-AB23-24BC0E03F316}"/>
    <cellStyle name="Millares 7 6 2" xfId="252" xr:uid="{75550490-BBE5-467D-8388-094EE453D137}"/>
    <cellStyle name="Millares 7 6 2 2" xfId="485" xr:uid="{E991600A-C376-4B20-9A95-1AC7C880F325}"/>
    <cellStyle name="Millares 7 6 2 3" xfId="717" xr:uid="{6D3410CC-B7F6-43C5-99C2-F55536EF4142}"/>
    <cellStyle name="Millares 7 6 3" xfId="369" xr:uid="{7B7B16E7-8AEF-4895-AC21-EDDBE987DE3D}"/>
    <cellStyle name="Millares 7 6 4" xfId="601" xr:uid="{A5E25296-CA04-457B-B653-63AAAD8005DC}"/>
    <cellStyle name="Millares 8" xfId="78" xr:uid="{D25E58D0-5332-4192-9A4E-03DF9FB8ABBA}"/>
    <cellStyle name="Millares 8 2" xfId="146" xr:uid="{AF9A716D-64DE-48C6-8FCA-C1DB9ADEFBC8}"/>
    <cellStyle name="Millares 8 3" xfId="121" xr:uid="{B6FBE7EA-0E64-4647-AA55-64370EFC9F66}"/>
    <cellStyle name="Millares 9" xfId="102" xr:uid="{4039DCA6-070B-4D51-8EC7-62FA6BCBD718}"/>
    <cellStyle name="Millares 9 2" xfId="136" xr:uid="{98499F54-4002-4B05-AC67-8A1AADBD7B42}"/>
    <cellStyle name="Neutral" xfId="8" builtinId="28" customBuiltin="1"/>
    <cellStyle name="Normal" xfId="0" builtinId="0"/>
    <cellStyle name="Normal 10" xfId="101" xr:uid="{23D85130-699B-4192-A07C-B14A03E07AAE}"/>
    <cellStyle name="Normal 12" xfId="46" xr:uid="{00000000-0005-0000-0000-00002E000000}"/>
    <cellStyle name="Normal 15" xfId="47" xr:uid="{00000000-0005-0000-0000-00002F000000}"/>
    <cellStyle name="Normal 2" xfId="49" xr:uid="{00000000-0005-0000-0000-000030000000}"/>
    <cellStyle name="Normal 2 10" xfId="100" xr:uid="{7CB72E72-F552-498B-8380-5EF234840761}"/>
    <cellStyle name="Normal 2 2" xfId="87" xr:uid="{0AD771F4-0F76-4E4D-9DB8-E37BC99A8A25}"/>
    <cellStyle name="Normal 2 2 2" xfId="106" xr:uid="{6E8928A7-66F2-4256-9216-1BD55A87176B}"/>
    <cellStyle name="Normal 2 3" xfId="105" xr:uid="{7E4FE380-4268-4738-A27A-83B8A9183493}"/>
    <cellStyle name="Normal 2 4" xfId="48" xr:uid="{00000000-0005-0000-0000-000031000000}"/>
    <cellStyle name="Normal 3" xfId="53" xr:uid="{00000000-0005-0000-0000-000032000000}"/>
    <cellStyle name="Normal 3 2" xfId="58" xr:uid="{60B2EF75-737B-48FC-9C94-2517B2DB49F8}"/>
    <cellStyle name="Normal 3 3" xfId="43" xr:uid="{00000000-0005-0000-0000-000033000000}"/>
    <cellStyle name="Normal 3 4" xfId="88" xr:uid="{2549F1DB-FA08-4C8C-A883-04C0B19CB402}"/>
    <cellStyle name="Normal 3 5" xfId="65" xr:uid="{E0182B1F-E69E-43BA-8F1B-56D7C09A5289}"/>
    <cellStyle name="Normal 5" xfId="91" xr:uid="{756763B0-3DA1-4013-8147-6318A7FFD014}"/>
    <cellStyle name="Normal_Estados Fiscal 1999" xfId="44" xr:uid="{00000000-0005-0000-0000-000034000000}"/>
    <cellStyle name="Notas" xfId="15" builtinId="10" customBuiltin="1"/>
    <cellStyle name="Porcentaje 2" xfId="343" xr:uid="{991EC8C6-3588-447E-9F25-4E3EB51CB7B9}"/>
    <cellStyle name="Porcentual 2" xfId="90" xr:uid="{5E58AAA8-EE60-4F7A-BC1F-DAA89C1BC14D}"/>
    <cellStyle name="Salida" xfId="10" builtinId="21" customBuiltin="1"/>
    <cellStyle name="Texto de advertencia" xfId="14" builtinId="11" customBuiltin="1"/>
    <cellStyle name="Texto explicativo" xfId="16" builtinId="53" customBuiltin="1"/>
    <cellStyle name="Título" xfId="59" builtinId="15" customBuiltin="1"/>
    <cellStyle name="Título 2" xfId="3" builtinId="17" customBuiltin="1"/>
    <cellStyle name="Título 3" xfId="4" builtinId="18" customBuiltin="1"/>
    <cellStyle name="Título 4" xfId="42" xr:uid="{00000000-0005-0000-0000-000038000000}"/>
    <cellStyle name="Total" xfId="17" builtinId="25" customBuiltin="1"/>
  </cellStyles>
  <dxfs count="0"/>
  <tableStyles count="0" defaultTableStyle="TableStyleMedium2" defaultPivotStyle="PivotStyleLight16"/>
  <colors>
    <mruColors>
      <color rgb="FF66FFFF"/>
      <color rgb="FF336699"/>
      <color rgb="FF003366"/>
      <color rgb="FF006699"/>
      <color rgb="FF000066"/>
      <color rgb="FF333399"/>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6</xdr:col>
      <xdr:colOff>66674</xdr:colOff>
      <xdr:row>3</xdr:row>
      <xdr:rowOff>152400</xdr:rowOff>
    </xdr:from>
    <xdr:to>
      <xdr:col>9</xdr:col>
      <xdr:colOff>452132</xdr:colOff>
      <xdr:row>5</xdr:row>
      <xdr:rowOff>155573</xdr:rowOff>
    </xdr:to>
    <xdr:grpSp>
      <xdr:nvGrpSpPr>
        <xdr:cNvPr id="4" name="Group 352">
          <a:extLst>
            <a:ext uri="{FF2B5EF4-FFF2-40B4-BE49-F238E27FC236}">
              <a16:creationId xmlns:a16="http://schemas.microsoft.com/office/drawing/2014/main" id="{3913598E-A919-3654-90BA-CCBD25712A8C}"/>
            </a:ext>
          </a:extLst>
        </xdr:cNvPr>
        <xdr:cNvGrpSpPr/>
      </xdr:nvGrpSpPr>
      <xdr:grpSpPr>
        <a:xfrm>
          <a:off x="5476874" y="809625"/>
          <a:ext cx="2757183" cy="479423"/>
          <a:chOff x="0" y="0"/>
          <a:chExt cx="2757732" cy="479637"/>
        </a:xfrm>
      </xdr:grpSpPr>
      <xdr:sp macro="" textlink="">
        <xdr:nvSpPr>
          <xdr:cNvPr id="5" name="Shape 6">
            <a:extLst>
              <a:ext uri="{FF2B5EF4-FFF2-40B4-BE49-F238E27FC236}">
                <a16:creationId xmlns:a16="http://schemas.microsoft.com/office/drawing/2014/main" id="{9C70D7E4-9066-3524-5BF4-CA800E4713A1}"/>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7">
            <a:extLst>
              <a:ext uri="{FF2B5EF4-FFF2-40B4-BE49-F238E27FC236}">
                <a16:creationId xmlns:a16="http://schemas.microsoft.com/office/drawing/2014/main" id="{8C7DEF89-DE00-7620-E56B-48EEC9E16599}"/>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8">
            <a:extLst>
              <a:ext uri="{FF2B5EF4-FFF2-40B4-BE49-F238E27FC236}">
                <a16:creationId xmlns:a16="http://schemas.microsoft.com/office/drawing/2014/main" id="{1E50E9E2-D944-29A6-030A-BFE382050551}"/>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9">
            <a:extLst>
              <a:ext uri="{FF2B5EF4-FFF2-40B4-BE49-F238E27FC236}">
                <a16:creationId xmlns:a16="http://schemas.microsoft.com/office/drawing/2014/main" id="{AF10B1C2-CCC1-80FF-AA44-F7B530A8C2D9}"/>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0">
            <a:extLst>
              <a:ext uri="{FF2B5EF4-FFF2-40B4-BE49-F238E27FC236}">
                <a16:creationId xmlns:a16="http://schemas.microsoft.com/office/drawing/2014/main" id="{2CB14EF9-106F-2A7B-037B-0F34D9B10EAA}"/>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1">
            <a:extLst>
              <a:ext uri="{FF2B5EF4-FFF2-40B4-BE49-F238E27FC236}">
                <a16:creationId xmlns:a16="http://schemas.microsoft.com/office/drawing/2014/main" id="{1D38A5EF-73DE-7A58-0C54-7520E5D09F62}"/>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2">
            <a:extLst>
              <a:ext uri="{FF2B5EF4-FFF2-40B4-BE49-F238E27FC236}">
                <a16:creationId xmlns:a16="http://schemas.microsoft.com/office/drawing/2014/main" id="{9F2F2A94-D9B8-565F-1701-7BFFC1FBA954}"/>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2" name="Shape 13">
            <a:extLst>
              <a:ext uri="{FF2B5EF4-FFF2-40B4-BE49-F238E27FC236}">
                <a16:creationId xmlns:a16="http://schemas.microsoft.com/office/drawing/2014/main" id="{70422A0F-B846-75C7-3D1E-A2003AB978E9}"/>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3" name="Shape 14">
            <a:extLst>
              <a:ext uri="{FF2B5EF4-FFF2-40B4-BE49-F238E27FC236}">
                <a16:creationId xmlns:a16="http://schemas.microsoft.com/office/drawing/2014/main" id="{365E4C31-0AC3-00C9-AF74-9812C6D770A8}"/>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5">
            <a:extLst>
              <a:ext uri="{FF2B5EF4-FFF2-40B4-BE49-F238E27FC236}">
                <a16:creationId xmlns:a16="http://schemas.microsoft.com/office/drawing/2014/main" id="{3B07AE40-6774-30E8-5580-A9BD8646060A}"/>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16">
            <a:extLst>
              <a:ext uri="{FF2B5EF4-FFF2-40B4-BE49-F238E27FC236}">
                <a16:creationId xmlns:a16="http://schemas.microsoft.com/office/drawing/2014/main" id="{723B189E-FCB4-DC2F-5DE7-75526BA75658}"/>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6" name="Shape 367">
            <a:extLst>
              <a:ext uri="{FF2B5EF4-FFF2-40B4-BE49-F238E27FC236}">
                <a16:creationId xmlns:a16="http://schemas.microsoft.com/office/drawing/2014/main" id="{3C4B6DEC-4BE8-D6A9-59DD-0EF092FC4474}"/>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8">
            <a:extLst>
              <a:ext uri="{FF2B5EF4-FFF2-40B4-BE49-F238E27FC236}">
                <a16:creationId xmlns:a16="http://schemas.microsoft.com/office/drawing/2014/main" id="{B905D29F-2E74-D2D8-9BFE-9A1E7CDC05E9}"/>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19">
            <a:extLst>
              <a:ext uri="{FF2B5EF4-FFF2-40B4-BE49-F238E27FC236}">
                <a16:creationId xmlns:a16="http://schemas.microsoft.com/office/drawing/2014/main" id="{F69521C6-CF9D-D9EA-ED6E-3C46377F8978}"/>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0">
            <a:extLst>
              <a:ext uri="{FF2B5EF4-FFF2-40B4-BE49-F238E27FC236}">
                <a16:creationId xmlns:a16="http://schemas.microsoft.com/office/drawing/2014/main" id="{7EAAE450-5B92-CBE6-C3BD-C4CD7CF28CC9}"/>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1">
            <a:extLst>
              <a:ext uri="{FF2B5EF4-FFF2-40B4-BE49-F238E27FC236}">
                <a16:creationId xmlns:a16="http://schemas.microsoft.com/office/drawing/2014/main" id="{3D4CDF19-FBE1-6D9B-919A-3DDAB2B885A9}"/>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2">
            <a:extLst>
              <a:ext uri="{FF2B5EF4-FFF2-40B4-BE49-F238E27FC236}">
                <a16:creationId xmlns:a16="http://schemas.microsoft.com/office/drawing/2014/main" id="{45904B8D-C945-C818-9717-10CD7747505B}"/>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23">
            <a:extLst>
              <a:ext uri="{FF2B5EF4-FFF2-40B4-BE49-F238E27FC236}">
                <a16:creationId xmlns:a16="http://schemas.microsoft.com/office/drawing/2014/main" id="{17E5C583-B470-4A9D-9E6C-72F35EB83667}"/>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368">
            <a:extLst>
              <a:ext uri="{FF2B5EF4-FFF2-40B4-BE49-F238E27FC236}">
                <a16:creationId xmlns:a16="http://schemas.microsoft.com/office/drawing/2014/main" id="{046821FD-4831-5382-8D41-2D77D760F81C}"/>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5">
            <a:extLst>
              <a:ext uri="{FF2B5EF4-FFF2-40B4-BE49-F238E27FC236}">
                <a16:creationId xmlns:a16="http://schemas.microsoft.com/office/drawing/2014/main" id="{B4E67CAA-C4A1-1C73-039A-3104B2FC917A}"/>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6">
            <a:extLst>
              <a:ext uri="{FF2B5EF4-FFF2-40B4-BE49-F238E27FC236}">
                <a16:creationId xmlns:a16="http://schemas.microsoft.com/office/drawing/2014/main" id="{CABE18EC-F7DD-4D3B-AC28-7CE75B834E58}"/>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7">
            <a:extLst>
              <a:ext uri="{FF2B5EF4-FFF2-40B4-BE49-F238E27FC236}">
                <a16:creationId xmlns:a16="http://schemas.microsoft.com/office/drawing/2014/main" id="{9D8777D3-136C-5240-3980-F8A08B722C6A}"/>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8">
            <a:extLst>
              <a:ext uri="{FF2B5EF4-FFF2-40B4-BE49-F238E27FC236}">
                <a16:creationId xmlns:a16="http://schemas.microsoft.com/office/drawing/2014/main" id="{90084F1F-5352-688B-83F9-382EF3FCC56A}"/>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8" name="Shape 29">
            <a:extLst>
              <a:ext uri="{FF2B5EF4-FFF2-40B4-BE49-F238E27FC236}">
                <a16:creationId xmlns:a16="http://schemas.microsoft.com/office/drawing/2014/main" id="{E52B583D-CEF4-8890-6BE6-274A22FAB2D7}"/>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twoCellAnchor editAs="oneCell">
    <xdr:from>
      <xdr:col>1</xdr:col>
      <xdr:colOff>85725</xdr:colOff>
      <xdr:row>24</xdr:row>
      <xdr:rowOff>133350</xdr:rowOff>
    </xdr:from>
    <xdr:to>
      <xdr:col>14</xdr:col>
      <xdr:colOff>57149</xdr:colOff>
      <xdr:row>31</xdr:row>
      <xdr:rowOff>57445</xdr:rowOff>
    </xdr:to>
    <xdr:pic>
      <xdr:nvPicPr>
        <xdr:cNvPr id="31" name="Imagen 30">
          <a:extLst>
            <a:ext uri="{FF2B5EF4-FFF2-40B4-BE49-F238E27FC236}">
              <a16:creationId xmlns:a16="http://schemas.microsoft.com/office/drawing/2014/main" id="{92043AC1-0EA6-4CE9-BD20-F77CCF2FBE84}"/>
            </a:ext>
          </a:extLst>
        </xdr:cNvPr>
        <xdr:cNvPicPr>
          <a:picLocks noChangeAspect="1"/>
        </xdr:cNvPicPr>
      </xdr:nvPicPr>
      <xdr:blipFill rotWithShape="1">
        <a:blip xmlns:r="http://schemas.openxmlformats.org/officeDocument/2006/relationships" r:embed="rId1"/>
        <a:srcRect l="4868" t="50696" r="5047" b="19217"/>
        <a:stretch/>
      </xdr:blipFill>
      <xdr:spPr>
        <a:xfrm>
          <a:off x="333375" y="5257800"/>
          <a:ext cx="12496799" cy="145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28576</xdr:colOff>
      <xdr:row>1</xdr:row>
      <xdr:rowOff>104775</xdr:rowOff>
    </xdr:from>
    <xdr:to>
      <xdr:col>1</xdr:col>
      <xdr:colOff>2540000</xdr:colOff>
      <xdr:row>4</xdr:row>
      <xdr:rowOff>127000</xdr:rowOff>
    </xdr:to>
    <xdr:grpSp>
      <xdr:nvGrpSpPr>
        <xdr:cNvPr id="4" name="Group 352">
          <a:extLst>
            <a:ext uri="{FF2B5EF4-FFF2-40B4-BE49-F238E27FC236}">
              <a16:creationId xmlns:a16="http://schemas.microsoft.com/office/drawing/2014/main" id="{9BA63102-6939-4836-B8C2-DE51F12A785D}"/>
            </a:ext>
          </a:extLst>
        </xdr:cNvPr>
        <xdr:cNvGrpSpPr/>
      </xdr:nvGrpSpPr>
      <xdr:grpSpPr>
        <a:xfrm>
          <a:off x="350309" y="248708"/>
          <a:ext cx="2511424" cy="454025"/>
          <a:chOff x="0" y="0"/>
          <a:chExt cx="2757732" cy="479637"/>
        </a:xfrm>
      </xdr:grpSpPr>
      <xdr:sp macro="" textlink="">
        <xdr:nvSpPr>
          <xdr:cNvPr id="5" name="Shape 6">
            <a:extLst>
              <a:ext uri="{FF2B5EF4-FFF2-40B4-BE49-F238E27FC236}">
                <a16:creationId xmlns:a16="http://schemas.microsoft.com/office/drawing/2014/main" id="{2F099CF4-D9D2-FDB7-0E83-06D90FE8704B}"/>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7">
            <a:extLst>
              <a:ext uri="{FF2B5EF4-FFF2-40B4-BE49-F238E27FC236}">
                <a16:creationId xmlns:a16="http://schemas.microsoft.com/office/drawing/2014/main" id="{88284D38-CA68-F3D2-DCA5-D2CC43F8F0A2}"/>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8">
            <a:extLst>
              <a:ext uri="{FF2B5EF4-FFF2-40B4-BE49-F238E27FC236}">
                <a16:creationId xmlns:a16="http://schemas.microsoft.com/office/drawing/2014/main" id="{68D6586D-6934-7F4B-AE9E-40F485FC006B}"/>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9">
            <a:extLst>
              <a:ext uri="{FF2B5EF4-FFF2-40B4-BE49-F238E27FC236}">
                <a16:creationId xmlns:a16="http://schemas.microsoft.com/office/drawing/2014/main" id="{8DE4EA1C-CFCC-7748-B65C-28D1C6130403}"/>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0">
            <a:extLst>
              <a:ext uri="{FF2B5EF4-FFF2-40B4-BE49-F238E27FC236}">
                <a16:creationId xmlns:a16="http://schemas.microsoft.com/office/drawing/2014/main" id="{BC7AEF56-9718-7600-2288-A98CCC5BF515}"/>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1">
            <a:extLst>
              <a:ext uri="{FF2B5EF4-FFF2-40B4-BE49-F238E27FC236}">
                <a16:creationId xmlns:a16="http://schemas.microsoft.com/office/drawing/2014/main" id="{7256513D-DC80-22AD-231D-41FDB3C80D82}"/>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2">
            <a:extLst>
              <a:ext uri="{FF2B5EF4-FFF2-40B4-BE49-F238E27FC236}">
                <a16:creationId xmlns:a16="http://schemas.microsoft.com/office/drawing/2014/main" id="{290CF6DA-C8E1-2640-4FAD-FAEA829C1006}"/>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2" name="Shape 13">
            <a:extLst>
              <a:ext uri="{FF2B5EF4-FFF2-40B4-BE49-F238E27FC236}">
                <a16:creationId xmlns:a16="http://schemas.microsoft.com/office/drawing/2014/main" id="{D1B7CD5D-22A4-E0B3-270F-3B6FA03056F5}"/>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3" name="Shape 14">
            <a:extLst>
              <a:ext uri="{FF2B5EF4-FFF2-40B4-BE49-F238E27FC236}">
                <a16:creationId xmlns:a16="http://schemas.microsoft.com/office/drawing/2014/main" id="{AB609044-B3F4-B6AC-F0AF-81CF5DC2B5D0}"/>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5">
            <a:extLst>
              <a:ext uri="{FF2B5EF4-FFF2-40B4-BE49-F238E27FC236}">
                <a16:creationId xmlns:a16="http://schemas.microsoft.com/office/drawing/2014/main" id="{0E6ACB2F-38DF-11F8-1C5B-F4E939DB5B71}"/>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16">
            <a:extLst>
              <a:ext uri="{FF2B5EF4-FFF2-40B4-BE49-F238E27FC236}">
                <a16:creationId xmlns:a16="http://schemas.microsoft.com/office/drawing/2014/main" id="{F0E5E77B-CA57-5A3D-3ED0-6D0C595AD99D}"/>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6" name="Shape 367">
            <a:extLst>
              <a:ext uri="{FF2B5EF4-FFF2-40B4-BE49-F238E27FC236}">
                <a16:creationId xmlns:a16="http://schemas.microsoft.com/office/drawing/2014/main" id="{F9254034-3BEA-9007-119F-1B8CE9AC6943}"/>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8">
            <a:extLst>
              <a:ext uri="{FF2B5EF4-FFF2-40B4-BE49-F238E27FC236}">
                <a16:creationId xmlns:a16="http://schemas.microsoft.com/office/drawing/2014/main" id="{B101FFFF-FEB7-C6F8-6EDB-08D64E420EA3}"/>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19">
            <a:extLst>
              <a:ext uri="{FF2B5EF4-FFF2-40B4-BE49-F238E27FC236}">
                <a16:creationId xmlns:a16="http://schemas.microsoft.com/office/drawing/2014/main" id="{9390AF06-EA2C-72C5-C4E9-67B4A39AD7ED}"/>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0">
            <a:extLst>
              <a:ext uri="{FF2B5EF4-FFF2-40B4-BE49-F238E27FC236}">
                <a16:creationId xmlns:a16="http://schemas.microsoft.com/office/drawing/2014/main" id="{29294C36-9435-DFC6-5DA4-6CA46425EEAA}"/>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1">
            <a:extLst>
              <a:ext uri="{FF2B5EF4-FFF2-40B4-BE49-F238E27FC236}">
                <a16:creationId xmlns:a16="http://schemas.microsoft.com/office/drawing/2014/main" id="{418F7AA2-7C4F-B41A-6937-B7E54561D1BD}"/>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2">
            <a:extLst>
              <a:ext uri="{FF2B5EF4-FFF2-40B4-BE49-F238E27FC236}">
                <a16:creationId xmlns:a16="http://schemas.microsoft.com/office/drawing/2014/main" id="{A051B32A-D490-A03A-279D-57ED96A11D97}"/>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23">
            <a:extLst>
              <a:ext uri="{FF2B5EF4-FFF2-40B4-BE49-F238E27FC236}">
                <a16:creationId xmlns:a16="http://schemas.microsoft.com/office/drawing/2014/main" id="{F3F5F9BF-DB58-DAFA-9998-16AEBA080CAA}"/>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368">
            <a:extLst>
              <a:ext uri="{FF2B5EF4-FFF2-40B4-BE49-F238E27FC236}">
                <a16:creationId xmlns:a16="http://schemas.microsoft.com/office/drawing/2014/main" id="{187D8B51-8AD3-E9DC-2FE7-2A17AB70F064}"/>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5">
            <a:extLst>
              <a:ext uri="{FF2B5EF4-FFF2-40B4-BE49-F238E27FC236}">
                <a16:creationId xmlns:a16="http://schemas.microsoft.com/office/drawing/2014/main" id="{30D59051-933E-0253-0D75-815ED2AD417B}"/>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6">
            <a:extLst>
              <a:ext uri="{FF2B5EF4-FFF2-40B4-BE49-F238E27FC236}">
                <a16:creationId xmlns:a16="http://schemas.microsoft.com/office/drawing/2014/main" id="{43599893-FBB4-05FA-2AC7-0FEBA289BAA9}"/>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7">
            <a:extLst>
              <a:ext uri="{FF2B5EF4-FFF2-40B4-BE49-F238E27FC236}">
                <a16:creationId xmlns:a16="http://schemas.microsoft.com/office/drawing/2014/main" id="{32DF97C3-41BF-EE3E-B171-D045ED38358A}"/>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8">
            <a:extLst>
              <a:ext uri="{FF2B5EF4-FFF2-40B4-BE49-F238E27FC236}">
                <a16:creationId xmlns:a16="http://schemas.microsoft.com/office/drawing/2014/main" id="{A3B9A02A-2F6F-D982-3A50-05A293B6FA2F}"/>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8" name="Shape 29">
            <a:extLst>
              <a:ext uri="{FF2B5EF4-FFF2-40B4-BE49-F238E27FC236}">
                <a16:creationId xmlns:a16="http://schemas.microsoft.com/office/drawing/2014/main" id="{C9CDBD59-2851-FFE6-0595-3F8B32987F18}"/>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53340</xdr:colOff>
      <xdr:row>1</xdr:row>
      <xdr:rowOff>93134</xdr:rowOff>
    </xdr:from>
    <xdr:to>
      <xdr:col>1</xdr:col>
      <xdr:colOff>2480734</xdr:colOff>
      <xdr:row>4</xdr:row>
      <xdr:rowOff>32385</xdr:rowOff>
    </xdr:to>
    <xdr:grpSp>
      <xdr:nvGrpSpPr>
        <xdr:cNvPr id="3" name="Group 352">
          <a:extLst>
            <a:ext uri="{FF2B5EF4-FFF2-40B4-BE49-F238E27FC236}">
              <a16:creationId xmlns:a16="http://schemas.microsoft.com/office/drawing/2014/main" id="{31E60582-4E7A-4363-BB4D-539236366649}"/>
            </a:ext>
          </a:extLst>
        </xdr:cNvPr>
        <xdr:cNvGrpSpPr/>
      </xdr:nvGrpSpPr>
      <xdr:grpSpPr>
        <a:xfrm>
          <a:off x="248073" y="262467"/>
          <a:ext cx="2427394" cy="447251"/>
          <a:chOff x="0" y="0"/>
          <a:chExt cx="2757732" cy="479637"/>
        </a:xfrm>
      </xdr:grpSpPr>
      <xdr:sp macro="" textlink="">
        <xdr:nvSpPr>
          <xdr:cNvPr id="4" name="Shape 6">
            <a:extLst>
              <a:ext uri="{FF2B5EF4-FFF2-40B4-BE49-F238E27FC236}">
                <a16:creationId xmlns:a16="http://schemas.microsoft.com/office/drawing/2014/main" id="{E10961E2-59FE-C5F3-5E5D-C67D4F6188BE}"/>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6A23CF9F-CBF9-DDFC-0378-8CEE26B0D3C5}"/>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35738FD8-C4B0-D16F-2A74-4FF61532D9CE}"/>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CB16AE71-F568-7FB8-742B-0D580D7C2CA2}"/>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493473D0-63B0-F8E0-2B78-893A08F54C45}"/>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DD3A56A3-589D-8B29-8F62-D61D24A93B28}"/>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7CD5469E-0FD6-A2A5-9D64-7155493F779D}"/>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4EF63DD8-B97B-4F0E-D951-EA2D9DD0B43A}"/>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7D1B125F-8770-1DE9-2CAB-0CFF1DB85765}"/>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AD134B15-82F8-4DEA-4466-CB375F54F681}"/>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FBBE3C0E-5EE7-DC42-F7EA-C200DA013592}"/>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0266D1F3-0E6C-152F-A055-DEAFFD7C7FFA}"/>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20BADB5F-0E58-7503-F4D9-72A94A5B003D}"/>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E28EA10F-AF70-5C68-7213-B2DBBE3E4608}"/>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B9D1FE89-DAE3-2999-ABC5-E2550FF56D8F}"/>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BF931C1F-F364-31C3-A384-8B29DB7EB674}"/>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6F1C4BD7-0409-16C0-E7A4-3CE47B65F94E}"/>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2E3F7DC6-7CD6-74E5-0E4B-24B9BD600DB9}"/>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43493E9A-F215-F269-71ED-E5E57870E44F}"/>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6ED5A01C-34FA-E765-CF07-9A995C700E19}"/>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33539259-3417-FE82-9195-77F46710BCA4}"/>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82902E3E-DD5A-5DE8-3EEA-D9F95B56BDA0}"/>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01BC9E80-1CE1-437E-6988-947F74BAEDD9}"/>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69A8A280-E6EF-FC38-2F37-3CAD58E3E782}"/>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267544</xdr:colOff>
      <xdr:row>1</xdr:row>
      <xdr:rowOff>83821</xdr:rowOff>
    </xdr:from>
    <xdr:to>
      <xdr:col>2</xdr:col>
      <xdr:colOff>93133</xdr:colOff>
      <xdr:row>3</xdr:row>
      <xdr:rowOff>169334</xdr:rowOff>
    </xdr:to>
    <xdr:grpSp>
      <xdr:nvGrpSpPr>
        <xdr:cNvPr id="28" name="Group 352">
          <a:extLst>
            <a:ext uri="{FF2B5EF4-FFF2-40B4-BE49-F238E27FC236}">
              <a16:creationId xmlns:a16="http://schemas.microsoft.com/office/drawing/2014/main" id="{781C5645-2A64-4CC5-9BB1-D7A6A475BCB6}"/>
            </a:ext>
          </a:extLst>
        </xdr:cNvPr>
        <xdr:cNvGrpSpPr/>
      </xdr:nvGrpSpPr>
      <xdr:grpSpPr>
        <a:xfrm>
          <a:off x="267544" y="253154"/>
          <a:ext cx="2551856" cy="424180"/>
          <a:chOff x="0" y="0"/>
          <a:chExt cx="2757732" cy="479637"/>
        </a:xfrm>
      </xdr:grpSpPr>
      <xdr:sp macro="" textlink="">
        <xdr:nvSpPr>
          <xdr:cNvPr id="29" name="Shape 6">
            <a:extLst>
              <a:ext uri="{FF2B5EF4-FFF2-40B4-BE49-F238E27FC236}">
                <a16:creationId xmlns:a16="http://schemas.microsoft.com/office/drawing/2014/main" id="{E84CBFDB-99B7-77AA-DE8B-23117594D9F0}"/>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0" name="Shape 7">
            <a:extLst>
              <a:ext uri="{FF2B5EF4-FFF2-40B4-BE49-F238E27FC236}">
                <a16:creationId xmlns:a16="http://schemas.microsoft.com/office/drawing/2014/main" id="{A40090A9-C5C7-75E8-E073-AAAA652AE5A9}"/>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1" name="Shape 8">
            <a:extLst>
              <a:ext uri="{FF2B5EF4-FFF2-40B4-BE49-F238E27FC236}">
                <a16:creationId xmlns:a16="http://schemas.microsoft.com/office/drawing/2014/main" id="{42E5BB9A-32DB-916F-D86F-41AB65306F11}"/>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2" name="Shape 9">
            <a:extLst>
              <a:ext uri="{FF2B5EF4-FFF2-40B4-BE49-F238E27FC236}">
                <a16:creationId xmlns:a16="http://schemas.microsoft.com/office/drawing/2014/main" id="{94E304FE-7FF7-2ED4-ABD2-47A6A04FB04B}"/>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3" name="Shape 10">
            <a:extLst>
              <a:ext uri="{FF2B5EF4-FFF2-40B4-BE49-F238E27FC236}">
                <a16:creationId xmlns:a16="http://schemas.microsoft.com/office/drawing/2014/main" id="{BB736E76-E432-9279-2A11-579ACF54875A}"/>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4" name="Shape 11">
            <a:extLst>
              <a:ext uri="{FF2B5EF4-FFF2-40B4-BE49-F238E27FC236}">
                <a16:creationId xmlns:a16="http://schemas.microsoft.com/office/drawing/2014/main" id="{A63BBAED-179E-6563-69FD-7BEFEDC82E24}"/>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5" name="Shape 12">
            <a:extLst>
              <a:ext uri="{FF2B5EF4-FFF2-40B4-BE49-F238E27FC236}">
                <a16:creationId xmlns:a16="http://schemas.microsoft.com/office/drawing/2014/main" id="{CDC2FEB1-B463-CB35-46B1-30F959F97D20}"/>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36" name="Shape 13">
            <a:extLst>
              <a:ext uri="{FF2B5EF4-FFF2-40B4-BE49-F238E27FC236}">
                <a16:creationId xmlns:a16="http://schemas.microsoft.com/office/drawing/2014/main" id="{CB4C5336-9985-1670-39C4-06C90F86B4C8}"/>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37" name="Shape 14">
            <a:extLst>
              <a:ext uri="{FF2B5EF4-FFF2-40B4-BE49-F238E27FC236}">
                <a16:creationId xmlns:a16="http://schemas.microsoft.com/office/drawing/2014/main" id="{A8B4159C-1E55-65E4-5179-8554C1E8C055}"/>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38" name="Shape 15">
            <a:extLst>
              <a:ext uri="{FF2B5EF4-FFF2-40B4-BE49-F238E27FC236}">
                <a16:creationId xmlns:a16="http://schemas.microsoft.com/office/drawing/2014/main" id="{3681C88C-8D10-3310-F43F-49DA0D823F02}"/>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39" name="Shape 16">
            <a:extLst>
              <a:ext uri="{FF2B5EF4-FFF2-40B4-BE49-F238E27FC236}">
                <a16:creationId xmlns:a16="http://schemas.microsoft.com/office/drawing/2014/main" id="{C5E9BDBA-DEED-3B69-6840-82888606EBC8}"/>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40" name="Shape 367">
            <a:extLst>
              <a:ext uri="{FF2B5EF4-FFF2-40B4-BE49-F238E27FC236}">
                <a16:creationId xmlns:a16="http://schemas.microsoft.com/office/drawing/2014/main" id="{CF1BEA51-4D37-E02A-79FA-F8E18613E641}"/>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1" name="Shape 18">
            <a:extLst>
              <a:ext uri="{FF2B5EF4-FFF2-40B4-BE49-F238E27FC236}">
                <a16:creationId xmlns:a16="http://schemas.microsoft.com/office/drawing/2014/main" id="{FDBB9550-C205-2DFB-01F4-5A67447B60E2}"/>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2" name="Shape 19">
            <a:extLst>
              <a:ext uri="{FF2B5EF4-FFF2-40B4-BE49-F238E27FC236}">
                <a16:creationId xmlns:a16="http://schemas.microsoft.com/office/drawing/2014/main" id="{63273FC3-6FE0-AEEB-747E-26B4C7CC9964}"/>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3" name="Shape 20">
            <a:extLst>
              <a:ext uri="{FF2B5EF4-FFF2-40B4-BE49-F238E27FC236}">
                <a16:creationId xmlns:a16="http://schemas.microsoft.com/office/drawing/2014/main" id="{83CB6436-CCB5-59E7-4C08-F623AF1A2177}"/>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4" name="Shape 21">
            <a:extLst>
              <a:ext uri="{FF2B5EF4-FFF2-40B4-BE49-F238E27FC236}">
                <a16:creationId xmlns:a16="http://schemas.microsoft.com/office/drawing/2014/main" id="{99571AB7-2D23-7C92-76EB-66B4874700B6}"/>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5" name="Shape 22">
            <a:extLst>
              <a:ext uri="{FF2B5EF4-FFF2-40B4-BE49-F238E27FC236}">
                <a16:creationId xmlns:a16="http://schemas.microsoft.com/office/drawing/2014/main" id="{8631AA9A-A6AD-CE51-3BED-928CC43EBB37}"/>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6" name="Shape 23">
            <a:extLst>
              <a:ext uri="{FF2B5EF4-FFF2-40B4-BE49-F238E27FC236}">
                <a16:creationId xmlns:a16="http://schemas.microsoft.com/office/drawing/2014/main" id="{36D1EDC3-C36C-0409-27DD-914267D2B03C}"/>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7" name="Shape 368">
            <a:extLst>
              <a:ext uri="{FF2B5EF4-FFF2-40B4-BE49-F238E27FC236}">
                <a16:creationId xmlns:a16="http://schemas.microsoft.com/office/drawing/2014/main" id="{2BFD1A07-F5A6-07A9-426C-413780366B52}"/>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8" name="Shape 25">
            <a:extLst>
              <a:ext uri="{FF2B5EF4-FFF2-40B4-BE49-F238E27FC236}">
                <a16:creationId xmlns:a16="http://schemas.microsoft.com/office/drawing/2014/main" id="{44FBBBC4-9141-4395-527D-F3D5D6BCF2FA}"/>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9" name="Shape 26">
            <a:extLst>
              <a:ext uri="{FF2B5EF4-FFF2-40B4-BE49-F238E27FC236}">
                <a16:creationId xmlns:a16="http://schemas.microsoft.com/office/drawing/2014/main" id="{D2A6ECEB-3BC1-D0CF-6971-46F25E727A19}"/>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0" name="Shape 27">
            <a:extLst>
              <a:ext uri="{FF2B5EF4-FFF2-40B4-BE49-F238E27FC236}">
                <a16:creationId xmlns:a16="http://schemas.microsoft.com/office/drawing/2014/main" id="{9C71DED4-AEA1-AFCF-0398-83420263D835}"/>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1" name="Shape 28">
            <a:extLst>
              <a:ext uri="{FF2B5EF4-FFF2-40B4-BE49-F238E27FC236}">
                <a16:creationId xmlns:a16="http://schemas.microsoft.com/office/drawing/2014/main" id="{E0DD40F2-8695-784A-3041-146DCBFC3E84}"/>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2" name="Shape 29">
            <a:extLst>
              <a:ext uri="{FF2B5EF4-FFF2-40B4-BE49-F238E27FC236}">
                <a16:creationId xmlns:a16="http://schemas.microsoft.com/office/drawing/2014/main" id="{6BC3A25A-0DEB-7536-D9A5-39824DB72657}"/>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16933</xdr:colOff>
      <xdr:row>1</xdr:row>
      <xdr:rowOff>76199</xdr:rowOff>
    </xdr:from>
    <xdr:to>
      <xdr:col>1</xdr:col>
      <xdr:colOff>2568789</xdr:colOff>
      <xdr:row>3</xdr:row>
      <xdr:rowOff>161712</xdr:rowOff>
    </xdr:to>
    <xdr:grpSp>
      <xdr:nvGrpSpPr>
        <xdr:cNvPr id="2" name="Group 352">
          <a:extLst>
            <a:ext uri="{FF2B5EF4-FFF2-40B4-BE49-F238E27FC236}">
              <a16:creationId xmlns:a16="http://schemas.microsoft.com/office/drawing/2014/main" id="{6F135BFA-2D5E-43C2-9C13-CFB04C4B92FC}"/>
            </a:ext>
          </a:extLst>
        </xdr:cNvPr>
        <xdr:cNvGrpSpPr/>
      </xdr:nvGrpSpPr>
      <xdr:grpSpPr>
        <a:xfrm>
          <a:off x="220133" y="245532"/>
          <a:ext cx="2551856" cy="424180"/>
          <a:chOff x="0" y="0"/>
          <a:chExt cx="2757732" cy="479637"/>
        </a:xfrm>
      </xdr:grpSpPr>
      <xdr:sp macro="" textlink="">
        <xdr:nvSpPr>
          <xdr:cNvPr id="3" name="Shape 6">
            <a:extLst>
              <a:ext uri="{FF2B5EF4-FFF2-40B4-BE49-F238E27FC236}">
                <a16:creationId xmlns:a16="http://schemas.microsoft.com/office/drawing/2014/main" id="{1755EC2F-676E-0BE6-953B-BCE7FDA1EF69}"/>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4" name="Shape 7">
            <a:extLst>
              <a:ext uri="{FF2B5EF4-FFF2-40B4-BE49-F238E27FC236}">
                <a16:creationId xmlns:a16="http://schemas.microsoft.com/office/drawing/2014/main" id="{407D713C-97DB-90E6-3CB9-427793B50CBB}"/>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8">
            <a:extLst>
              <a:ext uri="{FF2B5EF4-FFF2-40B4-BE49-F238E27FC236}">
                <a16:creationId xmlns:a16="http://schemas.microsoft.com/office/drawing/2014/main" id="{1485227B-90CF-495B-7686-CF29CFA69088}"/>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9">
            <a:extLst>
              <a:ext uri="{FF2B5EF4-FFF2-40B4-BE49-F238E27FC236}">
                <a16:creationId xmlns:a16="http://schemas.microsoft.com/office/drawing/2014/main" id="{9035B0B0-9A10-7D96-F8F8-6F4418A869FA}"/>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10">
            <a:extLst>
              <a:ext uri="{FF2B5EF4-FFF2-40B4-BE49-F238E27FC236}">
                <a16:creationId xmlns:a16="http://schemas.microsoft.com/office/drawing/2014/main" id="{056D8758-2071-7378-BDB8-5C7533716BD8}"/>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1">
            <a:extLst>
              <a:ext uri="{FF2B5EF4-FFF2-40B4-BE49-F238E27FC236}">
                <a16:creationId xmlns:a16="http://schemas.microsoft.com/office/drawing/2014/main" id="{0D291F27-B711-332B-66BF-694236DDE631}"/>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2">
            <a:extLst>
              <a:ext uri="{FF2B5EF4-FFF2-40B4-BE49-F238E27FC236}">
                <a16:creationId xmlns:a16="http://schemas.microsoft.com/office/drawing/2014/main" id="{B56192C2-546C-A476-297B-DBCCE4154A32}"/>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3">
            <a:extLst>
              <a:ext uri="{FF2B5EF4-FFF2-40B4-BE49-F238E27FC236}">
                <a16:creationId xmlns:a16="http://schemas.microsoft.com/office/drawing/2014/main" id="{AC2DE43E-B23D-266F-B718-AC247D3B9DCB}"/>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1" name="Shape 14">
            <a:extLst>
              <a:ext uri="{FF2B5EF4-FFF2-40B4-BE49-F238E27FC236}">
                <a16:creationId xmlns:a16="http://schemas.microsoft.com/office/drawing/2014/main" id="{6F0FC824-FE56-BD95-65C6-FC599110B8FE}"/>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2" name="Shape 15">
            <a:extLst>
              <a:ext uri="{FF2B5EF4-FFF2-40B4-BE49-F238E27FC236}">
                <a16:creationId xmlns:a16="http://schemas.microsoft.com/office/drawing/2014/main" id="{C535D7EA-A4AA-4EC3-1A7F-F1BCEADDDB29}"/>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6">
            <a:extLst>
              <a:ext uri="{FF2B5EF4-FFF2-40B4-BE49-F238E27FC236}">
                <a16:creationId xmlns:a16="http://schemas.microsoft.com/office/drawing/2014/main" id="{1E224F72-2D65-4415-9EF9-1A8AE7BA9BC6}"/>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367">
            <a:extLst>
              <a:ext uri="{FF2B5EF4-FFF2-40B4-BE49-F238E27FC236}">
                <a16:creationId xmlns:a16="http://schemas.microsoft.com/office/drawing/2014/main" id="{93167234-D232-BDA0-1A56-F2DA751DC7B4}"/>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5" name="Shape 18">
            <a:extLst>
              <a:ext uri="{FF2B5EF4-FFF2-40B4-BE49-F238E27FC236}">
                <a16:creationId xmlns:a16="http://schemas.microsoft.com/office/drawing/2014/main" id="{86EBBF28-0900-C7CC-7A0A-F643FCA48E1F}"/>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9">
            <a:extLst>
              <a:ext uri="{FF2B5EF4-FFF2-40B4-BE49-F238E27FC236}">
                <a16:creationId xmlns:a16="http://schemas.microsoft.com/office/drawing/2014/main" id="{251259E9-ECB4-9E8F-F6FD-6B3F40AECAAB}"/>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20">
            <a:extLst>
              <a:ext uri="{FF2B5EF4-FFF2-40B4-BE49-F238E27FC236}">
                <a16:creationId xmlns:a16="http://schemas.microsoft.com/office/drawing/2014/main" id="{59A09450-B8E2-FCAA-5D6B-496860C77FAE}"/>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1">
            <a:extLst>
              <a:ext uri="{FF2B5EF4-FFF2-40B4-BE49-F238E27FC236}">
                <a16:creationId xmlns:a16="http://schemas.microsoft.com/office/drawing/2014/main" id="{F00A9148-AABC-7378-D1D4-EA3BA9434BCF}"/>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2">
            <a:extLst>
              <a:ext uri="{FF2B5EF4-FFF2-40B4-BE49-F238E27FC236}">
                <a16:creationId xmlns:a16="http://schemas.microsoft.com/office/drawing/2014/main" id="{2C703B4F-308C-CA20-168E-B1A55FE62469}"/>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3">
            <a:extLst>
              <a:ext uri="{FF2B5EF4-FFF2-40B4-BE49-F238E27FC236}">
                <a16:creationId xmlns:a16="http://schemas.microsoft.com/office/drawing/2014/main" id="{633EAE0F-D8C5-DE86-7017-1F37FD11DDB3}"/>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368">
            <a:extLst>
              <a:ext uri="{FF2B5EF4-FFF2-40B4-BE49-F238E27FC236}">
                <a16:creationId xmlns:a16="http://schemas.microsoft.com/office/drawing/2014/main" id="{722715CB-F373-7D1E-2927-AD26CB4B912E}"/>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25">
            <a:extLst>
              <a:ext uri="{FF2B5EF4-FFF2-40B4-BE49-F238E27FC236}">
                <a16:creationId xmlns:a16="http://schemas.microsoft.com/office/drawing/2014/main" id="{A12E830A-89EB-A21D-846A-74322431B90A}"/>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6">
            <a:extLst>
              <a:ext uri="{FF2B5EF4-FFF2-40B4-BE49-F238E27FC236}">
                <a16:creationId xmlns:a16="http://schemas.microsoft.com/office/drawing/2014/main" id="{560FCC6C-A184-CF0B-3FDE-46C99577E8E7}"/>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7">
            <a:extLst>
              <a:ext uri="{FF2B5EF4-FFF2-40B4-BE49-F238E27FC236}">
                <a16:creationId xmlns:a16="http://schemas.microsoft.com/office/drawing/2014/main" id="{4052C628-04E5-71AD-A76B-855EC3CD6AA7}"/>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8">
            <a:extLst>
              <a:ext uri="{FF2B5EF4-FFF2-40B4-BE49-F238E27FC236}">
                <a16:creationId xmlns:a16="http://schemas.microsoft.com/office/drawing/2014/main" id="{995964B7-900C-75B2-2A79-94E2F4275061}"/>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9">
            <a:extLst>
              <a:ext uri="{FF2B5EF4-FFF2-40B4-BE49-F238E27FC236}">
                <a16:creationId xmlns:a16="http://schemas.microsoft.com/office/drawing/2014/main" id="{9FEB0A8C-1A3C-2553-126F-6640495E3576}"/>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110067</xdr:colOff>
      <xdr:row>1</xdr:row>
      <xdr:rowOff>152400</xdr:rowOff>
    </xdr:from>
    <xdr:to>
      <xdr:col>4</xdr:col>
      <xdr:colOff>575734</xdr:colOff>
      <xdr:row>4</xdr:row>
      <xdr:rowOff>69639</xdr:rowOff>
    </xdr:to>
    <xdr:grpSp>
      <xdr:nvGrpSpPr>
        <xdr:cNvPr id="3" name="Group 352">
          <a:extLst>
            <a:ext uri="{FF2B5EF4-FFF2-40B4-BE49-F238E27FC236}">
              <a16:creationId xmlns:a16="http://schemas.microsoft.com/office/drawing/2014/main" id="{93E65066-D3CB-4138-967A-C08CC3024AC6}"/>
            </a:ext>
          </a:extLst>
        </xdr:cNvPr>
        <xdr:cNvGrpSpPr/>
      </xdr:nvGrpSpPr>
      <xdr:grpSpPr>
        <a:xfrm>
          <a:off x="381000" y="321733"/>
          <a:ext cx="2480734" cy="425239"/>
          <a:chOff x="0" y="0"/>
          <a:chExt cx="2757732" cy="479637"/>
        </a:xfrm>
      </xdr:grpSpPr>
      <xdr:sp macro="" textlink="">
        <xdr:nvSpPr>
          <xdr:cNvPr id="4" name="Shape 6">
            <a:extLst>
              <a:ext uri="{FF2B5EF4-FFF2-40B4-BE49-F238E27FC236}">
                <a16:creationId xmlns:a16="http://schemas.microsoft.com/office/drawing/2014/main" id="{355CCD5B-8249-8F7B-0C75-B86BCE2530B7}"/>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87184282-6370-21FC-0F20-73F178D3F3B2}"/>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E57C6D64-72E2-A882-A4A5-3C8225B38628}"/>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0C89397E-6E50-1B10-764F-B355160DB935}"/>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629D4E22-4D36-6FFA-C35D-054B0F79A2BF}"/>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207B4552-ABF6-F1E6-41A5-62C562FF4739}"/>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4DB1C1C6-3D1F-351F-54CE-ABE5AC9219CB}"/>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7C604590-45B9-5B8B-1A53-2C1BB159D240}"/>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6821832E-234D-50AA-B777-30EA60B28522}"/>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5DA911E3-56B8-9EE3-FC05-B253C910FB32}"/>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1FAAE54D-D0A9-B878-C7FC-22AC1321DA44}"/>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0C131885-CDBF-77C3-C437-ADBB26619429}"/>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18886876-65B1-C8B8-B778-6B12494D23F8}"/>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D34E51C8-2CF2-6B3B-4414-52C4B17D8DC4}"/>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6634A670-1165-459D-1175-5C9663C6BE09}"/>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301067E3-8D29-5E56-6099-5E9839AC080F}"/>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78D73C29-ADBB-AD83-9661-5F8C456F5066}"/>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E7DE70D1-5D37-BDC9-2602-228D752D1238}"/>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706ADEC6-5328-B039-1940-4CCD0134B4E6}"/>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3CF7710F-DECA-8468-B48E-9F514E9FC1D0}"/>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968AD2D1-08BD-C913-6F11-E0F80A9F3464}"/>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5EE4699A-8D2F-4ED1-2F1C-3587E2607243}"/>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7EF321E0-7C0D-D096-DF41-12980A919039}"/>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63C92B6B-2998-6C92-8753-0F8763E442E7}"/>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16932</xdr:colOff>
      <xdr:row>1</xdr:row>
      <xdr:rowOff>42332</xdr:rowOff>
    </xdr:from>
    <xdr:to>
      <xdr:col>2</xdr:col>
      <xdr:colOff>2006598</xdr:colOff>
      <xdr:row>3</xdr:row>
      <xdr:rowOff>145836</xdr:rowOff>
    </xdr:to>
    <xdr:grpSp>
      <xdr:nvGrpSpPr>
        <xdr:cNvPr id="3" name="Group 352">
          <a:extLst>
            <a:ext uri="{FF2B5EF4-FFF2-40B4-BE49-F238E27FC236}">
              <a16:creationId xmlns:a16="http://schemas.microsoft.com/office/drawing/2014/main" id="{F487E1E8-D2E9-495A-A4B8-9B98069BFF96}"/>
            </a:ext>
          </a:extLst>
        </xdr:cNvPr>
        <xdr:cNvGrpSpPr/>
      </xdr:nvGrpSpPr>
      <xdr:grpSpPr>
        <a:xfrm>
          <a:off x="211665" y="211665"/>
          <a:ext cx="2582333" cy="442171"/>
          <a:chOff x="0" y="0"/>
          <a:chExt cx="2757732" cy="479637"/>
        </a:xfrm>
      </xdr:grpSpPr>
      <xdr:sp macro="" textlink="">
        <xdr:nvSpPr>
          <xdr:cNvPr id="4" name="Shape 6">
            <a:extLst>
              <a:ext uri="{FF2B5EF4-FFF2-40B4-BE49-F238E27FC236}">
                <a16:creationId xmlns:a16="http://schemas.microsoft.com/office/drawing/2014/main" id="{756DFFC1-3D78-4470-4C50-0AF3621E4548}"/>
              </a:ext>
            </a:extLst>
          </xdr:cNvPr>
          <xdr:cNvSpPr/>
        </xdr:nvSpPr>
        <xdr:spPr>
          <a:xfrm>
            <a:off x="508908"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5" name="Shape 7">
            <a:extLst>
              <a:ext uri="{FF2B5EF4-FFF2-40B4-BE49-F238E27FC236}">
                <a16:creationId xmlns:a16="http://schemas.microsoft.com/office/drawing/2014/main" id="{2E18D2A9-15FA-DC97-8456-7BF134C5ECCE}"/>
              </a:ext>
            </a:extLst>
          </xdr:cNvPr>
          <xdr:cNvSpPr/>
        </xdr:nvSpPr>
        <xdr:spPr>
          <a:xfrm>
            <a:off x="594093" y="245"/>
            <a:ext cx="85668" cy="179984"/>
          </a:xfrm>
          <a:custGeom>
            <a:avLst/>
            <a:gdLst/>
            <a:ahLst/>
            <a:cxnLst/>
            <a:rect l="0" t="0" r="0" b="0"/>
            <a:pathLst>
              <a:path w="85668" h="179984">
                <a:moveTo>
                  <a:pt x="540" y="0"/>
                </a:moveTo>
                <a:lnTo>
                  <a:pt x="2940" y="0"/>
                </a:lnTo>
                <a:lnTo>
                  <a:pt x="85668" y="179984"/>
                </a:lnTo>
                <a:lnTo>
                  <a:pt x="53448"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6" name="Shape 8">
            <a:extLst>
              <a:ext uri="{FF2B5EF4-FFF2-40B4-BE49-F238E27FC236}">
                <a16:creationId xmlns:a16="http://schemas.microsoft.com/office/drawing/2014/main" id="{FE50B2CC-B131-7C5A-5359-687B08D8F748}"/>
              </a:ext>
            </a:extLst>
          </xdr:cNvPr>
          <xdr:cNvSpPr/>
        </xdr:nvSpPr>
        <xdr:spPr>
          <a:xfrm>
            <a:off x="657746" y="5898"/>
            <a:ext cx="148247" cy="174333"/>
          </a:xfrm>
          <a:custGeom>
            <a:avLst/>
            <a:gdLst/>
            <a:ahLst/>
            <a:cxnLst/>
            <a:rect l="0" t="0" r="0" b="0"/>
            <a:pathLst>
              <a:path w="148247" h="174333">
                <a:moveTo>
                  <a:pt x="0" y="0"/>
                </a:moveTo>
                <a:lnTo>
                  <a:pt x="148247" y="0"/>
                </a:lnTo>
                <a:lnTo>
                  <a:pt x="148247" y="26568"/>
                </a:lnTo>
                <a:lnTo>
                  <a:pt x="89687" y="26568"/>
                </a:lnTo>
                <a:lnTo>
                  <a:pt x="89687" y="174333"/>
                </a:lnTo>
                <a:lnTo>
                  <a:pt x="58903" y="174333"/>
                </a:lnTo>
                <a:lnTo>
                  <a:pt x="58903" y="26568"/>
                </a:lnTo>
                <a:lnTo>
                  <a:pt x="0" y="2656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7" name="Shape 9">
            <a:extLst>
              <a:ext uri="{FF2B5EF4-FFF2-40B4-BE49-F238E27FC236}">
                <a16:creationId xmlns:a16="http://schemas.microsoft.com/office/drawing/2014/main" id="{95F14C4D-FA7D-1A95-1E0E-A1553D3501ED}"/>
              </a:ext>
            </a:extLst>
          </xdr:cNvPr>
          <xdr:cNvSpPr/>
        </xdr:nvSpPr>
        <xdr:spPr>
          <a:xfrm>
            <a:off x="828100" y="5898"/>
            <a:ext cx="105448" cy="174333"/>
          </a:xfrm>
          <a:custGeom>
            <a:avLst/>
            <a:gdLst/>
            <a:ahLst/>
            <a:cxnLst/>
            <a:rect l="0" t="0" r="0" b="0"/>
            <a:pathLst>
              <a:path w="105448" h="174333">
                <a:moveTo>
                  <a:pt x="0" y="0"/>
                </a:moveTo>
                <a:lnTo>
                  <a:pt x="30531" y="0"/>
                </a:lnTo>
                <a:lnTo>
                  <a:pt x="30531" y="147041"/>
                </a:lnTo>
                <a:lnTo>
                  <a:pt x="105448" y="147041"/>
                </a:lnTo>
                <a:lnTo>
                  <a:pt x="105448" y="174333"/>
                </a:lnTo>
                <a:lnTo>
                  <a:pt x="0" y="174333"/>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8" name="Shape 10">
            <a:extLst>
              <a:ext uri="{FF2B5EF4-FFF2-40B4-BE49-F238E27FC236}">
                <a16:creationId xmlns:a16="http://schemas.microsoft.com/office/drawing/2014/main" id="{24BD4C8A-C1B2-5AA5-5C3D-1AAB166A812F}"/>
              </a:ext>
            </a:extLst>
          </xdr:cNvPr>
          <xdr:cNvSpPr/>
        </xdr:nvSpPr>
        <xdr:spPr>
          <a:xfrm>
            <a:off x="943270" y="1379"/>
            <a:ext cx="85185" cy="178851"/>
          </a:xfrm>
          <a:custGeom>
            <a:avLst/>
            <a:gdLst/>
            <a:ahLst/>
            <a:cxnLst/>
            <a:rect l="0" t="0" r="0" b="0"/>
            <a:pathLst>
              <a:path w="85185" h="178851">
                <a:moveTo>
                  <a:pt x="85185" y="0"/>
                </a:moveTo>
                <a:lnTo>
                  <a:pt x="85185" y="58569"/>
                </a:lnTo>
                <a:lnTo>
                  <a:pt x="56629" y="122946"/>
                </a:lnTo>
                <a:lnTo>
                  <a:pt x="85185" y="122946"/>
                </a:lnTo>
                <a:lnTo>
                  <a:pt x="85185" y="147837"/>
                </a:lnTo>
                <a:lnTo>
                  <a:pt x="45326" y="147837"/>
                </a:lnTo>
                <a:lnTo>
                  <a:pt x="31013" y="178851"/>
                </a:lnTo>
                <a:lnTo>
                  <a:pt x="0" y="178851"/>
                </a:lnTo>
                <a:lnTo>
                  <a:pt x="85185"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9" name="Shape 11">
            <a:extLst>
              <a:ext uri="{FF2B5EF4-FFF2-40B4-BE49-F238E27FC236}">
                <a16:creationId xmlns:a16="http://schemas.microsoft.com/office/drawing/2014/main" id="{E59DB11F-B144-EBBF-2339-53A5F90D724A}"/>
              </a:ext>
            </a:extLst>
          </xdr:cNvPr>
          <xdr:cNvSpPr/>
        </xdr:nvSpPr>
        <xdr:spPr>
          <a:xfrm>
            <a:off x="1028455" y="245"/>
            <a:ext cx="85655" cy="179984"/>
          </a:xfrm>
          <a:custGeom>
            <a:avLst/>
            <a:gdLst/>
            <a:ahLst/>
            <a:cxnLst/>
            <a:rect l="0" t="0" r="0" b="0"/>
            <a:pathLst>
              <a:path w="85655" h="179984">
                <a:moveTo>
                  <a:pt x="540" y="0"/>
                </a:moveTo>
                <a:lnTo>
                  <a:pt x="2940" y="0"/>
                </a:lnTo>
                <a:lnTo>
                  <a:pt x="85655" y="179984"/>
                </a:lnTo>
                <a:lnTo>
                  <a:pt x="53435" y="179984"/>
                </a:lnTo>
                <a:lnTo>
                  <a:pt x="39376" y="148971"/>
                </a:lnTo>
                <a:lnTo>
                  <a:pt x="0" y="148971"/>
                </a:lnTo>
                <a:lnTo>
                  <a:pt x="0" y="124079"/>
                </a:lnTo>
                <a:lnTo>
                  <a:pt x="28556" y="124079"/>
                </a:lnTo>
                <a:lnTo>
                  <a:pt x="299" y="59030"/>
                </a:lnTo>
                <a:lnTo>
                  <a:pt x="0" y="59703"/>
                </a:lnTo>
                <a:lnTo>
                  <a:pt x="0" y="1134"/>
                </a:lnTo>
                <a:lnTo>
                  <a:pt x="54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0" name="Shape 12">
            <a:extLst>
              <a:ext uri="{FF2B5EF4-FFF2-40B4-BE49-F238E27FC236}">
                <a16:creationId xmlns:a16="http://schemas.microsoft.com/office/drawing/2014/main" id="{66089AB8-5C6D-97EC-A373-E2E2D8A2C8C8}"/>
              </a:ext>
            </a:extLst>
          </xdr:cNvPr>
          <xdr:cNvSpPr/>
        </xdr:nvSpPr>
        <xdr:spPr>
          <a:xfrm>
            <a:off x="1125644" y="0"/>
            <a:ext cx="109893" cy="186118"/>
          </a:xfrm>
          <a:custGeom>
            <a:avLst/>
            <a:gdLst/>
            <a:ahLst/>
            <a:cxnLst/>
            <a:rect l="0" t="0" r="0" b="0"/>
            <a:pathLst>
              <a:path w="109893" h="186118">
                <a:moveTo>
                  <a:pt x="56629" y="0"/>
                </a:moveTo>
                <a:cubicBezTo>
                  <a:pt x="64249" y="0"/>
                  <a:pt x="71641" y="864"/>
                  <a:pt x="78816" y="2591"/>
                </a:cubicBezTo>
                <a:cubicBezTo>
                  <a:pt x="85979" y="4318"/>
                  <a:pt x="93218" y="6972"/>
                  <a:pt x="100520" y="10579"/>
                </a:cubicBezTo>
                <a:lnTo>
                  <a:pt x="99555" y="38354"/>
                </a:lnTo>
                <a:cubicBezTo>
                  <a:pt x="90894" y="33630"/>
                  <a:pt x="83261" y="30163"/>
                  <a:pt x="76645" y="27953"/>
                </a:cubicBezTo>
                <a:cubicBezTo>
                  <a:pt x="70040" y="25756"/>
                  <a:pt x="64122" y="24651"/>
                  <a:pt x="58915" y="24651"/>
                </a:cubicBezTo>
                <a:cubicBezTo>
                  <a:pt x="50902" y="24651"/>
                  <a:pt x="44590" y="26441"/>
                  <a:pt x="39980" y="29997"/>
                </a:cubicBezTo>
                <a:cubicBezTo>
                  <a:pt x="35370" y="33566"/>
                  <a:pt x="33071" y="38443"/>
                  <a:pt x="33071" y="44615"/>
                </a:cubicBezTo>
                <a:cubicBezTo>
                  <a:pt x="33071" y="49416"/>
                  <a:pt x="34747" y="53785"/>
                  <a:pt x="38113" y="57721"/>
                </a:cubicBezTo>
                <a:cubicBezTo>
                  <a:pt x="41478" y="61646"/>
                  <a:pt x="47727" y="66294"/>
                  <a:pt x="56871" y="71666"/>
                </a:cubicBezTo>
                <a:lnTo>
                  <a:pt x="69494" y="78994"/>
                </a:lnTo>
                <a:cubicBezTo>
                  <a:pt x="84087" y="87655"/>
                  <a:pt x="94463" y="96253"/>
                  <a:pt x="100635" y="104788"/>
                </a:cubicBezTo>
                <a:cubicBezTo>
                  <a:pt x="106807" y="113322"/>
                  <a:pt x="109893" y="123127"/>
                  <a:pt x="109893" y="134175"/>
                </a:cubicBezTo>
                <a:cubicBezTo>
                  <a:pt x="109893" y="149733"/>
                  <a:pt x="104419" y="162281"/>
                  <a:pt x="93485" y="171818"/>
                </a:cubicBezTo>
                <a:cubicBezTo>
                  <a:pt x="82537" y="181356"/>
                  <a:pt x="67970" y="186118"/>
                  <a:pt x="49784" y="186118"/>
                </a:cubicBezTo>
                <a:cubicBezTo>
                  <a:pt x="41440" y="186118"/>
                  <a:pt x="33325" y="185255"/>
                  <a:pt x="25425" y="183540"/>
                </a:cubicBezTo>
                <a:cubicBezTo>
                  <a:pt x="17539" y="181813"/>
                  <a:pt x="9982" y="179235"/>
                  <a:pt x="2769" y="175781"/>
                </a:cubicBezTo>
                <a:lnTo>
                  <a:pt x="0" y="141516"/>
                </a:lnTo>
                <a:cubicBezTo>
                  <a:pt x="9461" y="147612"/>
                  <a:pt x="18110" y="152095"/>
                  <a:pt x="25971" y="154978"/>
                </a:cubicBezTo>
                <a:cubicBezTo>
                  <a:pt x="33833" y="157861"/>
                  <a:pt x="41275" y="159309"/>
                  <a:pt x="48336" y="159309"/>
                </a:cubicBezTo>
                <a:cubicBezTo>
                  <a:pt x="57467" y="159309"/>
                  <a:pt x="64884" y="157048"/>
                  <a:pt x="70574" y="152514"/>
                </a:cubicBezTo>
                <a:cubicBezTo>
                  <a:pt x="76264" y="147993"/>
                  <a:pt x="79108" y="142113"/>
                  <a:pt x="79108" y="134899"/>
                </a:cubicBezTo>
                <a:cubicBezTo>
                  <a:pt x="79108" y="128892"/>
                  <a:pt x="77203" y="123507"/>
                  <a:pt x="73406" y="118732"/>
                </a:cubicBezTo>
                <a:cubicBezTo>
                  <a:pt x="69596" y="113970"/>
                  <a:pt x="62967" y="108775"/>
                  <a:pt x="53505" y="103162"/>
                </a:cubicBezTo>
                <a:lnTo>
                  <a:pt x="40399" y="95225"/>
                </a:lnTo>
                <a:cubicBezTo>
                  <a:pt x="27089" y="87376"/>
                  <a:pt x="17653" y="79654"/>
                  <a:pt x="12078" y="72085"/>
                </a:cubicBezTo>
                <a:cubicBezTo>
                  <a:pt x="6515" y="64503"/>
                  <a:pt x="3734" y="55829"/>
                  <a:pt x="3734" y="46050"/>
                </a:cubicBezTo>
                <a:cubicBezTo>
                  <a:pt x="3734" y="32423"/>
                  <a:pt x="8623" y="21349"/>
                  <a:pt x="18402" y="12814"/>
                </a:cubicBezTo>
                <a:cubicBezTo>
                  <a:pt x="28169" y="4267"/>
                  <a:pt x="40919" y="0"/>
                  <a:pt x="56629"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1" name="Shape 13">
            <a:extLst>
              <a:ext uri="{FF2B5EF4-FFF2-40B4-BE49-F238E27FC236}">
                <a16:creationId xmlns:a16="http://schemas.microsoft.com/office/drawing/2014/main" id="{0788C7F3-B159-D253-C7DB-C781F65880B5}"/>
              </a:ext>
            </a:extLst>
          </xdr:cNvPr>
          <xdr:cNvSpPr/>
        </xdr:nvSpPr>
        <xdr:spPr>
          <a:xfrm>
            <a:off x="0" y="2574"/>
            <a:ext cx="441503" cy="477063"/>
          </a:xfrm>
          <a:custGeom>
            <a:avLst/>
            <a:gdLst/>
            <a:ahLst/>
            <a:cxnLst/>
            <a:rect l="0" t="0" r="0" b="0"/>
            <a:pathLst>
              <a:path w="441503" h="477063">
                <a:moveTo>
                  <a:pt x="36297" y="0"/>
                </a:moveTo>
                <a:lnTo>
                  <a:pt x="405244" y="0"/>
                </a:lnTo>
                <a:cubicBezTo>
                  <a:pt x="425259" y="0"/>
                  <a:pt x="441503" y="14935"/>
                  <a:pt x="441503" y="33363"/>
                </a:cubicBezTo>
                <a:lnTo>
                  <a:pt x="441503" y="443674"/>
                </a:lnTo>
                <a:cubicBezTo>
                  <a:pt x="441503" y="462115"/>
                  <a:pt x="425259" y="477063"/>
                  <a:pt x="405244" y="477063"/>
                </a:cubicBezTo>
                <a:lnTo>
                  <a:pt x="36297" y="477063"/>
                </a:lnTo>
                <a:cubicBezTo>
                  <a:pt x="16269" y="477063"/>
                  <a:pt x="0" y="462115"/>
                  <a:pt x="0" y="443674"/>
                </a:cubicBezTo>
                <a:lnTo>
                  <a:pt x="0" y="33363"/>
                </a:lnTo>
                <a:cubicBezTo>
                  <a:pt x="0" y="14935"/>
                  <a:pt x="16269" y="0"/>
                  <a:pt x="36297" y="0"/>
                </a:cubicBezTo>
                <a:close/>
              </a:path>
            </a:pathLst>
          </a:custGeom>
          <a:ln w="0" cap="flat">
            <a:miter lim="127000"/>
          </a:ln>
        </xdr:spPr>
        <xdr:style>
          <a:lnRef idx="0">
            <a:srgbClr val="000000">
              <a:alpha val="0"/>
            </a:srgbClr>
          </a:lnRef>
          <a:fillRef idx="1">
            <a:srgbClr val="9E2A39"/>
          </a:fillRef>
          <a:effectRef idx="0">
            <a:scrgbClr r="0" g="0" b="0"/>
          </a:effectRef>
          <a:fontRef idx="none"/>
        </xdr:style>
        <xdr:txBody>
          <a:bodyPr wrap="square"/>
          <a:lstStyle/>
          <a:p>
            <a:endParaRPr lang="es-PY">
              <a:solidFill>
                <a:schemeClr val="bg1"/>
              </a:solidFill>
            </a:endParaRPr>
          </a:p>
        </xdr:txBody>
      </xdr:sp>
      <xdr:sp macro="" textlink="">
        <xdr:nvSpPr>
          <xdr:cNvPr id="12" name="Shape 14">
            <a:extLst>
              <a:ext uri="{FF2B5EF4-FFF2-40B4-BE49-F238E27FC236}">
                <a16:creationId xmlns:a16="http://schemas.microsoft.com/office/drawing/2014/main" id="{4E23CAEE-CF15-F183-059F-6CB126C4C764}"/>
              </a:ext>
            </a:extLst>
          </xdr:cNvPr>
          <xdr:cNvSpPr/>
        </xdr:nvSpPr>
        <xdr:spPr>
          <a:xfrm>
            <a:off x="135181" y="255691"/>
            <a:ext cx="78537" cy="203556"/>
          </a:xfrm>
          <a:custGeom>
            <a:avLst/>
            <a:gdLst/>
            <a:ahLst/>
            <a:cxnLst/>
            <a:rect l="0" t="0" r="0" b="0"/>
            <a:pathLst>
              <a:path w="78537" h="203556">
                <a:moveTo>
                  <a:pt x="14199" y="0"/>
                </a:moveTo>
                <a:cubicBezTo>
                  <a:pt x="51092" y="11074"/>
                  <a:pt x="78537" y="51829"/>
                  <a:pt x="78537" y="100419"/>
                </a:cubicBezTo>
                <a:cubicBezTo>
                  <a:pt x="78537" y="155092"/>
                  <a:pt x="43879" y="199835"/>
                  <a:pt x="0" y="203556"/>
                </a:cubicBezTo>
                <a:cubicBezTo>
                  <a:pt x="31382" y="186842"/>
                  <a:pt x="53619" y="145402"/>
                  <a:pt x="53619" y="96914"/>
                </a:cubicBezTo>
                <a:cubicBezTo>
                  <a:pt x="53619" y="56083"/>
                  <a:pt x="37871" y="20358"/>
                  <a:pt x="1419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3" name="Shape 15">
            <a:extLst>
              <a:ext uri="{FF2B5EF4-FFF2-40B4-BE49-F238E27FC236}">
                <a16:creationId xmlns:a16="http://schemas.microsoft.com/office/drawing/2014/main" id="{B71EABD3-14D7-B7F4-7AF4-6C59A716E96B}"/>
              </a:ext>
            </a:extLst>
          </xdr:cNvPr>
          <xdr:cNvSpPr/>
        </xdr:nvSpPr>
        <xdr:spPr>
          <a:xfrm>
            <a:off x="224311" y="274260"/>
            <a:ext cx="100114" cy="189090"/>
          </a:xfrm>
          <a:custGeom>
            <a:avLst/>
            <a:gdLst/>
            <a:ahLst/>
            <a:cxnLst/>
            <a:rect l="0" t="0" r="0" b="0"/>
            <a:pathLst>
              <a:path w="100114" h="189090">
                <a:moveTo>
                  <a:pt x="49606" y="0"/>
                </a:moveTo>
                <a:cubicBezTo>
                  <a:pt x="31585" y="22949"/>
                  <a:pt x="23635" y="58661"/>
                  <a:pt x="31179" y="96253"/>
                </a:cubicBezTo>
                <a:cubicBezTo>
                  <a:pt x="40069" y="140830"/>
                  <a:pt x="68212" y="174930"/>
                  <a:pt x="100114" y="184620"/>
                </a:cubicBezTo>
                <a:cubicBezTo>
                  <a:pt x="59080" y="189090"/>
                  <a:pt x="18999" y="154229"/>
                  <a:pt x="8928" y="103962"/>
                </a:cubicBezTo>
                <a:cubicBezTo>
                  <a:pt x="0" y="59258"/>
                  <a:pt x="17678" y="16827"/>
                  <a:pt x="49606"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4" name="Shape 16">
            <a:extLst>
              <a:ext uri="{FF2B5EF4-FFF2-40B4-BE49-F238E27FC236}">
                <a16:creationId xmlns:a16="http://schemas.microsoft.com/office/drawing/2014/main" id="{B10BB705-4B84-99FB-4140-A97FC68E9ECE}"/>
              </a:ext>
            </a:extLst>
          </xdr:cNvPr>
          <xdr:cNvSpPr/>
        </xdr:nvSpPr>
        <xdr:spPr>
          <a:xfrm>
            <a:off x="74643" y="22414"/>
            <a:ext cx="283655" cy="244666"/>
          </a:xfrm>
          <a:custGeom>
            <a:avLst/>
            <a:gdLst/>
            <a:ahLst/>
            <a:cxnLst/>
            <a:rect l="0" t="0" r="0" b="0"/>
            <a:pathLst>
              <a:path w="283655" h="244666">
                <a:moveTo>
                  <a:pt x="154889" y="0"/>
                </a:moveTo>
                <a:cubicBezTo>
                  <a:pt x="158153" y="0"/>
                  <a:pt x="161379" y="165"/>
                  <a:pt x="164592" y="470"/>
                </a:cubicBezTo>
                <a:cubicBezTo>
                  <a:pt x="106896" y="1778"/>
                  <a:pt x="59969" y="47879"/>
                  <a:pt x="55232" y="106337"/>
                </a:cubicBezTo>
                <a:cubicBezTo>
                  <a:pt x="81369" y="107429"/>
                  <a:pt x="113970" y="102133"/>
                  <a:pt x="147625" y="89980"/>
                </a:cubicBezTo>
                <a:cubicBezTo>
                  <a:pt x="207899" y="68263"/>
                  <a:pt x="251676" y="31852"/>
                  <a:pt x="255727" y="2756"/>
                </a:cubicBezTo>
                <a:cubicBezTo>
                  <a:pt x="255892" y="3061"/>
                  <a:pt x="256057" y="3429"/>
                  <a:pt x="256184" y="3721"/>
                </a:cubicBezTo>
                <a:cubicBezTo>
                  <a:pt x="267335" y="34163"/>
                  <a:pt x="219519" y="79362"/>
                  <a:pt x="149288" y="104686"/>
                </a:cubicBezTo>
                <a:cubicBezTo>
                  <a:pt x="114884" y="117119"/>
                  <a:pt x="81496" y="122365"/>
                  <a:pt x="55029" y="120942"/>
                </a:cubicBezTo>
                <a:cubicBezTo>
                  <a:pt x="55435" y="131394"/>
                  <a:pt x="57086" y="141516"/>
                  <a:pt x="60020" y="151041"/>
                </a:cubicBezTo>
                <a:cubicBezTo>
                  <a:pt x="86639" y="152692"/>
                  <a:pt x="120510" y="147384"/>
                  <a:pt x="155435" y="134785"/>
                </a:cubicBezTo>
                <a:cubicBezTo>
                  <a:pt x="215697" y="113056"/>
                  <a:pt x="259448" y="76708"/>
                  <a:pt x="263601" y="47587"/>
                </a:cubicBezTo>
                <a:cubicBezTo>
                  <a:pt x="263703" y="47879"/>
                  <a:pt x="263855" y="48197"/>
                  <a:pt x="263982" y="48552"/>
                </a:cubicBezTo>
                <a:cubicBezTo>
                  <a:pt x="275171" y="78956"/>
                  <a:pt x="227355" y="124155"/>
                  <a:pt x="157099" y="149441"/>
                </a:cubicBezTo>
                <a:cubicBezTo>
                  <a:pt x="123901" y="161417"/>
                  <a:pt x="91757" y="166726"/>
                  <a:pt x="65811" y="165862"/>
                </a:cubicBezTo>
                <a:cubicBezTo>
                  <a:pt x="70815" y="176670"/>
                  <a:pt x="77356" y="186550"/>
                  <a:pt x="85242" y="195186"/>
                </a:cubicBezTo>
                <a:cubicBezTo>
                  <a:pt x="108648" y="194247"/>
                  <a:pt x="135953" y="188938"/>
                  <a:pt x="163919" y="178854"/>
                </a:cubicBezTo>
                <a:cubicBezTo>
                  <a:pt x="224168" y="157124"/>
                  <a:pt x="267945" y="120764"/>
                  <a:pt x="272021" y="91643"/>
                </a:cubicBezTo>
                <a:cubicBezTo>
                  <a:pt x="272123" y="91948"/>
                  <a:pt x="272313" y="92278"/>
                  <a:pt x="272428" y="92596"/>
                </a:cubicBezTo>
                <a:cubicBezTo>
                  <a:pt x="283655" y="123038"/>
                  <a:pt x="235788" y="168237"/>
                  <a:pt x="165570" y="193497"/>
                </a:cubicBezTo>
                <a:cubicBezTo>
                  <a:pt x="142748" y="201752"/>
                  <a:pt x="120383" y="206832"/>
                  <a:pt x="100165" y="208915"/>
                </a:cubicBezTo>
                <a:cubicBezTo>
                  <a:pt x="118910" y="223279"/>
                  <a:pt x="141999" y="231864"/>
                  <a:pt x="167119" y="231864"/>
                </a:cubicBezTo>
                <a:cubicBezTo>
                  <a:pt x="202717" y="231864"/>
                  <a:pt x="234378" y="214833"/>
                  <a:pt x="254940" y="188252"/>
                </a:cubicBezTo>
                <a:cubicBezTo>
                  <a:pt x="233845" y="222161"/>
                  <a:pt x="196952" y="244666"/>
                  <a:pt x="154889" y="244666"/>
                </a:cubicBezTo>
                <a:cubicBezTo>
                  <a:pt x="122707" y="244666"/>
                  <a:pt x="93447" y="231381"/>
                  <a:pt x="72060" y="209868"/>
                </a:cubicBezTo>
                <a:cubicBezTo>
                  <a:pt x="44209" y="208547"/>
                  <a:pt x="23952" y="199898"/>
                  <a:pt x="18224" y="184277"/>
                </a:cubicBezTo>
                <a:cubicBezTo>
                  <a:pt x="16624" y="179959"/>
                  <a:pt x="16307" y="175336"/>
                  <a:pt x="16954" y="170548"/>
                </a:cubicBezTo>
                <a:cubicBezTo>
                  <a:pt x="22250" y="183375"/>
                  <a:pt x="37655" y="191364"/>
                  <a:pt x="58966" y="194196"/>
                </a:cubicBezTo>
                <a:cubicBezTo>
                  <a:pt x="52337" y="184785"/>
                  <a:pt x="46977" y="174409"/>
                  <a:pt x="43129" y="163233"/>
                </a:cubicBezTo>
                <a:cubicBezTo>
                  <a:pt x="26022" y="159398"/>
                  <a:pt x="13957" y="151676"/>
                  <a:pt x="9792" y="140170"/>
                </a:cubicBezTo>
                <a:cubicBezTo>
                  <a:pt x="8179" y="135915"/>
                  <a:pt x="7849" y="131293"/>
                  <a:pt x="8484" y="126492"/>
                </a:cubicBezTo>
                <a:cubicBezTo>
                  <a:pt x="12776" y="136792"/>
                  <a:pt x="23622" y="143891"/>
                  <a:pt x="38811" y="147790"/>
                </a:cubicBezTo>
                <a:cubicBezTo>
                  <a:pt x="37071" y="139586"/>
                  <a:pt x="36182" y="131089"/>
                  <a:pt x="36182" y="122352"/>
                </a:cubicBezTo>
                <a:cubicBezTo>
                  <a:pt x="36182" y="121082"/>
                  <a:pt x="36322" y="119850"/>
                  <a:pt x="36385" y="118605"/>
                </a:cubicBezTo>
                <a:cubicBezTo>
                  <a:pt x="18720" y="114872"/>
                  <a:pt x="6236" y="107112"/>
                  <a:pt x="1943" y="95377"/>
                </a:cubicBezTo>
                <a:cubicBezTo>
                  <a:pt x="381" y="91097"/>
                  <a:pt x="0" y="86474"/>
                  <a:pt x="673" y="81712"/>
                </a:cubicBezTo>
                <a:cubicBezTo>
                  <a:pt x="5575" y="93447"/>
                  <a:pt x="18974" y="101067"/>
                  <a:pt x="37605" y="104458"/>
                </a:cubicBezTo>
                <a:cubicBezTo>
                  <a:pt x="45987" y="45403"/>
                  <a:pt x="95237" y="0"/>
                  <a:pt x="154889" y="0"/>
                </a:cubicBezTo>
                <a:close/>
              </a:path>
            </a:pathLst>
          </a:custGeom>
          <a:ln w="0" cap="flat">
            <a:miter lim="127000"/>
          </a:ln>
        </xdr:spPr>
        <xdr:style>
          <a:lnRef idx="0">
            <a:srgbClr val="000000">
              <a:alpha val="0"/>
            </a:srgbClr>
          </a:lnRef>
          <a:fillRef idx="1">
            <a:srgbClr val="FFFEFD"/>
          </a:fillRef>
          <a:effectRef idx="0">
            <a:scrgbClr r="0" g="0" b="0"/>
          </a:effectRef>
          <a:fontRef idx="none"/>
        </xdr:style>
        <xdr:txBody>
          <a:bodyPr wrap="square"/>
          <a:lstStyle/>
          <a:p>
            <a:endParaRPr lang="es-PY">
              <a:solidFill>
                <a:schemeClr val="bg1"/>
              </a:solidFill>
            </a:endParaRPr>
          </a:p>
        </xdr:txBody>
      </xdr:sp>
      <xdr:sp macro="" textlink="">
        <xdr:nvSpPr>
          <xdr:cNvPr id="15" name="Shape 367">
            <a:extLst>
              <a:ext uri="{FF2B5EF4-FFF2-40B4-BE49-F238E27FC236}">
                <a16:creationId xmlns:a16="http://schemas.microsoft.com/office/drawing/2014/main" id="{8A4AB150-B461-15F1-B038-BC1C6BC41D83}"/>
              </a:ext>
            </a:extLst>
          </xdr:cNvPr>
          <xdr:cNvSpPr/>
        </xdr:nvSpPr>
        <xdr:spPr>
          <a:xfrm>
            <a:off x="532619"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6" name="Shape 18">
            <a:extLst>
              <a:ext uri="{FF2B5EF4-FFF2-40B4-BE49-F238E27FC236}">
                <a16:creationId xmlns:a16="http://schemas.microsoft.com/office/drawing/2014/main" id="{8A950FFA-E9B5-D12C-448D-ECD5C3AAC8DA}"/>
              </a:ext>
            </a:extLst>
          </xdr:cNvPr>
          <xdr:cNvSpPr/>
        </xdr:nvSpPr>
        <xdr:spPr>
          <a:xfrm>
            <a:off x="640873"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3"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7" name="Shape 19">
            <a:extLst>
              <a:ext uri="{FF2B5EF4-FFF2-40B4-BE49-F238E27FC236}">
                <a16:creationId xmlns:a16="http://schemas.microsoft.com/office/drawing/2014/main" id="{766D01E3-0F89-5F6B-D538-42D209967A30}"/>
              </a:ext>
            </a:extLst>
          </xdr:cNvPr>
          <xdr:cNvSpPr/>
        </xdr:nvSpPr>
        <xdr:spPr>
          <a:xfrm>
            <a:off x="877217" y="227046"/>
            <a:ext cx="232448" cy="252057"/>
          </a:xfrm>
          <a:custGeom>
            <a:avLst/>
            <a:gdLst/>
            <a:ahLst/>
            <a:cxnLst/>
            <a:rect l="0" t="0" r="0" b="0"/>
            <a:pathLst>
              <a:path w="232448" h="252057">
                <a:moveTo>
                  <a:pt x="187960" y="0"/>
                </a:moveTo>
                <a:lnTo>
                  <a:pt x="232448" y="38"/>
                </a:lnTo>
                <a:lnTo>
                  <a:pt x="117831" y="252057"/>
                </a:lnTo>
                <a:lnTo>
                  <a:pt x="114351" y="252057"/>
                </a:lnTo>
                <a:lnTo>
                  <a:pt x="0" y="38"/>
                </a:lnTo>
                <a:lnTo>
                  <a:pt x="47066" y="38"/>
                </a:lnTo>
                <a:lnTo>
                  <a:pt x="117399" y="158839"/>
                </a:lnTo>
                <a:lnTo>
                  <a:pt x="18796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8" name="Shape 20">
            <a:extLst>
              <a:ext uri="{FF2B5EF4-FFF2-40B4-BE49-F238E27FC236}">
                <a16:creationId xmlns:a16="http://schemas.microsoft.com/office/drawing/2014/main" id="{5E4E2DFC-D69A-4E53-A6F0-D0068B81B5CA}"/>
              </a:ext>
            </a:extLst>
          </xdr:cNvPr>
          <xdr:cNvSpPr/>
        </xdr:nvSpPr>
        <xdr:spPr>
          <a:xfrm>
            <a:off x="1135987"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19" name="Shape 21">
            <a:extLst>
              <a:ext uri="{FF2B5EF4-FFF2-40B4-BE49-F238E27FC236}">
                <a16:creationId xmlns:a16="http://schemas.microsoft.com/office/drawing/2014/main" id="{0749EE3F-0195-DFE3-4B38-6FE39ECDB439}"/>
              </a:ext>
            </a:extLst>
          </xdr:cNvPr>
          <xdr:cNvSpPr/>
        </xdr:nvSpPr>
        <xdr:spPr>
          <a:xfrm>
            <a:off x="1335307" y="227073"/>
            <a:ext cx="82982" cy="242176"/>
          </a:xfrm>
          <a:custGeom>
            <a:avLst/>
            <a:gdLst/>
            <a:ahLst/>
            <a:cxnLst/>
            <a:rect l="0" t="0" r="0" b="0"/>
            <a:pathLst>
              <a:path w="82982" h="242176">
                <a:moveTo>
                  <a:pt x="0" y="0"/>
                </a:moveTo>
                <a:lnTo>
                  <a:pt x="58395" y="0"/>
                </a:lnTo>
                <a:lnTo>
                  <a:pt x="82982" y="866"/>
                </a:lnTo>
                <a:lnTo>
                  <a:pt x="82982" y="36473"/>
                </a:lnTo>
                <a:lnTo>
                  <a:pt x="59792" y="34582"/>
                </a:lnTo>
                <a:lnTo>
                  <a:pt x="43447" y="34582"/>
                </a:lnTo>
                <a:lnTo>
                  <a:pt x="43447" y="110566"/>
                </a:lnTo>
                <a:lnTo>
                  <a:pt x="63779" y="110566"/>
                </a:lnTo>
                <a:lnTo>
                  <a:pt x="82982" y="108682"/>
                </a:lnTo>
                <a:lnTo>
                  <a:pt x="82982" y="165670"/>
                </a:lnTo>
                <a:lnTo>
                  <a:pt x="64757" y="141681"/>
                </a:lnTo>
                <a:lnTo>
                  <a:pt x="43447" y="141630"/>
                </a:lnTo>
                <a:lnTo>
                  <a:pt x="43447" y="242176"/>
                </a:lnTo>
                <a:lnTo>
                  <a:pt x="0" y="242176"/>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0" name="Shape 22">
            <a:extLst>
              <a:ext uri="{FF2B5EF4-FFF2-40B4-BE49-F238E27FC236}">
                <a16:creationId xmlns:a16="http://schemas.microsoft.com/office/drawing/2014/main" id="{3E11FE72-0DA2-301C-AAB7-EE550CF0ECAE}"/>
              </a:ext>
            </a:extLst>
          </xdr:cNvPr>
          <xdr:cNvSpPr/>
        </xdr:nvSpPr>
        <xdr:spPr>
          <a:xfrm>
            <a:off x="1418289" y="227939"/>
            <a:ext cx="109918" cy="241400"/>
          </a:xfrm>
          <a:custGeom>
            <a:avLst/>
            <a:gdLst/>
            <a:ahLst/>
            <a:cxnLst/>
            <a:rect l="0" t="0" r="0" b="0"/>
            <a:pathLst>
              <a:path w="109918" h="241400">
                <a:moveTo>
                  <a:pt x="0" y="0"/>
                </a:moveTo>
                <a:lnTo>
                  <a:pt x="2915" y="103"/>
                </a:lnTo>
                <a:cubicBezTo>
                  <a:pt x="10938" y="747"/>
                  <a:pt x="17818" y="1712"/>
                  <a:pt x="23558" y="2995"/>
                </a:cubicBezTo>
                <a:cubicBezTo>
                  <a:pt x="35014" y="5548"/>
                  <a:pt x="45237" y="9891"/>
                  <a:pt x="54216" y="16013"/>
                </a:cubicBezTo>
                <a:cubicBezTo>
                  <a:pt x="63195" y="22147"/>
                  <a:pt x="70358" y="29741"/>
                  <a:pt x="75692" y="38809"/>
                </a:cubicBezTo>
                <a:cubicBezTo>
                  <a:pt x="81013" y="47890"/>
                  <a:pt x="83680" y="57478"/>
                  <a:pt x="83680" y="67613"/>
                </a:cubicBezTo>
                <a:cubicBezTo>
                  <a:pt x="83680" y="83539"/>
                  <a:pt x="78956" y="97293"/>
                  <a:pt x="69520" y="108875"/>
                </a:cubicBezTo>
                <a:cubicBezTo>
                  <a:pt x="60071" y="120445"/>
                  <a:pt x="46380" y="129144"/>
                  <a:pt x="28422" y="134923"/>
                </a:cubicBezTo>
                <a:lnTo>
                  <a:pt x="109918" y="241311"/>
                </a:lnTo>
                <a:lnTo>
                  <a:pt x="58191" y="241400"/>
                </a:lnTo>
                <a:lnTo>
                  <a:pt x="0" y="164804"/>
                </a:lnTo>
                <a:lnTo>
                  <a:pt x="0" y="107816"/>
                </a:lnTo>
                <a:lnTo>
                  <a:pt x="6069" y="107221"/>
                </a:lnTo>
                <a:cubicBezTo>
                  <a:pt x="13354" y="105567"/>
                  <a:pt x="19501" y="103084"/>
                  <a:pt x="24511" y="99769"/>
                </a:cubicBezTo>
                <a:cubicBezTo>
                  <a:pt x="34531" y="93140"/>
                  <a:pt x="39535" y="83539"/>
                  <a:pt x="39535" y="70953"/>
                </a:cubicBezTo>
                <a:cubicBezTo>
                  <a:pt x="39535" y="58367"/>
                  <a:pt x="34493" y="49033"/>
                  <a:pt x="24422" y="42898"/>
                </a:cubicBezTo>
                <a:cubicBezTo>
                  <a:pt x="19380" y="39838"/>
                  <a:pt x="12894" y="37542"/>
                  <a:pt x="4959" y="36012"/>
                </a:cubicBezTo>
                <a:lnTo>
                  <a:pt x="0" y="35608"/>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1" name="Shape 23">
            <a:extLst>
              <a:ext uri="{FF2B5EF4-FFF2-40B4-BE49-F238E27FC236}">
                <a16:creationId xmlns:a16="http://schemas.microsoft.com/office/drawing/2014/main" id="{3B546CBA-03FE-DC8D-6F95-3BF39298A2A3}"/>
              </a:ext>
            </a:extLst>
          </xdr:cNvPr>
          <xdr:cNvSpPr/>
        </xdr:nvSpPr>
        <xdr:spPr>
          <a:xfrm>
            <a:off x="1546640"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4" y="46926"/>
                  <a:pt x="120726" y="42177"/>
                  <a:pt x="110871" y="39002"/>
                </a:cubicBezTo>
                <a:cubicBezTo>
                  <a:pt x="101029" y="35827"/>
                  <a:pt x="92456" y="34239"/>
                  <a:pt x="85154"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207"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39" y="225400"/>
                  <a:pt x="135115" y="238658"/>
                </a:cubicBezTo>
                <a:cubicBezTo>
                  <a:pt x="119304" y="251904"/>
                  <a:pt x="98247" y="258521"/>
                  <a:pt x="71945"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89" y="218135"/>
                  <a:pt x="102019" y="211849"/>
                </a:cubicBezTo>
                <a:cubicBezTo>
                  <a:pt x="110236" y="205562"/>
                  <a:pt x="114351" y="197396"/>
                  <a:pt x="114351" y="187388"/>
                </a:cubicBezTo>
                <a:cubicBezTo>
                  <a:pt x="114351" y="179146"/>
                  <a:pt x="111620" y="171717"/>
                  <a:pt x="106185" y="165087"/>
                </a:cubicBezTo>
                <a:cubicBezTo>
                  <a:pt x="100736" y="158471"/>
                  <a:pt x="91123" y="151206"/>
                  <a:pt x="77343" y="143294"/>
                </a:cubicBezTo>
                <a:lnTo>
                  <a:pt x="58395" y="132270"/>
                </a:lnTo>
                <a:cubicBezTo>
                  <a:pt x="39510" y="121577"/>
                  <a:pt x="25946" y="110922"/>
                  <a:pt x="17729" y="100292"/>
                </a:cubicBezTo>
                <a:cubicBezTo>
                  <a:pt x="9500"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2" name="Shape 368">
            <a:extLst>
              <a:ext uri="{FF2B5EF4-FFF2-40B4-BE49-F238E27FC236}">
                <a16:creationId xmlns:a16="http://schemas.microsoft.com/office/drawing/2014/main" id="{2AEBFC34-3773-E39B-2961-B9801C602C39}"/>
              </a:ext>
            </a:extLst>
          </xdr:cNvPr>
          <xdr:cNvSpPr/>
        </xdr:nvSpPr>
        <xdr:spPr>
          <a:xfrm>
            <a:off x="1754486" y="227077"/>
            <a:ext cx="44488" cy="242164"/>
          </a:xfrm>
          <a:custGeom>
            <a:avLst/>
            <a:gdLst/>
            <a:ahLst/>
            <a:cxnLst/>
            <a:rect l="0" t="0" r="0" b="0"/>
            <a:pathLst>
              <a:path w="44488" h="242164">
                <a:moveTo>
                  <a:pt x="0" y="0"/>
                </a:moveTo>
                <a:lnTo>
                  <a:pt x="44488" y="0"/>
                </a:lnTo>
                <a:lnTo>
                  <a:pt x="44488" y="242164"/>
                </a:lnTo>
                <a:lnTo>
                  <a:pt x="0" y="242164"/>
                </a:lnTo>
                <a:lnTo>
                  <a:pt x="0" y="0"/>
                </a:lnTo>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3" name="Shape 25">
            <a:extLst>
              <a:ext uri="{FF2B5EF4-FFF2-40B4-BE49-F238E27FC236}">
                <a16:creationId xmlns:a16="http://schemas.microsoft.com/office/drawing/2014/main" id="{AF975787-5C59-BE39-2D9F-F4F05D63CE2A}"/>
              </a:ext>
            </a:extLst>
          </xdr:cNvPr>
          <xdr:cNvSpPr/>
        </xdr:nvSpPr>
        <xdr:spPr>
          <a:xfrm>
            <a:off x="1845366" y="219237"/>
            <a:ext cx="125476" cy="257861"/>
          </a:xfrm>
          <a:custGeom>
            <a:avLst/>
            <a:gdLst/>
            <a:ahLst/>
            <a:cxnLst/>
            <a:rect l="0" t="0" r="0" b="0"/>
            <a:pathLst>
              <a:path w="125476" h="257861">
                <a:moveTo>
                  <a:pt x="125311" y="0"/>
                </a:moveTo>
                <a:lnTo>
                  <a:pt x="125476" y="16"/>
                </a:lnTo>
                <a:lnTo>
                  <a:pt x="125476" y="41118"/>
                </a:lnTo>
                <a:lnTo>
                  <a:pt x="125311" y="41085"/>
                </a:lnTo>
                <a:cubicBezTo>
                  <a:pt x="102832" y="41085"/>
                  <a:pt x="83909" y="49466"/>
                  <a:pt x="68567" y="66218"/>
                </a:cubicBezTo>
                <a:cubicBezTo>
                  <a:pt x="53213" y="82969"/>
                  <a:pt x="45542" y="103873"/>
                  <a:pt x="45542" y="128930"/>
                </a:cubicBezTo>
                <a:cubicBezTo>
                  <a:pt x="45542" y="153860"/>
                  <a:pt x="53175" y="174739"/>
                  <a:pt x="68478" y="191554"/>
                </a:cubicBezTo>
                <a:cubicBezTo>
                  <a:pt x="83769" y="208369"/>
                  <a:pt x="102705" y="216776"/>
                  <a:pt x="125311" y="216776"/>
                </a:cubicBezTo>
                <a:lnTo>
                  <a:pt x="125476" y="216743"/>
                </a:lnTo>
                <a:lnTo>
                  <a:pt x="125476" y="257844"/>
                </a:lnTo>
                <a:lnTo>
                  <a:pt x="125311" y="257861"/>
                </a:lnTo>
                <a:cubicBezTo>
                  <a:pt x="108725" y="257861"/>
                  <a:pt x="92862" y="254686"/>
                  <a:pt x="77686" y="248336"/>
                </a:cubicBezTo>
                <a:cubicBezTo>
                  <a:pt x="62509" y="241999"/>
                  <a:pt x="48895" y="232778"/>
                  <a:pt x="36843" y="220688"/>
                </a:cubicBezTo>
                <a:cubicBezTo>
                  <a:pt x="24803" y="208610"/>
                  <a:pt x="15646" y="194805"/>
                  <a:pt x="9385" y="179286"/>
                </a:cubicBezTo>
                <a:cubicBezTo>
                  <a:pt x="3137" y="163754"/>
                  <a:pt x="0" y="146964"/>
                  <a:pt x="0" y="128930"/>
                </a:cubicBezTo>
                <a:cubicBezTo>
                  <a:pt x="0" y="113678"/>
                  <a:pt x="2172" y="99403"/>
                  <a:pt x="6515" y="86093"/>
                </a:cubicBezTo>
                <a:cubicBezTo>
                  <a:pt x="10871" y="72784"/>
                  <a:pt x="17323" y="60515"/>
                  <a:pt x="25895" y="49263"/>
                </a:cubicBezTo>
                <a:cubicBezTo>
                  <a:pt x="37605" y="33795"/>
                  <a:pt x="52172" y="21704"/>
                  <a:pt x="69609" y="13018"/>
                </a:cubicBezTo>
                <a:cubicBezTo>
                  <a:pt x="87046" y="4343"/>
                  <a:pt x="105601" y="0"/>
                  <a:pt x="125311"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4" name="Shape 26">
            <a:extLst>
              <a:ext uri="{FF2B5EF4-FFF2-40B4-BE49-F238E27FC236}">
                <a16:creationId xmlns:a16="http://schemas.microsoft.com/office/drawing/2014/main" id="{437092AF-363A-90D8-0E0B-DA172FE6566B}"/>
              </a:ext>
            </a:extLst>
          </xdr:cNvPr>
          <xdr:cNvSpPr/>
        </xdr:nvSpPr>
        <xdr:spPr>
          <a:xfrm>
            <a:off x="1970842" y="219253"/>
            <a:ext cx="125133" cy="257828"/>
          </a:xfrm>
          <a:custGeom>
            <a:avLst/>
            <a:gdLst/>
            <a:ahLst/>
            <a:cxnLst/>
            <a:rect l="0" t="0" r="0" b="0"/>
            <a:pathLst>
              <a:path w="125133" h="257828">
                <a:moveTo>
                  <a:pt x="0" y="0"/>
                </a:moveTo>
                <a:lnTo>
                  <a:pt x="24443" y="2384"/>
                </a:lnTo>
                <a:cubicBezTo>
                  <a:pt x="32452" y="3984"/>
                  <a:pt x="40265" y="6385"/>
                  <a:pt x="47879" y="9585"/>
                </a:cubicBezTo>
                <a:cubicBezTo>
                  <a:pt x="63119" y="15986"/>
                  <a:pt x="76619" y="25168"/>
                  <a:pt x="88367" y="37144"/>
                </a:cubicBezTo>
                <a:cubicBezTo>
                  <a:pt x="100127" y="49108"/>
                  <a:pt x="109195" y="62912"/>
                  <a:pt x="115570" y="78559"/>
                </a:cubicBezTo>
                <a:cubicBezTo>
                  <a:pt x="121933" y="94205"/>
                  <a:pt x="125133" y="110982"/>
                  <a:pt x="125133" y="128914"/>
                </a:cubicBezTo>
                <a:cubicBezTo>
                  <a:pt x="125133" y="146720"/>
                  <a:pt x="121996" y="163433"/>
                  <a:pt x="115735" y="179003"/>
                </a:cubicBezTo>
                <a:cubicBezTo>
                  <a:pt x="109487" y="194599"/>
                  <a:pt x="100419" y="208404"/>
                  <a:pt x="88545" y="220431"/>
                </a:cubicBezTo>
                <a:cubicBezTo>
                  <a:pt x="76670" y="232457"/>
                  <a:pt x="62992" y="241703"/>
                  <a:pt x="47523" y="248155"/>
                </a:cubicBezTo>
                <a:cubicBezTo>
                  <a:pt x="39796" y="251380"/>
                  <a:pt x="31953" y="253803"/>
                  <a:pt x="24003" y="255419"/>
                </a:cubicBezTo>
                <a:lnTo>
                  <a:pt x="0" y="257828"/>
                </a:lnTo>
                <a:lnTo>
                  <a:pt x="0" y="216727"/>
                </a:lnTo>
                <a:lnTo>
                  <a:pt x="30914" y="210474"/>
                </a:lnTo>
                <a:cubicBezTo>
                  <a:pt x="40399" y="206283"/>
                  <a:pt x="49009" y="199996"/>
                  <a:pt x="56744" y="191614"/>
                </a:cubicBezTo>
                <a:cubicBezTo>
                  <a:pt x="72200" y="174863"/>
                  <a:pt x="79934" y="153971"/>
                  <a:pt x="79934" y="128914"/>
                </a:cubicBezTo>
                <a:cubicBezTo>
                  <a:pt x="79934" y="103972"/>
                  <a:pt x="72289" y="83093"/>
                  <a:pt x="56998" y="66278"/>
                </a:cubicBezTo>
                <a:cubicBezTo>
                  <a:pt x="49352" y="57877"/>
                  <a:pt x="40767" y="51574"/>
                  <a:pt x="31241" y="47372"/>
                </a:cubicBezTo>
                <a:lnTo>
                  <a:pt x="0" y="4110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5" name="Shape 27">
            <a:extLst>
              <a:ext uri="{FF2B5EF4-FFF2-40B4-BE49-F238E27FC236}">
                <a16:creationId xmlns:a16="http://schemas.microsoft.com/office/drawing/2014/main" id="{C1BC9224-1EC9-DD0F-8612-7B61915EB8FC}"/>
              </a:ext>
            </a:extLst>
          </xdr:cNvPr>
          <xdr:cNvSpPr/>
        </xdr:nvSpPr>
        <xdr:spPr>
          <a:xfrm>
            <a:off x="2141144" y="219231"/>
            <a:ext cx="210109" cy="257874"/>
          </a:xfrm>
          <a:custGeom>
            <a:avLst/>
            <a:gdLst/>
            <a:ahLst/>
            <a:cxnLst/>
            <a:rect l="0" t="0" r="0" b="0"/>
            <a:pathLst>
              <a:path w="210109" h="257874">
                <a:moveTo>
                  <a:pt x="0" y="0"/>
                </a:moveTo>
                <a:lnTo>
                  <a:pt x="4699" y="0"/>
                </a:lnTo>
                <a:lnTo>
                  <a:pt x="167005" y="161709"/>
                </a:lnTo>
                <a:lnTo>
                  <a:pt x="167005" y="7849"/>
                </a:lnTo>
                <a:lnTo>
                  <a:pt x="210109" y="7849"/>
                </a:lnTo>
                <a:lnTo>
                  <a:pt x="210109" y="257874"/>
                </a:lnTo>
                <a:lnTo>
                  <a:pt x="205422" y="257861"/>
                </a:lnTo>
                <a:lnTo>
                  <a:pt x="42748" y="96025"/>
                </a:lnTo>
                <a:lnTo>
                  <a:pt x="42748" y="250012"/>
                </a:lnTo>
                <a:lnTo>
                  <a:pt x="0" y="250012"/>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6" name="Shape 28">
            <a:extLst>
              <a:ext uri="{FF2B5EF4-FFF2-40B4-BE49-F238E27FC236}">
                <a16:creationId xmlns:a16="http://schemas.microsoft.com/office/drawing/2014/main" id="{57C92920-9971-C05D-785A-324C850141FC}"/>
              </a:ext>
            </a:extLst>
          </xdr:cNvPr>
          <xdr:cNvSpPr/>
        </xdr:nvSpPr>
        <xdr:spPr>
          <a:xfrm>
            <a:off x="2413818" y="227080"/>
            <a:ext cx="148425" cy="242164"/>
          </a:xfrm>
          <a:custGeom>
            <a:avLst/>
            <a:gdLst/>
            <a:ahLst/>
            <a:cxnLst/>
            <a:rect l="0" t="0" r="0" b="0"/>
            <a:pathLst>
              <a:path w="148425" h="242164">
                <a:moveTo>
                  <a:pt x="0" y="0"/>
                </a:moveTo>
                <a:lnTo>
                  <a:pt x="146672" y="0"/>
                </a:lnTo>
                <a:lnTo>
                  <a:pt x="146672" y="37249"/>
                </a:lnTo>
                <a:lnTo>
                  <a:pt x="43104" y="37249"/>
                </a:lnTo>
                <a:lnTo>
                  <a:pt x="43104" y="96863"/>
                </a:lnTo>
                <a:lnTo>
                  <a:pt x="132080" y="96863"/>
                </a:lnTo>
                <a:lnTo>
                  <a:pt x="132080" y="133782"/>
                </a:lnTo>
                <a:lnTo>
                  <a:pt x="43104" y="133782"/>
                </a:lnTo>
                <a:lnTo>
                  <a:pt x="43104" y="204597"/>
                </a:lnTo>
                <a:lnTo>
                  <a:pt x="148425" y="204597"/>
                </a:lnTo>
                <a:lnTo>
                  <a:pt x="148425" y="242164"/>
                </a:lnTo>
                <a:lnTo>
                  <a:pt x="0" y="242164"/>
                </a:lnTo>
                <a:lnTo>
                  <a:pt x="0" y="0"/>
                </a:ln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sp macro="" textlink="">
        <xdr:nvSpPr>
          <xdr:cNvPr id="27" name="Shape 29">
            <a:extLst>
              <a:ext uri="{FF2B5EF4-FFF2-40B4-BE49-F238E27FC236}">
                <a16:creationId xmlns:a16="http://schemas.microsoft.com/office/drawing/2014/main" id="{9C04D646-55E4-092C-CC64-644420AEF040}"/>
              </a:ext>
            </a:extLst>
          </xdr:cNvPr>
          <xdr:cNvSpPr/>
        </xdr:nvSpPr>
        <xdr:spPr>
          <a:xfrm>
            <a:off x="2598893" y="218899"/>
            <a:ext cx="158839" cy="258521"/>
          </a:xfrm>
          <a:custGeom>
            <a:avLst/>
            <a:gdLst/>
            <a:ahLst/>
            <a:cxnLst/>
            <a:rect l="0" t="0" r="0" b="0"/>
            <a:pathLst>
              <a:path w="158839" h="258521">
                <a:moveTo>
                  <a:pt x="81852" y="0"/>
                </a:moveTo>
                <a:cubicBezTo>
                  <a:pt x="92977" y="0"/>
                  <a:pt x="103657" y="1194"/>
                  <a:pt x="113919" y="3594"/>
                </a:cubicBezTo>
                <a:cubicBezTo>
                  <a:pt x="124168" y="5994"/>
                  <a:pt x="134620" y="9690"/>
                  <a:pt x="145275" y="14694"/>
                </a:cubicBezTo>
                <a:lnTo>
                  <a:pt x="143891" y="53276"/>
                </a:lnTo>
                <a:cubicBezTo>
                  <a:pt x="131725" y="46926"/>
                  <a:pt x="120726" y="42177"/>
                  <a:pt x="110871" y="39002"/>
                </a:cubicBezTo>
                <a:cubicBezTo>
                  <a:pt x="101028" y="35827"/>
                  <a:pt x="92456" y="34239"/>
                  <a:pt x="85153" y="34239"/>
                </a:cubicBezTo>
                <a:cubicBezTo>
                  <a:pt x="73800" y="34239"/>
                  <a:pt x="64732" y="36716"/>
                  <a:pt x="57963" y="41669"/>
                </a:cubicBezTo>
                <a:cubicBezTo>
                  <a:pt x="51181" y="46622"/>
                  <a:pt x="47790" y="53391"/>
                  <a:pt x="47790" y="61951"/>
                </a:cubicBezTo>
                <a:cubicBezTo>
                  <a:pt x="47790" y="68529"/>
                  <a:pt x="50165" y="74485"/>
                  <a:pt x="54915" y="79832"/>
                </a:cubicBezTo>
                <a:cubicBezTo>
                  <a:pt x="59665" y="85179"/>
                  <a:pt x="68758" y="91745"/>
                  <a:pt x="82194" y="99543"/>
                </a:cubicBezTo>
                <a:lnTo>
                  <a:pt x="100444" y="109715"/>
                </a:lnTo>
                <a:cubicBezTo>
                  <a:pt x="121526" y="121755"/>
                  <a:pt x="136538" y="133718"/>
                  <a:pt x="145453" y="145631"/>
                </a:cubicBezTo>
                <a:cubicBezTo>
                  <a:pt x="149974" y="151536"/>
                  <a:pt x="153327" y="157797"/>
                  <a:pt x="155537" y="164427"/>
                </a:cubicBezTo>
                <a:cubicBezTo>
                  <a:pt x="157734" y="171044"/>
                  <a:pt x="158839" y="178371"/>
                  <a:pt x="158839" y="186372"/>
                </a:cubicBezTo>
                <a:cubicBezTo>
                  <a:pt x="158839" y="207988"/>
                  <a:pt x="150940" y="225400"/>
                  <a:pt x="135115" y="238658"/>
                </a:cubicBezTo>
                <a:cubicBezTo>
                  <a:pt x="119304" y="251904"/>
                  <a:pt x="98247" y="258521"/>
                  <a:pt x="71946" y="258521"/>
                </a:cubicBezTo>
                <a:cubicBezTo>
                  <a:pt x="59779" y="258521"/>
                  <a:pt x="48019" y="257327"/>
                  <a:pt x="36665" y="254940"/>
                </a:cubicBezTo>
                <a:cubicBezTo>
                  <a:pt x="25311" y="252552"/>
                  <a:pt x="14427" y="248958"/>
                  <a:pt x="4001" y="244170"/>
                </a:cubicBezTo>
                <a:lnTo>
                  <a:pt x="0" y="196571"/>
                </a:lnTo>
                <a:cubicBezTo>
                  <a:pt x="13322" y="204813"/>
                  <a:pt x="25743" y="210985"/>
                  <a:pt x="37274" y="215113"/>
                </a:cubicBezTo>
                <a:cubicBezTo>
                  <a:pt x="48806" y="219227"/>
                  <a:pt x="59665" y="221285"/>
                  <a:pt x="69863" y="221285"/>
                </a:cubicBezTo>
                <a:cubicBezTo>
                  <a:pt x="83071" y="221285"/>
                  <a:pt x="93790" y="218135"/>
                  <a:pt x="102019" y="211849"/>
                </a:cubicBezTo>
                <a:cubicBezTo>
                  <a:pt x="110236" y="205562"/>
                  <a:pt x="114351" y="197396"/>
                  <a:pt x="114351" y="187388"/>
                </a:cubicBezTo>
                <a:cubicBezTo>
                  <a:pt x="114351" y="179146"/>
                  <a:pt x="111620" y="171717"/>
                  <a:pt x="106172" y="165087"/>
                </a:cubicBezTo>
                <a:cubicBezTo>
                  <a:pt x="100736" y="158471"/>
                  <a:pt x="91122" y="151206"/>
                  <a:pt x="77330" y="143294"/>
                </a:cubicBezTo>
                <a:lnTo>
                  <a:pt x="58394" y="132270"/>
                </a:lnTo>
                <a:cubicBezTo>
                  <a:pt x="39510" y="121577"/>
                  <a:pt x="25946" y="110922"/>
                  <a:pt x="17729" y="100292"/>
                </a:cubicBezTo>
                <a:cubicBezTo>
                  <a:pt x="9499" y="89662"/>
                  <a:pt x="5385" y="77546"/>
                  <a:pt x="5385" y="63970"/>
                </a:cubicBezTo>
                <a:cubicBezTo>
                  <a:pt x="5385" y="45034"/>
                  <a:pt x="12446" y="29642"/>
                  <a:pt x="26594" y="17793"/>
                </a:cubicBezTo>
                <a:cubicBezTo>
                  <a:pt x="40716" y="5931"/>
                  <a:pt x="59144" y="0"/>
                  <a:pt x="81852" y="0"/>
                </a:cubicBezTo>
                <a:close/>
              </a:path>
            </a:pathLst>
          </a:custGeom>
          <a:ln w="0" cap="flat">
            <a:miter lim="127000"/>
          </a:ln>
        </xdr:spPr>
        <xdr:style>
          <a:lnRef idx="0">
            <a:srgbClr val="000000">
              <a:alpha val="0"/>
            </a:srgbClr>
          </a:lnRef>
          <a:fillRef idx="1">
            <a:srgbClr val="020000"/>
          </a:fillRef>
          <a:effectRef idx="0">
            <a:scrgbClr r="0" g="0" b="0"/>
          </a:effectRef>
          <a:fontRef idx="none"/>
        </xdr:style>
        <xdr:txBody>
          <a:bodyPr wrap="square"/>
          <a:lstStyle/>
          <a:p>
            <a:endParaRPr lang="es-PY">
              <a:solidFill>
                <a:schemeClr val="bg1"/>
              </a:solidFill>
            </a:endParaRP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drawing" Target="../drawings/drawing2.xml"/><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drawing" Target="../drawings/drawing3.xml"/><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drawing" Target="../drawings/drawing4.xml"/><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drawing" Target="../drawings/drawing5.xml"/><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drawing" Target="../drawings/drawing6.xml"/><Relationship Id="rId4" Type="http://schemas.openxmlformats.org/officeDocument/2006/relationships/printerSettings" Target="../printerSettings/printerSettings25.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7.xml"/><Relationship Id="rId4"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sheetPr>
  <dimension ref="A1:R459"/>
  <sheetViews>
    <sheetView showGridLines="0" tabSelected="1" zoomScale="80" zoomScaleNormal="80" workbookViewId="0">
      <selection activeCell="O42" sqref="O42"/>
    </sheetView>
  </sheetViews>
  <sheetFormatPr baseColWidth="10" defaultColWidth="11.5546875" defaultRowHeight="14.4"/>
  <cols>
    <col min="1" max="1" width="3.5546875" style="23" customWidth="1"/>
    <col min="2" max="2" width="11.5546875" style="23"/>
    <col min="3" max="3" width="22" style="23" customWidth="1"/>
    <col min="4" max="4" width="21.88671875" style="23" customWidth="1"/>
    <col min="5" max="5" width="11.5546875" style="23" customWidth="1"/>
    <col min="6" max="6" width="8.33203125" style="23" customWidth="1"/>
    <col min="7" max="9" width="11.5546875" style="23"/>
    <col min="10" max="10" width="15.88671875" style="23" customWidth="1"/>
    <col min="11" max="11" width="11.5546875" style="23"/>
    <col min="12" max="12" width="22.33203125" style="23" customWidth="1"/>
    <col min="13" max="15" width="11.5546875" style="23"/>
    <col min="16" max="16" width="11.5546875" style="23" customWidth="1"/>
    <col min="17" max="17" width="11.5546875" style="23"/>
    <col min="18" max="18" width="10.88671875" style="23" customWidth="1"/>
    <col min="19" max="16384" width="11.5546875" style="23"/>
  </cols>
  <sheetData>
    <row r="1" spans="1:18" s="21" customFormat="1"/>
    <row r="2" spans="1:18" s="21" customFormat="1" ht="18.75" customHeight="1">
      <c r="A2" s="20"/>
      <c r="B2" s="20"/>
      <c r="C2" s="20"/>
      <c r="D2" s="20"/>
      <c r="E2" s="20"/>
      <c r="F2" s="20"/>
      <c r="G2" s="20"/>
      <c r="H2" s="20"/>
      <c r="I2" s="20"/>
      <c r="J2" s="20"/>
      <c r="K2" s="20"/>
      <c r="L2" s="20"/>
    </row>
    <row r="3" spans="1:18" s="21" customFormat="1" ht="18.75" customHeight="1">
      <c r="A3" s="20"/>
      <c r="B3" s="20"/>
      <c r="C3" s="20"/>
      <c r="D3" s="20"/>
      <c r="E3" s="20"/>
      <c r="F3" s="20"/>
      <c r="G3" s="20"/>
      <c r="H3" s="20"/>
      <c r="I3" s="20"/>
      <c r="J3" s="20"/>
      <c r="K3" s="20"/>
      <c r="L3" s="20"/>
    </row>
    <row r="4" spans="1:18" s="21" customFormat="1" ht="18.75" customHeight="1">
      <c r="A4" s="20"/>
      <c r="B4" s="20"/>
      <c r="C4" s="20"/>
      <c r="D4" s="20"/>
      <c r="E4" s="20"/>
      <c r="F4" s="20"/>
      <c r="G4" s="20"/>
      <c r="H4" s="20"/>
      <c r="I4" s="20"/>
      <c r="J4" s="20"/>
      <c r="K4" s="20"/>
      <c r="L4" s="20"/>
    </row>
    <row r="5" spans="1:18" s="21" customFormat="1" ht="18.75" customHeight="1">
      <c r="A5" s="20"/>
      <c r="B5" s="20"/>
      <c r="C5" s="20"/>
      <c r="D5" s="20"/>
      <c r="E5" s="20"/>
      <c r="F5" s="20"/>
      <c r="G5" s="20"/>
      <c r="H5" s="20"/>
      <c r="I5" s="20"/>
      <c r="J5" s="20"/>
      <c r="K5" s="20"/>
      <c r="L5" s="20"/>
    </row>
    <row r="6" spans="1:18" s="21" customFormat="1" ht="18.75" customHeight="1">
      <c r="A6" s="20"/>
      <c r="B6" s="20"/>
      <c r="C6" s="20"/>
      <c r="D6" s="20"/>
      <c r="E6" s="20"/>
      <c r="F6" s="20"/>
      <c r="G6" s="20"/>
      <c r="H6" s="20"/>
      <c r="I6" s="20"/>
      <c r="J6" s="20"/>
      <c r="K6" s="20"/>
      <c r="L6" s="20"/>
    </row>
    <row r="7" spans="1:18" s="21" customFormat="1" ht="18.75" customHeight="1">
      <c r="A7" s="20"/>
      <c r="B7" s="20"/>
      <c r="C7" s="20"/>
      <c r="D7" s="20"/>
      <c r="E7" s="20"/>
      <c r="F7" s="20"/>
      <c r="G7" s="20"/>
      <c r="H7" s="20"/>
      <c r="I7" s="20"/>
      <c r="J7" s="20"/>
      <c r="K7" s="20"/>
      <c r="L7" s="20"/>
    </row>
    <row r="8" spans="1:18" s="21" customFormat="1" ht="15" customHeight="1">
      <c r="A8" s="20"/>
      <c r="B8" s="178"/>
      <c r="C8" s="178"/>
      <c r="D8" s="178"/>
      <c r="E8" s="178"/>
      <c r="F8" s="178"/>
      <c r="G8" s="178"/>
      <c r="H8" s="178"/>
      <c r="I8" s="178"/>
      <c r="J8" s="178"/>
      <c r="K8" s="178"/>
      <c r="L8" s="20"/>
    </row>
    <row r="9" spans="1:18" s="21" customFormat="1" ht="19.95" customHeight="1">
      <c r="B9" s="379" t="s">
        <v>74</v>
      </c>
      <c r="C9" s="379"/>
      <c r="D9" s="379"/>
      <c r="E9" s="379"/>
      <c r="F9" s="379"/>
      <c r="G9" s="379"/>
      <c r="H9" s="379"/>
      <c r="I9" s="379"/>
      <c r="J9" s="379"/>
      <c r="K9" s="379"/>
      <c r="L9" s="379"/>
      <c r="M9" s="379"/>
      <c r="N9" s="379"/>
      <c r="O9" s="379"/>
      <c r="P9" s="20"/>
    </row>
    <row r="10" spans="1:18" s="21" customFormat="1" ht="15" customHeight="1">
      <c r="B10" s="29"/>
      <c r="C10" s="29"/>
      <c r="D10" s="29"/>
      <c r="E10" s="29"/>
      <c r="F10" s="29"/>
      <c r="G10" s="29"/>
      <c r="H10" s="29"/>
      <c r="I10" s="29"/>
      <c r="J10" s="29"/>
      <c r="K10" s="29"/>
      <c r="L10" s="29"/>
      <c r="M10" s="29"/>
      <c r="N10" s="29"/>
      <c r="O10" s="29"/>
      <c r="P10" s="20"/>
    </row>
    <row r="11" spans="1:18" s="21" customFormat="1" ht="12" customHeight="1"/>
    <row r="12" spans="1:18" s="21" customFormat="1" ht="19.2">
      <c r="B12" s="380" t="s">
        <v>73</v>
      </c>
      <c r="C12" s="380"/>
      <c r="D12" s="380"/>
      <c r="E12" s="380"/>
      <c r="F12" s="380"/>
      <c r="G12" s="380"/>
      <c r="H12" s="380"/>
      <c r="I12" s="380"/>
      <c r="J12" s="380"/>
      <c r="K12" s="380"/>
      <c r="L12" s="380"/>
      <c r="M12" s="380"/>
      <c r="N12" s="380"/>
      <c r="O12" s="380"/>
      <c r="P12" s="28"/>
    </row>
    <row r="13" spans="1:18" s="21" customFormat="1"/>
    <row r="14" spans="1:18" s="21" customFormat="1" ht="13.95" customHeight="1"/>
    <row r="15" spans="1:18" s="12" customFormat="1" ht="16.8" thickBot="1">
      <c r="A15" s="4"/>
      <c r="B15" s="4"/>
      <c r="C15" s="4"/>
      <c r="D15" s="4"/>
      <c r="E15" s="5"/>
      <c r="F15" s="4"/>
      <c r="G15" s="4"/>
      <c r="H15" s="5"/>
      <c r="I15" s="5"/>
      <c r="J15" s="6"/>
      <c r="K15" s="4"/>
      <c r="L15" s="4"/>
      <c r="M15" s="4"/>
      <c r="N15" s="4"/>
      <c r="O15" s="4"/>
      <c r="P15" s="4"/>
      <c r="Q15" s="4"/>
      <c r="R15" s="4"/>
    </row>
    <row r="16" spans="1:18" s="12" customFormat="1" ht="16.8" thickTop="1">
      <c r="A16" s="4"/>
      <c r="B16" s="25"/>
      <c r="C16" s="25"/>
      <c r="D16" s="25"/>
      <c r="E16" s="26"/>
      <c r="F16" s="25"/>
      <c r="G16" s="25"/>
      <c r="H16" s="26"/>
      <c r="I16" s="26"/>
      <c r="J16" s="27"/>
      <c r="K16" s="25"/>
      <c r="L16" s="25"/>
      <c r="M16" s="25"/>
      <c r="N16" s="25"/>
      <c r="O16" s="4"/>
      <c r="P16" s="4"/>
      <c r="Q16" s="4"/>
      <c r="R16" s="4"/>
    </row>
    <row r="17" spans="1:18" s="12" customFormat="1" ht="16.2">
      <c r="A17" s="4"/>
      <c r="B17" s="4"/>
      <c r="C17" s="4"/>
      <c r="D17" s="4"/>
      <c r="E17" s="5"/>
      <c r="F17" s="4"/>
      <c r="G17" s="4"/>
      <c r="H17" s="5"/>
      <c r="I17" s="5"/>
      <c r="J17" s="6"/>
      <c r="K17" s="4"/>
      <c r="L17" s="4"/>
      <c r="M17" s="4"/>
      <c r="N17" s="4"/>
      <c r="O17" s="4"/>
      <c r="P17" s="4"/>
      <c r="Q17" s="4"/>
      <c r="R17" s="4"/>
    </row>
    <row r="18" spans="1:18" s="12" customFormat="1" ht="15.6">
      <c r="A18" s="78"/>
      <c r="B18" s="78"/>
      <c r="C18" s="78"/>
      <c r="D18" s="78"/>
      <c r="E18" s="79"/>
      <c r="F18" s="78"/>
      <c r="G18" s="78"/>
      <c r="H18" s="79"/>
      <c r="I18" s="79"/>
      <c r="J18" s="80"/>
      <c r="K18" s="78"/>
      <c r="L18" s="78"/>
      <c r="M18" s="78"/>
      <c r="N18" s="78"/>
      <c r="O18" s="78"/>
      <c r="P18" s="78"/>
      <c r="Q18" s="4"/>
      <c r="R18" s="4"/>
    </row>
    <row r="19" spans="1:18" s="12" customFormat="1">
      <c r="A19" s="78"/>
      <c r="B19" s="78"/>
      <c r="C19" s="78"/>
      <c r="D19" s="78"/>
      <c r="E19" s="79"/>
      <c r="F19" s="78"/>
      <c r="G19" s="78"/>
      <c r="H19" s="79"/>
      <c r="I19" s="79"/>
      <c r="J19" s="78"/>
      <c r="K19" s="78"/>
      <c r="L19" s="78"/>
      <c r="M19" s="78"/>
      <c r="N19" s="78"/>
      <c r="O19" s="78"/>
      <c r="P19" s="78"/>
      <c r="Q19" s="4"/>
      <c r="R19" s="4"/>
    </row>
    <row r="20" spans="1:18" s="12" customFormat="1" ht="19.2" customHeight="1">
      <c r="B20" s="378" t="s">
        <v>502</v>
      </c>
      <c r="C20" s="378"/>
      <c r="D20" s="378"/>
      <c r="E20" s="378"/>
      <c r="F20" s="378"/>
      <c r="G20" s="378"/>
      <c r="H20" s="378"/>
      <c r="I20" s="378"/>
      <c r="J20" s="378"/>
      <c r="K20" s="378"/>
      <c r="L20" s="378"/>
      <c r="M20" s="378"/>
      <c r="N20" s="378"/>
      <c r="O20" s="293"/>
      <c r="P20" s="293"/>
      <c r="Q20" s="87"/>
      <c r="R20" s="4"/>
    </row>
    <row r="21" spans="1:18" s="12" customFormat="1" ht="19.2" customHeight="1">
      <c r="A21" s="378"/>
      <c r="B21" s="378"/>
      <c r="C21" s="378"/>
      <c r="D21" s="378"/>
      <c r="E21" s="378"/>
      <c r="F21" s="378"/>
      <c r="G21" s="378"/>
      <c r="H21" s="378"/>
      <c r="I21" s="378"/>
      <c r="J21" s="378"/>
      <c r="K21" s="378"/>
      <c r="L21" s="378"/>
      <c r="M21" s="378"/>
      <c r="N21" s="378"/>
      <c r="O21" s="378"/>
      <c r="P21" s="378"/>
      <c r="Q21" s="87"/>
      <c r="R21" s="4"/>
    </row>
    <row r="22" spans="1:18" s="12" customFormat="1" ht="15.6">
      <c r="A22" s="78"/>
      <c r="B22" s="81"/>
      <c r="C22" s="82"/>
      <c r="D22" s="82"/>
      <c r="E22" s="83"/>
      <c r="F22" s="78"/>
      <c r="G22" s="78"/>
      <c r="H22" s="78"/>
      <c r="I22" s="83"/>
      <c r="J22" s="84"/>
      <c r="K22" s="78"/>
      <c r="L22" s="78"/>
      <c r="M22" s="78"/>
      <c r="N22" s="78"/>
      <c r="O22" s="78"/>
      <c r="P22" s="78"/>
      <c r="Q22" s="4"/>
      <c r="R22" s="4"/>
    </row>
    <row r="23" spans="1:18" s="12" customFormat="1" ht="16.8">
      <c r="A23" s="85"/>
      <c r="B23" s="81"/>
      <c r="C23" s="82"/>
      <c r="D23" s="82"/>
      <c r="E23" s="86"/>
      <c r="F23" s="78"/>
      <c r="G23" s="78"/>
      <c r="H23" s="78"/>
      <c r="I23" s="86"/>
      <c r="J23" s="78"/>
      <c r="K23" s="78"/>
      <c r="L23" s="78"/>
      <c r="M23" s="78"/>
      <c r="N23" s="78"/>
      <c r="O23" s="78"/>
      <c r="P23" s="78"/>
      <c r="Q23" s="4"/>
      <c r="R23" s="4"/>
    </row>
    <row r="24" spans="1:18" s="12" customFormat="1" ht="17.399999999999999">
      <c r="A24" s="7"/>
      <c r="B24" s="8"/>
      <c r="C24" s="9"/>
      <c r="D24" s="9"/>
      <c r="E24" s="11"/>
      <c r="F24" s="4"/>
      <c r="G24" s="4"/>
      <c r="H24" s="4"/>
      <c r="I24" s="11"/>
      <c r="J24" s="4"/>
      <c r="K24" s="4"/>
      <c r="L24" s="4"/>
      <c r="M24" s="4"/>
      <c r="N24" s="4"/>
      <c r="O24" s="4"/>
      <c r="P24" s="4"/>
      <c r="Q24" s="4"/>
      <c r="R24" s="4"/>
    </row>
    <row r="25" spans="1:18" s="12" customFormat="1" ht="17.399999999999999">
      <c r="A25" s="7"/>
      <c r="B25" s="8"/>
      <c r="C25" s="9"/>
      <c r="D25" s="9"/>
      <c r="E25" s="11"/>
      <c r="F25" s="4"/>
      <c r="G25" s="4"/>
      <c r="H25" s="4"/>
      <c r="I25" s="11"/>
      <c r="J25" s="4"/>
      <c r="K25" s="4"/>
      <c r="L25" s="4"/>
      <c r="M25" s="4"/>
      <c r="N25" s="4"/>
      <c r="O25" s="4"/>
      <c r="P25" s="4"/>
      <c r="Q25" s="4"/>
      <c r="R25" s="4"/>
    </row>
    <row r="26" spans="1:18" s="12" customFormat="1" ht="17.399999999999999">
      <c r="A26" s="7"/>
      <c r="B26" s="8"/>
      <c r="C26" s="9"/>
      <c r="D26" s="9"/>
      <c r="E26" s="3"/>
      <c r="F26" s="4"/>
      <c r="G26" s="4"/>
      <c r="H26" s="4"/>
      <c r="I26" s="3"/>
      <c r="J26" s="10"/>
      <c r="K26" s="4"/>
      <c r="L26" s="4"/>
      <c r="M26" s="4"/>
      <c r="N26" s="4"/>
      <c r="O26" s="4"/>
      <c r="P26" s="4"/>
      <c r="Q26" s="4"/>
      <c r="R26" s="4"/>
    </row>
    <row r="27" spans="1:18" s="12" customFormat="1" ht="17.399999999999999">
      <c r="A27" s="7"/>
      <c r="B27" s="8"/>
      <c r="C27" s="9"/>
      <c r="D27" s="9"/>
      <c r="E27" s="11"/>
      <c r="F27" s="4"/>
      <c r="G27" s="4"/>
      <c r="H27" s="4"/>
      <c r="I27" s="11"/>
      <c r="J27" s="4"/>
      <c r="K27" s="4"/>
      <c r="L27" s="4"/>
      <c r="M27" s="4"/>
      <c r="N27" s="4"/>
      <c r="O27" s="4"/>
      <c r="P27" s="4"/>
      <c r="Q27" s="4"/>
      <c r="R27" s="4"/>
    </row>
    <row r="28" spans="1:18" s="12" customFormat="1" ht="17.399999999999999">
      <c r="A28" s="13"/>
      <c r="B28" s="14"/>
      <c r="C28" s="15"/>
      <c r="D28" s="15"/>
      <c r="E28" s="1"/>
      <c r="I28" s="1"/>
      <c r="J28" s="16"/>
    </row>
    <row r="29" spans="1:18" s="12" customFormat="1" ht="17.399999999999999">
      <c r="A29" s="13"/>
      <c r="B29" s="14"/>
      <c r="C29" s="15"/>
      <c r="D29" s="15"/>
      <c r="E29" s="17"/>
      <c r="I29" s="17"/>
    </row>
    <row r="30" spans="1:18" s="12" customFormat="1" ht="17.399999999999999">
      <c r="A30" s="13"/>
      <c r="B30" s="14"/>
      <c r="C30" s="15"/>
      <c r="D30" s="15"/>
      <c r="E30" s="1"/>
      <c r="I30" s="2"/>
      <c r="J30" s="16"/>
    </row>
    <row r="31" spans="1:18" s="12" customFormat="1" ht="17.399999999999999">
      <c r="A31" s="13"/>
      <c r="B31" s="14"/>
      <c r="C31" s="15"/>
      <c r="D31" s="15"/>
      <c r="E31" s="17"/>
      <c r="I31" s="17"/>
    </row>
    <row r="32" spans="1:18" s="12" customFormat="1" ht="17.399999999999999">
      <c r="A32" s="13"/>
      <c r="B32" s="14"/>
      <c r="C32" s="15"/>
      <c r="D32" s="15"/>
      <c r="E32" s="1"/>
      <c r="I32" s="2"/>
      <c r="J32" s="16"/>
    </row>
    <row r="33" spans="1:14" s="12" customFormat="1" ht="17.399999999999999">
      <c r="A33" s="18"/>
      <c r="B33" s="14"/>
      <c r="C33" s="15"/>
      <c r="D33" s="15"/>
      <c r="E33" s="1"/>
      <c r="I33" s="19"/>
    </row>
    <row r="34" spans="1:14" s="12" customFormat="1" ht="17.399999999999999">
      <c r="A34" s="18"/>
      <c r="B34" s="14"/>
      <c r="C34" s="15"/>
      <c r="D34" s="15"/>
      <c r="E34" s="1"/>
      <c r="I34" s="19"/>
    </row>
    <row r="35" spans="1:14" s="12" customFormat="1"/>
    <row r="36" spans="1:14" s="12" customFormat="1"/>
    <row r="37" spans="1:14" s="12" customFormat="1">
      <c r="B37" s="289"/>
      <c r="C37" s="289"/>
      <c r="D37" s="289"/>
      <c r="E37" s="289"/>
      <c r="F37" s="289"/>
      <c r="G37" s="289"/>
      <c r="H37" s="289"/>
      <c r="I37" s="289"/>
      <c r="J37" s="289"/>
      <c r="K37" s="289"/>
      <c r="L37" s="289"/>
      <c r="M37" s="289"/>
      <c r="N37" s="289"/>
    </row>
    <row r="38" spans="1:14" s="12" customFormat="1">
      <c r="B38" s="289"/>
      <c r="C38" s="289"/>
      <c r="D38" s="289"/>
      <c r="E38" s="289"/>
      <c r="F38" s="289"/>
      <c r="G38" s="289"/>
      <c r="H38" s="289"/>
      <c r="I38" s="289"/>
      <c r="J38" s="289"/>
      <c r="K38" s="289"/>
      <c r="L38" s="289"/>
      <c r="M38" s="289"/>
      <c r="N38" s="289"/>
    </row>
    <row r="39" spans="1:14" s="12" customFormat="1">
      <c r="B39" s="289"/>
      <c r="C39" s="290" t="s">
        <v>213</v>
      </c>
      <c r="D39" s="289"/>
      <c r="F39" s="289"/>
      <c r="G39" s="289"/>
      <c r="H39" s="290" t="s">
        <v>214</v>
      </c>
      <c r="I39" s="290"/>
      <c r="J39" s="289"/>
      <c r="K39" s="289"/>
      <c r="L39" s="290" t="s">
        <v>215</v>
      </c>
      <c r="M39" s="289"/>
      <c r="N39" s="289"/>
    </row>
    <row r="40" spans="1:14" s="12" customFormat="1">
      <c r="B40" s="289"/>
      <c r="C40" s="290" t="s">
        <v>216</v>
      </c>
      <c r="D40" s="289"/>
      <c r="F40" s="289"/>
      <c r="G40" s="289"/>
      <c r="H40" s="290" t="s">
        <v>217</v>
      </c>
      <c r="I40" s="290"/>
      <c r="J40" s="289"/>
      <c r="K40" s="289"/>
      <c r="L40" s="291" t="s">
        <v>218</v>
      </c>
      <c r="M40" s="289"/>
      <c r="N40" s="289"/>
    </row>
    <row r="41" spans="1:14" s="12" customFormat="1">
      <c r="B41" s="289"/>
      <c r="C41" s="289"/>
      <c r="D41" s="289"/>
      <c r="E41" s="289"/>
      <c r="F41" s="289"/>
      <c r="G41" s="289"/>
      <c r="H41" s="289"/>
      <c r="I41" s="289"/>
      <c r="J41" s="289"/>
      <c r="K41" s="289"/>
      <c r="L41" s="289"/>
      <c r="M41" s="289"/>
      <c r="N41" s="289"/>
    </row>
    <row r="42" spans="1:14">
      <c r="B42" s="289"/>
      <c r="C42" s="289"/>
      <c r="D42" s="289"/>
      <c r="E42" s="289"/>
      <c r="F42" s="289"/>
      <c r="G42" s="289"/>
      <c r="H42" s="289"/>
      <c r="I42" s="289"/>
      <c r="J42" s="289"/>
      <c r="K42" s="289"/>
      <c r="L42" s="289"/>
      <c r="M42" s="289"/>
      <c r="N42" s="289"/>
    </row>
    <row r="43" spans="1:14">
      <c r="B43" s="289"/>
      <c r="C43" s="289"/>
      <c r="D43" s="289"/>
      <c r="E43" s="289"/>
      <c r="F43" s="289"/>
      <c r="G43" s="289"/>
      <c r="H43" s="289"/>
      <c r="I43" s="289"/>
      <c r="J43" s="289"/>
      <c r="K43" s="289"/>
      <c r="L43" s="289"/>
      <c r="M43" s="289"/>
      <c r="N43" s="289"/>
    </row>
    <row r="44" spans="1:14">
      <c r="B44" s="289"/>
      <c r="C44" s="289"/>
      <c r="D44" s="289"/>
      <c r="E44" s="289"/>
      <c r="F44" s="289"/>
      <c r="G44" s="289"/>
      <c r="H44" s="289"/>
      <c r="I44" s="289"/>
      <c r="J44" s="289"/>
      <c r="K44" s="289"/>
      <c r="L44" s="289"/>
      <c r="M44" s="289"/>
      <c r="N44" s="289"/>
    </row>
    <row r="45" spans="1:14">
      <c r="B45" s="289"/>
      <c r="C45" s="289"/>
      <c r="D45" s="289"/>
      <c r="E45" s="289"/>
      <c r="F45" s="289"/>
      <c r="G45" s="289"/>
      <c r="H45" s="289"/>
      <c r="I45" s="289"/>
      <c r="J45" s="289"/>
      <c r="K45" s="289"/>
      <c r="L45" s="289"/>
      <c r="M45" s="289"/>
      <c r="N45" s="289"/>
    </row>
    <row r="46" spans="1:14">
      <c r="B46" s="289"/>
      <c r="C46" s="292"/>
      <c r="D46" s="292"/>
      <c r="E46" s="289"/>
      <c r="F46" s="289"/>
      <c r="G46" s="289"/>
      <c r="H46" s="289"/>
      <c r="I46" s="289"/>
      <c r="J46" s="289"/>
      <c r="K46" s="289"/>
      <c r="L46" s="289"/>
      <c r="M46" s="289"/>
      <c r="N46" s="289"/>
    </row>
    <row r="47" spans="1:14">
      <c r="B47" s="289"/>
      <c r="C47" s="292"/>
      <c r="D47" s="292"/>
      <c r="E47" s="289"/>
      <c r="F47" s="289"/>
      <c r="G47" s="289"/>
      <c r="H47" s="289"/>
      <c r="I47" s="289"/>
      <c r="J47" s="289"/>
      <c r="K47" s="289"/>
      <c r="L47" s="289"/>
      <c r="M47" s="289"/>
      <c r="N47" s="289"/>
    </row>
    <row r="48" spans="1:14">
      <c r="B48" s="289"/>
      <c r="C48" s="289"/>
      <c r="D48" s="289"/>
      <c r="E48" s="289"/>
      <c r="F48" s="289"/>
      <c r="G48" s="289"/>
      <c r="H48" s="289"/>
      <c r="I48" s="289"/>
      <c r="J48" s="289"/>
      <c r="K48" s="289"/>
      <c r="L48" s="289"/>
      <c r="M48" s="289"/>
      <c r="N48" s="289"/>
    </row>
    <row r="49" spans="2:14">
      <c r="B49" s="289"/>
      <c r="C49" s="289"/>
      <c r="D49" s="289"/>
      <c r="E49" s="289"/>
      <c r="F49" s="289"/>
      <c r="G49" s="289"/>
      <c r="H49" s="289"/>
      <c r="I49" s="289"/>
      <c r="J49" s="289"/>
      <c r="K49" s="289"/>
      <c r="L49" s="289"/>
      <c r="M49" s="289"/>
      <c r="N49" s="289"/>
    </row>
    <row r="50" spans="2:14">
      <c r="B50" s="289"/>
      <c r="C50" s="289"/>
      <c r="D50" s="289"/>
      <c r="E50" s="289"/>
      <c r="F50" s="289"/>
      <c r="G50" s="289"/>
      <c r="H50" s="289"/>
      <c r="I50" s="289"/>
      <c r="J50" s="289"/>
      <c r="K50" s="289"/>
      <c r="L50" s="289"/>
      <c r="M50" s="289"/>
      <c r="N50" s="289"/>
    </row>
    <row r="51" spans="2:14">
      <c r="B51" s="289"/>
      <c r="C51" s="289"/>
      <c r="D51" s="289"/>
      <c r="E51" s="289"/>
      <c r="F51" s="289"/>
      <c r="G51" s="289"/>
      <c r="H51" s="289"/>
      <c r="I51" s="289"/>
      <c r="J51" s="289"/>
      <c r="K51" s="289"/>
      <c r="L51" s="289"/>
      <c r="M51" s="289"/>
      <c r="N51" s="289"/>
    </row>
    <row r="52" spans="2:14">
      <c r="B52" s="289"/>
      <c r="C52" s="289"/>
      <c r="D52" s="289"/>
      <c r="E52" s="289"/>
      <c r="F52" s="289"/>
      <c r="G52" s="289"/>
      <c r="H52" s="289"/>
      <c r="I52" s="289"/>
      <c r="J52" s="289"/>
      <c r="K52" s="289"/>
      <c r="L52" s="289"/>
      <c r="M52" s="289"/>
      <c r="N52" s="289"/>
    </row>
    <row r="53" spans="2:14">
      <c r="B53" s="289"/>
      <c r="C53" s="289"/>
      <c r="D53" s="289"/>
      <c r="E53" s="289"/>
      <c r="F53" s="289"/>
      <c r="G53" s="289"/>
      <c r="H53" s="289"/>
      <c r="I53" s="289"/>
      <c r="J53" s="289"/>
      <c r="K53" s="289"/>
      <c r="L53" s="289"/>
      <c r="M53" s="289"/>
      <c r="N53" s="289"/>
    </row>
    <row r="54" spans="2:14">
      <c r="B54" s="289"/>
      <c r="C54" s="289"/>
      <c r="D54" s="289"/>
      <c r="E54" s="289"/>
      <c r="F54" s="289"/>
      <c r="G54" s="289"/>
      <c r="H54" s="289"/>
      <c r="I54" s="289"/>
      <c r="J54" s="289"/>
      <c r="K54" s="289"/>
      <c r="L54" s="289"/>
      <c r="M54" s="289"/>
      <c r="N54" s="289"/>
    </row>
    <row r="447" spans="1:1" ht="15">
      <c r="A447" s="22">
        <v>10984.77</v>
      </c>
    </row>
    <row r="448" spans="1:1" ht="15">
      <c r="A448" s="22">
        <v>10984.77</v>
      </c>
    </row>
    <row r="449" spans="1:1" ht="15">
      <c r="A449" s="24">
        <v>0</v>
      </c>
    </row>
    <row r="450" spans="1:1" ht="15">
      <c r="A450" s="24">
        <v>0</v>
      </c>
    </row>
    <row r="451" spans="1:1" ht="15">
      <c r="A451" s="24">
        <v>2349.29</v>
      </c>
    </row>
    <row r="452" spans="1:1" ht="15">
      <c r="A452" s="24">
        <v>493.2</v>
      </c>
    </row>
    <row r="453" spans="1:1" ht="15">
      <c r="A453" s="24">
        <v>1856.09</v>
      </c>
    </row>
    <row r="454" spans="1:1" ht="15">
      <c r="A454" s="24">
        <v>0</v>
      </c>
    </row>
    <row r="455" spans="1:1" ht="15">
      <c r="A455" s="24">
        <v>0</v>
      </c>
    </row>
    <row r="456" spans="1:1" ht="15">
      <c r="A456" s="24">
        <v>13334.06</v>
      </c>
    </row>
    <row r="457" spans="1:1" ht="15">
      <c r="A457" s="24">
        <v>12154.11</v>
      </c>
    </row>
    <row r="458" spans="1:1" ht="15">
      <c r="A458" s="24">
        <v>1215.3900000000001</v>
      </c>
    </row>
    <row r="459" spans="1:1" ht="15">
      <c r="A459" s="24">
        <v>35.44</v>
      </c>
    </row>
  </sheetData>
  <mergeCells count="4">
    <mergeCell ref="A21:P21"/>
    <mergeCell ref="B9:O9"/>
    <mergeCell ref="B12:O12"/>
    <mergeCell ref="B20:N20"/>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K48"/>
  <sheetViews>
    <sheetView showGridLines="0" zoomScale="90" zoomScaleNormal="90" zoomScaleSheetLayoutView="80" workbookViewId="0">
      <selection activeCell="G34" sqref="G34"/>
    </sheetView>
  </sheetViews>
  <sheetFormatPr baseColWidth="10" defaultColWidth="11.44140625" defaultRowHeight="11.4"/>
  <cols>
    <col min="1" max="1" width="4.6640625" style="54" customWidth="1"/>
    <col min="2" max="2" width="44.33203125" style="54" customWidth="1"/>
    <col min="3" max="3" width="19.5546875" style="54" customWidth="1"/>
    <col min="4" max="4" width="10.5546875" style="57" customWidth="1"/>
    <col min="5" max="6" width="21.88671875" style="54" customWidth="1"/>
    <col min="7" max="7" width="18.88671875" style="54" bestFit="1" customWidth="1"/>
    <col min="8" max="8" width="17.6640625" style="54" customWidth="1"/>
    <col min="9" max="9" width="16.6640625" style="54" customWidth="1"/>
    <col min="10" max="10" width="18.88671875" style="54" bestFit="1" customWidth="1"/>
    <col min="11" max="11" width="13.5546875" style="54" bestFit="1" customWidth="1"/>
    <col min="12" max="16384" width="11.44140625" style="54"/>
  </cols>
  <sheetData>
    <row r="1" spans="2:11">
      <c r="D1" s="55"/>
    </row>
    <row r="2" spans="2:11">
      <c r="D2" s="55"/>
    </row>
    <row r="3" spans="2:11">
      <c r="D3" s="55"/>
    </row>
    <row r="4" spans="2:11">
      <c r="D4" s="55"/>
    </row>
    <row r="5" spans="2:11">
      <c r="D5" s="55"/>
    </row>
    <row r="6" spans="2:11">
      <c r="B6" s="56"/>
      <c r="F6" s="58"/>
    </row>
    <row r="7" spans="2:11">
      <c r="B7" s="56"/>
      <c r="F7" s="58"/>
    </row>
    <row r="8" spans="2:11" ht="13.8">
      <c r="B8" s="381" t="s">
        <v>74</v>
      </c>
      <c r="C8" s="381"/>
      <c r="D8" s="381"/>
      <c r="E8" s="381"/>
      <c r="F8" s="381"/>
    </row>
    <row r="9" spans="2:11" ht="13.2">
      <c r="B9" s="248"/>
      <c r="C9" s="248"/>
      <c r="D9" s="248"/>
      <c r="E9" s="248"/>
      <c r="F9" s="248"/>
    </row>
    <row r="10" spans="2:11" ht="15" customHeight="1">
      <c r="B10" s="383" t="s">
        <v>14</v>
      </c>
      <c r="C10" s="383"/>
      <c r="D10" s="383"/>
      <c r="E10" s="383"/>
      <c r="F10" s="383"/>
      <c r="G10" s="174"/>
      <c r="K10" s="174"/>
    </row>
    <row r="11" spans="2:11" ht="15" customHeight="1">
      <c r="B11" s="158" t="s">
        <v>589</v>
      </c>
      <c r="C11" s="158"/>
      <c r="D11" s="158"/>
      <c r="E11" s="158"/>
      <c r="F11" s="158"/>
      <c r="G11" s="174"/>
      <c r="K11" s="174"/>
    </row>
    <row r="12" spans="2:11" ht="15" customHeight="1">
      <c r="B12" s="384" t="s">
        <v>150</v>
      </c>
      <c r="C12" s="384"/>
      <c r="D12" s="384"/>
      <c r="E12" s="384"/>
      <c r="F12" s="384"/>
      <c r="G12" s="174"/>
      <c r="K12" s="174"/>
    </row>
    <row r="13" spans="2:11" ht="10.199999999999999" customHeight="1">
      <c r="B13" s="30"/>
      <c r="C13" s="30"/>
      <c r="D13" s="31"/>
      <c r="E13" s="30"/>
      <c r="F13" s="30"/>
    </row>
    <row r="14" spans="2:11" ht="30" customHeight="1">
      <c r="B14" s="385" t="s">
        <v>0</v>
      </c>
      <c r="C14" s="385"/>
      <c r="D14" s="385"/>
      <c r="E14" s="32">
        <v>45473</v>
      </c>
      <c r="F14" s="32">
        <v>45107</v>
      </c>
      <c r="G14" s="30"/>
    </row>
    <row r="15" spans="2:11" ht="13.2">
      <c r="B15" s="33"/>
      <c r="C15" s="30"/>
      <c r="D15" s="31"/>
      <c r="E15" s="34"/>
      <c r="F15" s="34"/>
      <c r="G15" s="30"/>
    </row>
    <row r="16" spans="2:11" ht="13.2">
      <c r="B16" s="33" t="s">
        <v>1</v>
      </c>
      <c r="C16" s="71" t="s">
        <v>142</v>
      </c>
      <c r="D16" s="31"/>
      <c r="E16" s="35">
        <v>4292766114</v>
      </c>
      <c r="F16" s="250">
        <v>0</v>
      </c>
      <c r="G16" s="30"/>
    </row>
    <row r="17" spans="2:8" ht="13.2">
      <c r="B17" s="36"/>
      <c r="C17" s="30"/>
      <c r="D17" s="37"/>
      <c r="E17" s="35"/>
      <c r="F17" s="35"/>
      <c r="G17" s="30"/>
    </row>
    <row r="18" spans="2:8" ht="13.2">
      <c r="B18" s="33" t="s">
        <v>2</v>
      </c>
      <c r="C18" s="71" t="s">
        <v>143</v>
      </c>
      <c r="D18" s="37"/>
      <c r="E18" s="35">
        <v>157117838773.96002</v>
      </c>
      <c r="F18" s="250">
        <v>0</v>
      </c>
      <c r="G18" s="59"/>
    </row>
    <row r="19" spans="2:8" ht="13.2">
      <c r="B19" s="33"/>
      <c r="C19" s="38"/>
      <c r="D19" s="37"/>
      <c r="E19" s="39"/>
      <c r="F19" s="39"/>
      <c r="G19" s="30"/>
    </row>
    <row r="20" spans="2:8" ht="13.2">
      <c r="B20" s="36" t="s">
        <v>15</v>
      </c>
      <c r="C20" s="31"/>
      <c r="D20" s="31"/>
      <c r="E20" s="39">
        <v>161410604887.96002</v>
      </c>
      <c r="F20" s="374">
        <v>0</v>
      </c>
      <c r="G20" s="60"/>
    </row>
    <row r="21" spans="2:8" ht="9" customHeight="1">
      <c r="B21" s="36"/>
      <c r="C21" s="31"/>
      <c r="D21" s="31"/>
      <c r="E21" s="39"/>
      <c r="F21" s="39"/>
      <c r="G21" s="60"/>
    </row>
    <row r="22" spans="2:8" ht="30" customHeight="1">
      <c r="B22" s="385" t="s">
        <v>3</v>
      </c>
      <c r="C22" s="385"/>
      <c r="D22" s="385"/>
      <c r="E22" s="40"/>
      <c r="F22" s="40"/>
      <c r="G22" s="30"/>
    </row>
    <row r="23" spans="2:8" ht="13.2">
      <c r="B23" s="36"/>
      <c r="C23" s="41"/>
      <c r="D23" s="42"/>
      <c r="E23" s="43"/>
      <c r="F23" s="43"/>
      <c r="G23" s="30"/>
    </row>
    <row r="24" spans="2:8" ht="13.2">
      <c r="B24" s="33" t="s">
        <v>5</v>
      </c>
      <c r="C24" s="71" t="s">
        <v>144</v>
      </c>
      <c r="D24" s="42"/>
      <c r="E24" s="35">
        <v>-42930822.340000004</v>
      </c>
      <c r="F24" s="250">
        <v>0</v>
      </c>
      <c r="G24" s="30"/>
    </row>
    <row r="25" spans="2:8" ht="13.2">
      <c r="B25" s="33"/>
      <c r="C25" s="38"/>
      <c r="D25" s="37"/>
      <c r="E25" s="44"/>
      <c r="F25" s="44"/>
      <c r="G25" s="30"/>
    </row>
    <row r="26" spans="2:8" ht="13.2">
      <c r="B26" s="33" t="s">
        <v>4</v>
      </c>
      <c r="C26" s="71" t="s">
        <v>145</v>
      </c>
      <c r="D26" s="37"/>
      <c r="E26" s="35">
        <v>-52294436.350000001</v>
      </c>
      <c r="F26" s="250">
        <v>0</v>
      </c>
      <c r="G26" s="59"/>
    </row>
    <row r="27" spans="2:8" ht="13.2">
      <c r="B27" s="36"/>
      <c r="C27" s="38"/>
      <c r="D27" s="37"/>
      <c r="E27" s="44"/>
      <c r="F27" s="44"/>
      <c r="G27" s="30"/>
    </row>
    <row r="28" spans="2:8" ht="13.2">
      <c r="B28" s="33" t="s">
        <v>6</v>
      </c>
      <c r="C28" s="38"/>
      <c r="D28" s="37"/>
      <c r="E28" s="250">
        <v>0</v>
      </c>
      <c r="F28" s="250">
        <v>0</v>
      </c>
      <c r="G28" s="30"/>
    </row>
    <row r="29" spans="2:8" ht="13.2">
      <c r="B29" s="36"/>
      <c r="C29" s="38"/>
      <c r="D29" s="37"/>
      <c r="E29" s="44"/>
      <c r="F29" s="44"/>
      <c r="G29" s="30"/>
    </row>
    <row r="30" spans="2:8" ht="13.2">
      <c r="B30" s="45" t="s">
        <v>16</v>
      </c>
      <c r="C30" s="46"/>
      <c r="D30" s="47"/>
      <c r="E30" s="251">
        <v>161315379629.27002</v>
      </c>
      <c r="F30" s="251">
        <v>0</v>
      </c>
      <c r="G30" s="61"/>
      <c r="H30" s="298"/>
    </row>
    <row r="31" spans="2:8" ht="13.2">
      <c r="B31" s="45" t="s">
        <v>17</v>
      </c>
      <c r="C31" s="48"/>
      <c r="D31" s="48"/>
      <c r="E31" s="252">
        <v>152256.78071632001</v>
      </c>
      <c r="F31" s="251">
        <v>0</v>
      </c>
      <c r="G31" s="30"/>
    </row>
    <row r="32" spans="2:8" ht="13.2">
      <c r="B32" s="49" t="s">
        <v>18</v>
      </c>
      <c r="C32" s="50"/>
      <c r="D32" s="50"/>
      <c r="E32" s="252">
        <v>1059495.5368840203</v>
      </c>
      <c r="F32" s="251">
        <v>0</v>
      </c>
      <c r="G32" s="30"/>
    </row>
    <row r="33" spans="1:9" ht="13.2">
      <c r="B33" s="51"/>
      <c r="C33" s="52"/>
      <c r="D33" s="52"/>
      <c r="E33" s="53"/>
      <c r="F33" s="53"/>
      <c r="G33" s="30"/>
    </row>
    <row r="34" spans="1:9" ht="15" customHeight="1">
      <c r="B34" s="382" t="s">
        <v>151</v>
      </c>
      <c r="C34" s="382"/>
      <c r="D34" s="382"/>
      <c r="E34" s="382"/>
      <c r="F34" s="382"/>
      <c r="G34" s="63"/>
      <c r="H34" s="64"/>
      <c r="I34" s="64"/>
    </row>
    <row r="35" spans="1:9" ht="15" customHeight="1">
      <c r="B35" s="30"/>
      <c r="C35" s="30"/>
      <c r="D35" s="31"/>
      <c r="E35" s="65"/>
      <c r="F35" s="65"/>
      <c r="G35" s="63"/>
      <c r="H35" s="64"/>
      <c r="I35" s="64"/>
    </row>
    <row r="36" spans="1:9" ht="15" customHeight="1">
      <c r="B36" s="30"/>
      <c r="C36" s="30"/>
      <c r="D36" s="31"/>
      <c r="E36" s="30"/>
      <c r="F36" s="30"/>
      <c r="G36" s="63"/>
      <c r="H36" s="64"/>
      <c r="I36" s="64"/>
    </row>
    <row r="37" spans="1:9" ht="15" customHeight="1">
      <c r="B37" s="30"/>
      <c r="C37" s="30"/>
      <c r="D37" s="31"/>
      <c r="E37" s="30"/>
      <c r="F37" s="30"/>
      <c r="G37" s="63"/>
      <c r="H37" s="64"/>
      <c r="I37" s="64"/>
    </row>
    <row r="38" spans="1:9" ht="15" customHeight="1">
      <c r="B38" s="30"/>
      <c r="C38" s="30"/>
      <c r="D38" s="31"/>
      <c r="E38" s="30"/>
      <c r="F38" s="30"/>
      <c r="G38" s="63"/>
      <c r="H38" s="64"/>
      <c r="I38" s="64"/>
    </row>
    <row r="39" spans="1:9" ht="15" customHeight="1">
      <c r="B39" s="30"/>
      <c r="C39" s="30"/>
      <c r="D39" s="31"/>
      <c r="E39" s="30"/>
      <c r="F39" s="30"/>
      <c r="G39" s="63"/>
      <c r="H39" s="64"/>
      <c r="I39" s="64"/>
    </row>
    <row r="40" spans="1:9" ht="15" customHeight="1">
      <c r="B40" s="30"/>
      <c r="C40" s="30"/>
      <c r="D40" s="31"/>
      <c r="E40" s="30"/>
      <c r="F40" s="30"/>
      <c r="G40" s="63"/>
      <c r="H40" s="64"/>
      <c r="I40" s="64"/>
    </row>
    <row r="41" spans="1:9" ht="13.2">
      <c r="B41" s="66"/>
      <c r="C41" s="30"/>
      <c r="D41" s="31"/>
      <c r="E41" s="30"/>
      <c r="F41" s="30"/>
      <c r="G41" s="30"/>
    </row>
    <row r="42" spans="1:9" ht="13.2">
      <c r="B42" s="67"/>
      <c r="C42" s="67"/>
      <c r="D42" s="67"/>
      <c r="E42" s="67"/>
      <c r="F42" s="67"/>
      <c r="G42" s="30"/>
    </row>
    <row r="43" spans="1:9" s="72" customFormat="1" ht="13.2">
      <c r="A43" s="68"/>
      <c r="B43" s="69"/>
      <c r="C43" s="69"/>
      <c r="D43" s="70"/>
      <c r="E43" s="69"/>
      <c r="F43" s="70"/>
      <c r="G43" s="71"/>
    </row>
    <row r="44" spans="1:9" s="75" customFormat="1" ht="13.2">
      <c r="A44" s="73"/>
      <c r="B44" s="74"/>
      <c r="C44" s="69"/>
      <c r="E44" s="69"/>
      <c r="F44" s="74"/>
      <c r="G44" s="69"/>
    </row>
    <row r="45" spans="1:9" ht="13.2">
      <c r="B45" s="76"/>
      <c r="C45" s="77"/>
      <c r="E45" s="30"/>
      <c r="F45" s="77"/>
      <c r="G45" s="30"/>
    </row>
    <row r="46" spans="1:9" ht="13.2">
      <c r="B46" s="30"/>
      <c r="C46" s="30"/>
      <c r="D46" s="31"/>
      <c r="E46" s="30"/>
      <c r="F46" s="30"/>
      <c r="G46" s="30"/>
    </row>
    <row r="47" spans="1:9" ht="13.2">
      <c r="B47" s="30"/>
      <c r="C47" s="30"/>
      <c r="D47" s="31"/>
      <c r="E47" s="30"/>
      <c r="F47" s="30"/>
      <c r="G47" s="30"/>
    </row>
    <row r="48" spans="1:9" ht="13.2">
      <c r="B48" s="30"/>
      <c r="C48" s="30"/>
      <c r="D48" s="31"/>
      <c r="E48" s="30"/>
      <c r="F48" s="30"/>
      <c r="G48" s="30"/>
    </row>
  </sheetData>
  <customSheetViews>
    <customSheetView guid="{F3648BCD-1CED-4BBB-AE63-37BDB925883F}" scale="80" showGridLines="0">
      <pane ySplit="7" topLeftCell="A8" activePane="bottomLeft" state="frozen"/>
      <selection pane="bottomLeft" activeCell="B38" sqref="B38"/>
      <colBreaks count="1" manualBreakCount="1">
        <brk id="7" max="1048575" man="1"/>
      </colBreaks>
      <pageMargins left="0" right="0" top="0" bottom="0" header="0" footer="0"/>
      <pageSetup paperSize="9" scale="46" orientation="portrait" r:id="rId1"/>
    </customSheetView>
    <customSheetView guid="{5FCC9217-B3E9-4B91-A943-5F21728EBEE9}" scale="80" showPageBreaks="1" showGridLines="0" printArea="1">
      <pane ySplit="7" topLeftCell="A8" activePane="bottomLeft" state="frozen"/>
      <selection pane="bottomLeft" activeCell="B7" sqref="B7:G72"/>
      <colBreaks count="1" manualBreakCount="1">
        <brk id="7" max="1048575" man="1"/>
      </colBreaks>
      <pageMargins left="0" right="0" top="0" bottom="0" header="0" footer="0"/>
      <pageSetup paperSize="9" scale="46" orientation="portrait" r:id="rId2"/>
    </customSheetView>
    <customSheetView guid="{7015FC6D-0680-4B00-AA0E-B83DA1D0B666}" scale="80" showPageBreaks="1" showGridLines="0" printArea="1">
      <pane ySplit="7" topLeftCell="A62" activePane="bottomLeft" state="frozen"/>
      <selection pane="bottomLeft" activeCell="F77" sqref="F77"/>
      <colBreaks count="1" manualBreakCount="1">
        <brk id="7" max="1048575" man="1"/>
      </colBreaks>
      <pageMargins left="0" right="0" top="0" bottom="0" header="0" footer="0"/>
      <pageSetup paperSize="9" scale="46" orientation="portrait" r:id="rId3"/>
    </customSheetView>
    <customSheetView guid="{B9F63820-5C32-455A-BC9D-0BE84D6B0867}" scale="80" showGridLines="0" state="hidden">
      <pane ySplit="7" topLeftCell="A62" activePane="bottomLeft" state="frozen"/>
      <selection pane="bottomLeft" activeCell="F77" sqref="F77"/>
      <colBreaks count="1" manualBreakCount="1">
        <brk id="7" max="1048575" man="1"/>
      </colBreaks>
      <pageMargins left="0" right="0" top="0" bottom="0" header="0" footer="0"/>
      <pageSetup paperSize="9" scale="46" orientation="portrait" r:id="rId4"/>
    </customSheetView>
  </customSheetViews>
  <mergeCells count="6">
    <mergeCell ref="B8:F8"/>
    <mergeCell ref="B34:F34"/>
    <mergeCell ref="B10:F10"/>
    <mergeCell ref="B12:F12"/>
    <mergeCell ref="B14:D14"/>
    <mergeCell ref="B22:D22"/>
  </mergeCells>
  <pageMargins left="0.7" right="0.7" top="0.75" bottom="0.75" header="0.3" footer="0.3"/>
  <pageSetup paperSize="9" scale="55" fitToHeight="0" orientation="portrait" r:id="rId5"/>
  <colBreaks count="1" manualBreakCount="1">
    <brk id="6" max="1048575" man="1"/>
  </col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L43"/>
  <sheetViews>
    <sheetView showGridLines="0" zoomScale="90" zoomScaleNormal="90" zoomScaleSheetLayoutView="90" workbookViewId="0">
      <pane ySplit="11" topLeftCell="A12" activePane="bottomLeft" state="frozen"/>
      <selection activeCell="B114" sqref="B114:F114"/>
      <selection pane="bottomLeft" activeCell="H34" sqref="H34"/>
    </sheetView>
  </sheetViews>
  <sheetFormatPr baseColWidth="10" defaultColWidth="11.44140625" defaultRowHeight="13.2"/>
  <cols>
    <col min="1" max="1" width="2.88671875" style="30" customWidth="1"/>
    <col min="2" max="2" width="51.6640625" style="30" customWidth="1"/>
    <col min="3" max="3" width="13.88671875" style="30" customWidth="1"/>
    <col min="4" max="4" width="9.33203125" style="30" customWidth="1"/>
    <col min="5" max="5" width="7.6640625" style="30" customWidth="1"/>
    <col min="6" max="7" width="20.33203125" style="30" customWidth="1"/>
    <col min="8" max="8" width="17.88671875" style="30" bestFit="1" customWidth="1"/>
    <col min="9" max="9" width="14.109375" style="30" bestFit="1" customWidth="1"/>
    <col min="10" max="16384" width="11.44140625" style="30"/>
  </cols>
  <sheetData>
    <row r="1" spans="1:8">
      <c r="D1" s="77"/>
    </row>
    <row r="2" spans="1:8">
      <c r="D2" s="77"/>
    </row>
    <row r="3" spans="1:8">
      <c r="D3" s="77"/>
    </row>
    <row r="4" spans="1:8">
      <c r="D4" s="77"/>
    </row>
    <row r="5" spans="1:8">
      <c r="D5" s="77"/>
    </row>
    <row r="6" spans="1:8">
      <c r="B6" s="108"/>
      <c r="C6" s="109"/>
      <c r="D6" s="109"/>
      <c r="E6" s="109"/>
      <c r="F6" s="109"/>
      <c r="G6" s="110"/>
      <c r="H6" s="111"/>
    </row>
    <row r="7" spans="1:8" ht="13.8">
      <c r="B7" s="381" t="s">
        <v>74</v>
      </c>
      <c r="C7" s="381"/>
      <c r="D7" s="381"/>
      <c r="E7" s="381"/>
      <c r="F7" s="381"/>
      <c r="G7" s="253"/>
      <c r="H7" s="111"/>
    </row>
    <row r="8" spans="1:8">
      <c r="B8" s="248"/>
      <c r="C8" s="248"/>
      <c r="D8" s="248"/>
      <c r="E8" s="248"/>
      <c r="F8" s="248"/>
      <c r="G8" s="248"/>
      <c r="H8" s="111"/>
    </row>
    <row r="9" spans="1:8" ht="15" customHeight="1">
      <c r="B9" s="383" t="s">
        <v>19</v>
      </c>
      <c r="C9" s="383"/>
      <c r="D9" s="383"/>
      <c r="E9" s="383"/>
      <c r="F9" s="383"/>
      <c r="G9" s="254"/>
      <c r="H9" s="176"/>
    </row>
    <row r="10" spans="1:8" ht="15" customHeight="1">
      <c r="B10" s="158" t="s">
        <v>589</v>
      </c>
      <c r="C10" s="158"/>
      <c r="D10" s="158"/>
      <c r="E10" s="158"/>
      <c r="F10" s="158"/>
      <c r="G10" s="255"/>
      <c r="H10" s="176"/>
    </row>
    <row r="11" spans="1:8" ht="15" customHeight="1">
      <c r="B11" s="384" t="s">
        <v>150</v>
      </c>
      <c r="C11" s="384"/>
      <c r="D11" s="384"/>
      <c r="E11" s="384"/>
      <c r="F11" s="384"/>
      <c r="G11" s="142"/>
      <c r="H11" s="176"/>
    </row>
    <row r="12" spans="1:8">
      <c r="B12" s="112"/>
      <c r="C12" s="112"/>
      <c r="D12" s="112"/>
      <c r="E12" s="112"/>
      <c r="F12" s="112"/>
      <c r="G12" s="112"/>
      <c r="H12" s="89"/>
    </row>
    <row r="13" spans="1:8" ht="30" customHeight="1">
      <c r="B13" s="113" t="s">
        <v>20</v>
      </c>
      <c r="C13" s="114"/>
      <c r="D13" s="114"/>
      <c r="E13" s="114"/>
      <c r="F13" s="32">
        <v>45473</v>
      </c>
      <c r="G13" s="32">
        <v>45107</v>
      </c>
    </row>
    <row r="14" spans="1:8">
      <c r="B14" s="115"/>
      <c r="C14" s="116"/>
      <c r="D14" s="116"/>
      <c r="E14" s="116"/>
      <c r="F14" s="117"/>
      <c r="G14" s="117"/>
    </row>
    <row r="15" spans="1:8" ht="15" customHeight="1">
      <c r="A15" s="118"/>
      <c r="B15" s="33" t="s">
        <v>21</v>
      </c>
      <c r="C15" s="71" t="s">
        <v>146</v>
      </c>
      <c r="D15" s="31"/>
      <c r="E15" s="31"/>
      <c r="F15" s="258">
        <v>1368172503.1299999</v>
      </c>
      <c r="G15" s="258">
        <v>0</v>
      </c>
      <c r="H15" s="119"/>
    </row>
    <row r="16" spans="1:8" ht="15" customHeight="1">
      <c r="A16" s="118"/>
      <c r="B16" s="33" t="s">
        <v>13</v>
      </c>
      <c r="C16" s="71" t="s">
        <v>146</v>
      </c>
      <c r="D16" s="31"/>
      <c r="E16" s="31"/>
      <c r="F16" s="258">
        <v>2139165343.0999999</v>
      </c>
      <c r="G16" s="258">
        <v>0</v>
      </c>
      <c r="H16" s="119"/>
    </row>
    <row r="17" spans="1:12" ht="15" customHeight="1">
      <c r="A17" s="118"/>
      <c r="B17" s="33" t="s">
        <v>120</v>
      </c>
      <c r="C17" s="71" t="s">
        <v>146</v>
      </c>
      <c r="D17" s="31"/>
      <c r="E17" s="31"/>
      <c r="F17" s="258">
        <v>15660872817.299999</v>
      </c>
      <c r="G17" s="258">
        <v>0</v>
      </c>
      <c r="H17" s="119"/>
    </row>
    <row r="18" spans="1:12" ht="15" customHeight="1">
      <c r="A18" s="118"/>
      <c r="B18" s="33" t="s">
        <v>12</v>
      </c>
      <c r="C18" s="71"/>
      <c r="D18" s="31"/>
      <c r="E18" s="31"/>
      <c r="F18" s="258">
        <v>214</v>
      </c>
      <c r="G18" s="258">
        <v>0</v>
      </c>
      <c r="H18" s="119"/>
    </row>
    <row r="19" spans="1:12">
      <c r="A19" s="118"/>
      <c r="B19" s="122"/>
      <c r="C19" s="256"/>
      <c r="D19" s="124"/>
      <c r="E19" s="31"/>
      <c r="F19" s="258"/>
      <c r="G19" s="258"/>
    </row>
    <row r="20" spans="1:12" s="31" customFormat="1" ht="15" customHeight="1">
      <c r="A20" s="118"/>
      <c r="B20" s="36" t="s">
        <v>22</v>
      </c>
      <c r="F20" s="259">
        <v>19168210877.529999</v>
      </c>
      <c r="G20" s="259">
        <v>0</v>
      </c>
      <c r="I20" s="30"/>
      <c r="J20" s="30"/>
      <c r="K20" s="30"/>
      <c r="L20" s="30"/>
    </row>
    <row r="21" spans="1:12" ht="30" customHeight="1">
      <c r="B21" s="125" t="s">
        <v>23</v>
      </c>
      <c r="C21" s="126"/>
      <c r="D21" s="127"/>
      <c r="E21" s="127"/>
      <c r="F21" s="260"/>
      <c r="G21" s="260"/>
    </row>
    <row r="22" spans="1:12" ht="15" customHeight="1">
      <c r="A22" s="118"/>
      <c r="B22" s="128"/>
      <c r="C22" s="123"/>
      <c r="D22" s="124"/>
      <c r="E22" s="31"/>
      <c r="F22" s="258"/>
      <c r="G22" s="258"/>
    </row>
    <row r="23" spans="1:12" ht="15" customHeight="1">
      <c r="A23" s="118"/>
      <c r="B23" s="122" t="s">
        <v>11</v>
      </c>
      <c r="C23" s="71" t="s">
        <v>152</v>
      </c>
      <c r="D23" s="124"/>
      <c r="E23" s="31"/>
      <c r="F23" s="262">
        <v>-390827497.33999997</v>
      </c>
      <c r="G23" s="258">
        <v>0</v>
      </c>
    </row>
    <row r="24" spans="1:12" ht="15" customHeight="1">
      <c r="A24" s="118"/>
      <c r="B24" s="122" t="s">
        <v>10</v>
      </c>
      <c r="C24" s="256"/>
      <c r="D24" s="124"/>
      <c r="E24" s="31"/>
      <c r="F24" s="258">
        <v>0</v>
      </c>
      <c r="G24" s="258">
        <v>0</v>
      </c>
    </row>
    <row r="25" spans="1:12" ht="15" customHeight="1">
      <c r="A25" s="129"/>
      <c r="B25" s="33" t="s">
        <v>24</v>
      </c>
      <c r="C25" s="257"/>
      <c r="D25" s="120"/>
      <c r="E25" s="130"/>
      <c r="F25" s="258">
        <v>0</v>
      </c>
      <c r="G25" s="258">
        <v>0</v>
      </c>
    </row>
    <row r="26" spans="1:12" ht="15" customHeight="1">
      <c r="A26" s="129"/>
      <c r="B26" s="33" t="s">
        <v>140</v>
      </c>
      <c r="C26" s="71" t="s">
        <v>147</v>
      </c>
      <c r="D26" s="120"/>
      <c r="E26" s="130"/>
      <c r="F26" s="262">
        <v>-15313170190</v>
      </c>
      <c r="G26" s="258">
        <v>0</v>
      </c>
    </row>
    <row r="27" spans="1:12" ht="15" customHeight="1">
      <c r="A27" s="131"/>
      <c r="B27" s="132" t="s">
        <v>9</v>
      </c>
      <c r="C27" s="71" t="s">
        <v>147</v>
      </c>
      <c r="D27" s="133"/>
      <c r="E27" s="134"/>
      <c r="F27" s="262">
        <v>-175298453.04999998</v>
      </c>
      <c r="G27" s="258">
        <v>0</v>
      </c>
    </row>
    <row r="28" spans="1:12" ht="15" customHeight="1">
      <c r="A28" s="131"/>
      <c r="B28" s="132"/>
      <c r="C28" s="135"/>
      <c r="D28" s="133"/>
      <c r="E28" s="134"/>
      <c r="F28" s="262"/>
      <c r="G28" s="258"/>
    </row>
    <row r="29" spans="1:12" ht="15" customHeight="1">
      <c r="A29" s="118"/>
      <c r="B29" s="36" t="s">
        <v>25</v>
      </c>
      <c r="C29" s="123"/>
      <c r="D29" s="31"/>
      <c r="E29" s="31"/>
      <c r="F29" s="263">
        <v>-15879296140.389999</v>
      </c>
      <c r="G29" s="259">
        <v>0</v>
      </c>
    </row>
    <row r="30" spans="1:12" ht="15" customHeight="1">
      <c r="A30" s="118"/>
      <c r="B30" s="36"/>
      <c r="C30" s="31"/>
      <c r="D30" s="31"/>
      <c r="E30" s="31"/>
      <c r="F30" s="259"/>
      <c r="G30" s="259"/>
    </row>
    <row r="31" spans="1:12" ht="15" customHeight="1">
      <c r="A31" s="118"/>
      <c r="B31" s="136" t="s">
        <v>26</v>
      </c>
      <c r="C31" s="137"/>
      <c r="D31" s="137"/>
      <c r="E31" s="137"/>
      <c r="F31" s="261">
        <v>3288914737.1399994</v>
      </c>
      <c r="G31" s="261">
        <v>0</v>
      </c>
      <c r="H31" s="138"/>
    </row>
    <row r="32" spans="1:12" ht="15" customHeight="1">
      <c r="F32" s="139"/>
    </row>
    <row r="33" spans="1:8" ht="15" customHeight="1">
      <c r="B33" s="30" t="s">
        <v>151</v>
      </c>
    </row>
    <row r="34" spans="1:8" ht="15" customHeight="1">
      <c r="F34" s="121"/>
      <c r="H34" s="66"/>
    </row>
    <row r="35" spans="1:8" ht="15" customHeight="1">
      <c r="F35" s="121"/>
      <c r="G35" s="140"/>
      <c r="H35" s="66"/>
    </row>
    <row r="36" spans="1:8" ht="15" customHeight="1">
      <c r="B36" s="70"/>
      <c r="F36" s="121"/>
      <c r="G36" s="140"/>
      <c r="H36" s="66"/>
    </row>
    <row r="37" spans="1:8">
      <c r="C37" s="66"/>
      <c r="D37" s="66"/>
      <c r="E37" s="66"/>
      <c r="H37" s="66"/>
    </row>
    <row r="38" spans="1:8">
      <c r="C38" s="66"/>
      <c r="D38" s="66"/>
      <c r="E38" s="66"/>
      <c r="H38" s="66"/>
    </row>
    <row r="39" spans="1:8">
      <c r="C39" s="66"/>
      <c r="D39" s="66"/>
      <c r="E39" s="66"/>
      <c r="H39" s="66"/>
    </row>
    <row r="40" spans="1:8">
      <c r="C40" s="66"/>
      <c r="D40" s="66"/>
      <c r="E40" s="66"/>
      <c r="H40" s="66"/>
    </row>
    <row r="41" spans="1:8" s="75" customFormat="1">
      <c r="A41" s="73"/>
      <c r="B41" s="74"/>
      <c r="C41" s="104"/>
      <c r="D41" s="69"/>
      <c r="E41" s="69"/>
      <c r="F41" s="104"/>
      <c r="G41" s="74"/>
    </row>
    <row r="42" spans="1:8" s="54" customFormat="1">
      <c r="B42" s="76"/>
      <c r="C42" s="30"/>
      <c r="D42" s="77"/>
      <c r="E42" s="30"/>
      <c r="F42" s="30"/>
      <c r="G42" s="77"/>
    </row>
    <row r="43" spans="1:8" s="54" customFormat="1">
      <c r="B43" s="30"/>
      <c r="C43" s="30"/>
      <c r="D43" s="31"/>
      <c r="E43" s="30"/>
      <c r="F43" s="30"/>
      <c r="G43" s="30"/>
    </row>
  </sheetData>
  <customSheetViews>
    <customSheetView guid="{F3648BCD-1CED-4BBB-AE63-37BDB925883F}" scale="80" showGridLines="0" fitToPage="1">
      <pane ySplit="6" topLeftCell="A37" activePane="bottomLeft" state="frozen"/>
      <selection pane="bottomLeft" activeCell="B2" sqref="B2:G2"/>
      <pageMargins left="0" right="0" top="0" bottom="0" header="0" footer="0"/>
      <printOptions horizontalCentered="1"/>
      <pageSetup paperSize="9" scale="52" orientation="portrait" r:id="rId1"/>
    </customSheetView>
    <customSheetView guid="{5FCC9217-B3E9-4B91-A943-5F21728EBEE9}" scale="80" showPageBreaks="1" showGridLines="0" fitToPage="1" printArea="1">
      <pane ySplit="6" topLeftCell="A70" activePane="bottomLeft" state="frozen"/>
      <selection pane="bottomLeft" activeCell="B6" sqref="B6:G79"/>
      <pageMargins left="0" right="0" top="0" bottom="0" header="0" footer="0"/>
      <printOptions horizontalCentered="1"/>
      <pageSetup paperSize="9" scale="52" orientation="portrait" r:id="rId2"/>
    </customSheetView>
    <customSheetView guid="{7015FC6D-0680-4B00-AA0E-B83DA1D0B666}" scale="80" showPageBreaks="1" showGridLines="0" fitToPage="1" printArea="1">
      <pane ySplit="6" topLeftCell="A37" activePane="bottomLeft" state="frozen"/>
      <selection pane="bottomLeft" activeCell="B2" sqref="B2:G2"/>
      <pageMargins left="0" right="0" top="0" bottom="0" header="0" footer="0"/>
      <printOptions horizontalCentered="1"/>
      <pageSetup paperSize="9" scale="52" orientation="portrait" r:id="rId3"/>
    </customSheetView>
    <customSheetView guid="{B9F63820-5C32-455A-BC9D-0BE84D6B0867}" scale="80" showGridLines="0" fitToPage="1" state="hidden">
      <pane ySplit="6" topLeftCell="A28" activePane="bottomLeft" state="frozen"/>
      <selection pane="bottomLeft" activeCell="F51" sqref="F51"/>
      <pageMargins left="0" right="0" top="0" bottom="0" header="0" footer="0"/>
      <printOptions horizontalCentered="1"/>
      <pageSetup paperSize="9" scale="55" orientation="portrait" r:id="rId4"/>
    </customSheetView>
  </customSheetViews>
  <mergeCells count="3">
    <mergeCell ref="B7:F7"/>
    <mergeCell ref="B9:F9"/>
    <mergeCell ref="B11:F11"/>
  </mergeCells>
  <printOptions horizontalCentered="1"/>
  <pageMargins left="0.48" right="0.39" top="0.74803149606299213" bottom="0.74803149606299213" header="0.31496062992125984" footer="0.31496062992125984"/>
  <pageSetup paperSize="9" scale="67"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Q61"/>
  <sheetViews>
    <sheetView showGridLines="0" zoomScale="90" zoomScaleNormal="90" zoomScaleSheetLayoutView="80" workbookViewId="0">
      <selection activeCell="B11" sqref="B11:F11"/>
    </sheetView>
  </sheetViews>
  <sheetFormatPr baseColWidth="10" defaultColWidth="11.44140625" defaultRowHeight="13.2"/>
  <cols>
    <col min="1" max="1" width="4.44140625" style="30" customWidth="1"/>
    <col min="2" max="2" width="35.33203125" style="66" customWidth="1"/>
    <col min="3" max="3" width="11.6640625" style="30" customWidth="1"/>
    <col min="4" max="4" width="2.44140625" style="30" bestFit="1" customWidth="1"/>
    <col min="5" max="5" width="13.44140625" style="30" customWidth="1"/>
    <col min="6" max="6" width="6.5546875" style="30" customWidth="1"/>
    <col min="7" max="7" width="6.44140625" style="30" customWidth="1"/>
    <col min="8" max="8" width="9.44140625" style="30" customWidth="1"/>
    <col min="9" max="9" width="22.5546875" style="30" customWidth="1"/>
    <col min="10" max="10" width="11.33203125" style="30" customWidth="1"/>
    <col min="11" max="11" width="16.44140625" style="30" bestFit="1" customWidth="1"/>
    <col min="12" max="12" width="17" style="30" bestFit="1" customWidth="1"/>
    <col min="13" max="13" width="15.109375" style="30" bestFit="1" customWidth="1"/>
    <col min="14" max="14" width="15.44140625" style="30" bestFit="1" customWidth="1"/>
    <col min="15" max="15" width="21.88671875" style="30" bestFit="1" customWidth="1"/>
    <col min="16" max="16384" width="11.44140625" style="30"/>
  </cols>
  <sheetData>
    <row r="1" spans="2:17">
      <c r="B1" s="30"/>
      <c r="D1" s="77"/>
    </row>
    <row r="2" spans="2:17">
      <c r="B2" s="30"/>
      <c r="D2" s="77"/>
    </row>
    <row r="3" spans="2:17">
      <c r="B3" s="30"/>
      <c r="D3" s="77"/>
    </row>
    <row r="4" spans="2:17">
      <c r="B4" s="30"/>
      <c r="D4" s="77"/>
    </row>
    <row r="5" spans="2:17">
      <c r="B5" s="30"/>
      <c r="D5" s="77"/>
    </row>
    <row r="6" spans="2:17">
      <c r="B6" s="30"/>
      <c r="D6" s="77"/>
    </row>
    <row r="7" spans="2:17" ht="13.8">
      <c r="B7" s="381" t="s">
        <v>74</v>
      </c>
      <c r="C7" s="381"/>
      <c r="D7" s="381"/>
      <c r="E7" s="381"/>
      <c r="F7" s="381"/>
      <c r="G7" s="381"/>
      <c r="H7" s="381"/>
      <c r="I7" s="381"/>
      <c r="J7" s="88"/>
      <c r="K7" s="88"/>
    </row>
    <row r="8" spans="2:17">
      <c r="B8" s="248"/>
      <c r="C8" s="248"/>
      <c r="D8" s="248"/>
      <c r="E8" s="248"/>
      <c r="F8" s="248"/>
      <c r="G8" s="248"/>
      <c r="H8" s="248"/>
      <c r="I8" s="248"/>
      <c r="J8" s="88"/>
      <c r="K8" s="88"/>
    </row>
    <row r="9" spans="2:17" ht="15" customHeight="1">
      <c r="B9" s="383" t="s">
        <v>27</v>
      </c>
      <c r="C9" s="383"/>
      <c r="D9" s="383"/>
      <c r="E9" s="383"/>
      <c r="F9" s="383"/>
      <c r="G9" s="383"/>
      <c r="H9" s="383"/>
      <c r="I9" s="383"/>
      <c r="J9" s="177"/>
      <c r="K9" s="177"/>
    </row>
    <row r="10" spans="2:17" ht="15" customHeight="1">
      <c r="B10" s="158" t="s">
        <v>560</v>
      </c>
      <c r="C10" s="158"/>
      <c r="D10" s="158"/>
      <c r="E10" s="158"/>
      <c r="F10" s="158"/>
      <c r="G10" s="158"/>
      <c r="H10" s="158"/>
      <c r="I10" s="158"/>
      <c r="J10" s="176"/>
      <c r="K10" s="89"/>
      <c r="L10" s="89"/>
      <c r="M10" s="89"/>
      <c r="N10" s="89"/>
      <c r="O10" s="89"/>
      <c r="P10" s="89"/>
      <c r="Q10" s="89"/>
    </row>
    <row r="11" spans="2:17" ht="15" customHeight="1">
      <c r="B11" s="384" t="s">
        <v>150</v>
      </c>
      <c r="C11" s="384"/>
      <c r="D11" s="384"/>
      <c r="E11" s="384"/>
      <c r="F11" s="384"/>
      <c r="G11" s="384"/>
      <c r="H11" s="384"/>
      <c r="I11" s="384"/>
      <c r="J11" s="179"/>
      <c r="K11" s="89"/>
      <c r="L11" s="89"/>
      <c r="M11" s="89"/>
      <c r="N11" s="89"/>
      <c r="O11" s="89"/>
      <c r="P11" s="89"/>
      <c r="Q11" s="89"/>
    </row>
    <row r="12" spans="2:17">
      <c r="B12" s="90"/>
      <c r="C12" s="89"/>
      <c r="D12" s="89"/>
      <c r="E12" s="89"/>
      <c r="F12" s="89"/>
      <c r="G12" s="89"/>
      <c r="H12" s="89"/>
      <c r="I12" s="89"/>
      <c r="J12" s="89"/>
      <c r="K12" s="89"/>
      <c r="L12" s="89"/>
      <c r="M12" s="89"/>
      <c r="N12" s="89"/>
      <c r="O12" s="89"/>
      <c r="P12" s="89"/>
      <c r="Q12" s="89"/>
    </row>
    <row r="13" spans="2:17" s="90" customFormat="1" ht="27" customHeight="1">
      <c r="B13" s="91" t="s">
        <v>28</v>
      </c>
      <c r="C13" s="400" t="s">
        <v>29</v>
      </c>
      <c r="D13" s="400"/>
      <c r="E13" s="400"/>
      <c r="F13" s="400" t="s">
        <v>30</v>
      </c>
      <c r="G13" s="400"/>
      <c r="H13" s="400"/>
      <c r="I13" s="91" t="s">
        <v>119</v>
      </c>
      <c r="K13" s="89"/>
      <c r="L13" s="89"/>
      <c r="M13" s="89"/>
      <c r="N13" s="89"/>
      <c r="O13" s="89"/>
      <c r="P13" s="89"/>
      <c r="Q13" s="89"/>
    </row>
    <row r="14" spans="2:17" s="90" customFormat="1" ht="25.2" customHeight="1">
      <c r="B14" s="92" t="s">
        <v>148</v>
      </c>
      <c r="C14" s="389">
        <v>48298568308</v>
      </c>
      <c r="D14" s="389"/>
      <c r="E14" s="389"/>
      <c r="F14" s="390">
        <v>607487132</v>
      </c>
      <c r="G14" s="390"/>
      <c r="H14" s="390"/>
      <c r="I14" s="264">
        <v>48906055440</v>
      </c>
      <c r="J14" s="93"/>
      <c r="K14" s="89"/>
      <c r="L14" s="89"/>
      <c r="M14" s="89"/>
      <c r="N14" s="89"/>
      <c r="O14" s="89"/>
      <c r="P14" s="89"/>
      <c r="Q14" s="89"/>
    </row>
    <row r="15" spans="2:17" s="90" customFormat="1" ht="25.2" customHeight="1">
      <c r="B15" s="94" t="s">
        <v>31</v>
      </c>
      <c r="C15" s="391"/>
      <c r="D15" s="391"/>
      <c r="E15" s="391"/>
      <c r="F15" s="392"/>
      <c r="G15" s="392"/>
      <c r="H15" s="392"/>
      <c r="I15" s="95"/>
      <c r="J15" s="96"/>
      <c r="K15" s="89"/>
      <c r="L15" s="89"/>
      <c r="M15" s="89"/>
      <c r="N15" s="89"/>
      <c r="O15" s="89"/>
      <c r="P15" s="89"/>
      <c r="Q15" s="89"/>
    </row>
    <row r="16" spans="2:17" s="90" customFormat="1" ht="25.2" customHeight="1">
      <c r="B16" s="97" t="s">
        <v>7</v>
      </c>
      <c r="C16" s="394">
        <v>493437095781.88</v>
      </c>
      <c r="D16" s="394"/>
      <c r="E16" s="394"/>
      <c r="F16" s="393">
        <v>0</v>
      </c>
      <c r="G16" s="393"/>
      <c r="H16" s="393"/>
      <c r="I16" s="95"/>
      <c r="K16" s="362"/>
      <c r="L16" s="363"/>
      <c r="M16" s="89"/>
      <c r="N16" s="89"/>
      <c r="O16" s="89"/>
      <c r="P16" s="89"/>
      <c r="Q16" s="89"/>
    </row>
    <row r="17" spans="1:17" s="90" customFormat="1" ht="25.2" customHeight="1">
      <c r="B17" s="97" t="s">
        <v>8</v>
      </c>
      <c r="C17" s="396">
        <v>-384316686329.78003</v>
      </c>
      <c r="D17" s="397"/>
      <c r="E17" s="398"/>
      <c r="F17" s="393">
        <v>0</v>
      </c>
      <c r="G17" s="393"/>
      <c r="H17" s="393"/>
      <c r="I17" s="95"/>
      <c r="K17" s="364"/>
      <c r="L17" s="89"/>
      <c r="M17" s="89"/>
      <c r="N17" s="89"/>
      <c r="O17" s="89"/>
      <c r="P17" s="89"/>
      <c r="Q17" s="89"/>
    </row>
    <row r="18" spans="1:17" s="90" customFormat="1" ht="25.2" customHeight="1">
      <c r="B18" s="98" t="s">
        <v>32</v>
      </c>
      <c r="C18" s="395">
        <v>0</v>
      </c>
      <c r="D18" s="395"/>
      <c r="E18" s="395"/>
      <c r="F18" s="399">
        <v>3288914737.1399994</v>
      </c>
      <c r="G18" s="399"/>
      <c r="H18" s="399"/>
      <c r="I18" s="95"/>
      <c r="J18" s="99"/>
      <c r="K18" s="89"/>
      <c r="L18" s="89"/>
      <c r="M18" s="89"/>
      <c r="N18" s="89"/>
      <c r="O18" s="89"/>
      <c r="P18" s="89"/>
      <c r="Q18" s="89"/>
    </row>
    <row r="19" spans="1:17" s="90" customFormat="1" ht="27" customHeight="1">
      <c r="B19" s="92" t="s">
        <v>149</v>
      </c>
      <c r="C19" s="388">
        <v>157418977760.09998</v>
      </c>
      <c r="D19" s="388"/>
      <c r="E19" s="388"/>
      <c r="F19" s="388">
        <v>3896401869.1399994</v>
      </c>
      <c r="G19" s="388"/>
      <c r="H19" s="388"/>
      <c r="I19" s="91" t="s">
        <v>559</v>
      </c>
      <c r="J19" s="96"/>
      <c r="K19" s="89"/>
      <c r="L19" s="89"/>
      <c r="M19" s="89"/>
      <c r="N19" s="89"/>
      <c r="O19" s="89"/>
      <c r="P19" s="89"/>
      <c r="Q19" s="89"/>
    </row>
    <row r="20" spans="1:17" s="90" customFormat="1" ht="25.2" customHeight="1">
      <c r="B20" s="100"/>
      <c r="C20" s="386"/>
      <c r="D20" s="386"/>
      <c r="E20" s="386"/>
      <c r="F20" s="387"/>
      <c r="G20" s="387"/>
      <c r="H20" s="387"/>
      <c r="I20" s="101">
        <v>161315379629.23999</v>
      </c>
      <c r="J20" s="102"/>
      <c r="K20" s="89"/>
      <c r="L20" s="89"/>
      <c r="M20" s="89"/>
      <c r="N20" s="89"/>
      <c r="O20" s="89"/>
      <c r="P20" s="89"/>
      <c r="Q20" s="89"/>
    </row>
    <row r="21" spans="1:17">
      <c r="K21" s="89"/>
      <c r="L21" s="89"/>
      <c r="M21" s="89"/>
      <c r="N21" s="89"/>
      <c r="O21" s="89"/>
      <c r="P21" s="89"/>
      <c r="Q21" s="89"/>
    </row>
    <row r="22" spans="1:17">
      <c r="B22" s="30" t="s">
        <v>151</v>
      </c>
      <c r="K22" s="89"/>
      <c r="L22" s="89"/>
      <c r="M22" s="89"/>
      <c r="N22" s="89"/>
      <c r="O22" s="89"/>
      <c r="P22" s="89"/>
      <c r="Q22" s="89"/>
    </row>
    <row r="23" spans="1:17">
      <c r="O23" s="103"/>
    </row>
    <row r="24" spans="1:17">
      <c r="O24" s="103"/>
    </row>
    <row r="25" spans="1:17">
      <c r="B25" s="70"/>
      <c r="O25" s="103"/>
    </row>
    <row r="26" spans="1:17">
      <c r="B26" s="70"/>
      <c r="O26" s="103"/>
    </row>
    <row r="27" spans="1:17">
      <c r="O27" s="103"/>
    </row>
    <row r="28" spans="1:17">
      <c r="B28" s="30"/>
      <c r="O28" s="103"/>
    </row>
    <row r="29" spans="1:17">
      <c r="B29" s="74"/>
      <c r="C29" s="104"/>
      <c r="E29" s="69"/>
      <c r="F29" s="104"/>
      <c r="G29" s="74"/>
      <c r="I29" s="74"/>
      <c r="O29" s="103"/>
    </row>
    <row r="30" spans="1:17" s="70" customFormat="1">
      <c r="A30" s="105"/>
      <c r="B30" s="76"/>
      <c r="C30" s="30"/>
      <c r="E30" s="77"/>
      <c r="F30" s="30"/>
      <c r="G30" s="77"/>
      <c r="I30" s="77"/>
    </row>
    <row r="31" spans="1:17" s="70" customFormat="1">
      <c r="A31" s="105"/>
      <c r="B31" s="106"/>
      <c r="C31" s="107"/>
      <c r="F31" s="106"/>
      <c r="I31" s="106"/>
    </row>
    <row r="52" spans="4:8">
      <c r="H52" s="30">
        <v>0</v>
      </c>
    </row>
    <row r="61" spans="4:8">
      <c r="D61" s="30">
        <v>0</v>
      </c>
    </row>
  </sheetData>
  <customSheetViews>
    <customSheetView guid="{F3648BCD-1CED-4BBB-AE63-37BDB925883F}" scale="80" showGridLines="0">
      <pane ySplit="7" topLeftCell="A8" activePane="bottomLeft" state="frozen"/>
      <selection pane="bottomLeft" activeCell="N12" sqref="N12"/>
      <pageMargins left="0" right="0" top="0" bottom="0" header="0" footer="0"/>
      <pageSetup scale="47" orientation="portrait" r:id="rId1"/>
      <headerFooter alignWithMargins="0"/>
    </customSheetView>
    <customSheetView guid="{5FCC9217-B3E9-4B91-A943-5F21728EBEE9}" scale="80" showPageBreaks="1" showGridLines="0" printArea="1">
      <pane ySplit="7" topLeftCell="A47" activePane="bottomLeft" state="frozen"/>
      <selection pane="bottomLeft" activeCell="K71" sqref="K71"/>
      <pageMargins left="0" right="0" top="0" bottom="0" header="0" footer="0"/>
      <pageSetup scale="47" orientation="portrait" r:id="rId2"/>
      <headerFooter alignWithMargins="0"/>
    </customSheetView>
    <customSheetView guid="{7015FC6D-0680-4B00-AA0E-B83DA1D0B666}" scale="80" showPageBreaks="1" showGridLines="0" printArea="1">
      <pane ySplit="7" topLeftCell="A8" activePane="bottomLeft" state="frozen"/>
      <selection pane="bottomLeft" activeCell="I11" sqref="I9:I11"/>
      <pageMargins left="0" right="0" top="0" bottom="0" header="0" footer="0"/>
      <pageSetup scale="47" orientation="portrait" r:id="rId3"/>
      <headerFooter alignWithMargins="0"/>
    </customSheetView>
    <customSheetView guid="{B9F63820-5C32-455A-BC9D-0BE84D6B0867}" scale="80" showGridLines="0" state="hidden">
      <pane ySplit="7" topLeftCell="A8" activePane="bottomLeft" state="frozen"/>
      <selection pane="bottomLeft" sqref="A1:K15"/>
      <pageMargins left="0" right="0" top="0" bottom="0" header="0" footer="0"/>
      <pageSetup scale="47" orientation="portrait" r:id="rId4"/>
      <headerFooter alignWithMargins="0"/>
    </customSheetView>
  </customSheetViews>
  <mergeCells count="22">
    <mergeCell ref="C13:E13"/>
    <mergeCell ref="F13:H13"/>
    <mergeCell ref="B7:F7"/>
    <mergeCell ref="G7:I7"/>
    <mergeCell ref="B9:F9"/>
    <mergeCell ref="G9:I9"/>
    <mergeCell ref="B11:F11"/>
    <mergeCell ref="G11:I11"/>
    <mergeCell ref="C20:E20"/>
    <mergeCell ref="F20:H20"/>
    <mergeCell ref="C19:E19"/>
    <mergeCell ref="C14:E14"/>
    <mergeCell ref="F14:H14"/>
    <mergeCell ref="C15:E15"/>
    <mergeCell ref="F19:H19"/>
    <mergeCell ref="F15:H15"/>
    <mergeCell ref="F16:H16"/>
    <mergeCell ref="C16:E16"/>
    <mergeCell ref="C18:E18"/>
    <mergeCell ref="F17:H17"/>
    <mergeCell ref="C17:E17"/>
    <mergeCell ref="F18:H18"/>
  </mergeCells>
  <pageMargins left="0.82677165354330717" right="0.23622047244094491" top="0.74803149606299213" bottom="0.74803149606299213" header="0.31496062992125984" footer="0.31496062992125984"/>
  <pageSetup scale="47" orientation="portrait" r:id="rId5"/>
  <headerFooter alignWithMargins="0"/>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694DA-4FF0-4789-97E9-1B3AA6C0FA7E}">
  <sheetPr>
    <tabColor rgb="FFFFFF00"/>
  </sheetPr>
  <dimension ref="A1:H147"/>
  <sheetViews>
    <sheetView workbookViewId="0">
      <pane ySplit="5" topLeftCell="A84" activePane="bottomLeft" state="frozen"/>
      <selection pane="bottomLeft" activeCell="C7" sqref="C7"/>
    </sheetView>
  </sheetViews>
  <sheetFormatPr baseColWidth="10" defaultRowHeight="14.4"/>
  <cols>
    <col min="1" max="1" width="77.44140625" customWidth="1"/>
    <col min="2" max="2" width="21" customWidth="1"/>
    <col min="3" max="5" width="21" style="297" customWidth="1"/>
    <col min="6" max="6" width="16.21875" customWidth="1"/>
    <col min="7" max="7" width="22.77734375" style="294" customWidth="1"/>
    <col min="8" max="8" width="12.5546875" bestFit="1" customWidth="1"/>
  </cols>
  <sheetData>
    <row r="1" spans="1:7" s="296" customFormat="1" ht="15.6">
      <c r="A1" s="356" t="s">
        <v>503</v>
      </c>
      <c r="B1" s="356"/>
      <c r="C1" s="356"/>
      <c r="D1" s="356"/>
      <c r="E1" s="356"/>
      <c r="G1" s="360"/>
    </row>
    <row r="2" spans="1:7" s="296" customFormat="1">
      <c r="A2" s="355" t="s">
        <v>219</v>
      </c>
      <c r="B2" s="355" t="s">
        <v>220</v>
      </c>
      <c r="C2" s="355"/>
      <c r="D2" s="355"/>
      <c r="E2" s="355"/>
      <c r="G2" s="360"/>
    </row>
    <row r="3" spans="1:7" s="296" customFormat="1">
      <c r="A3" s="355" t="s">
        <v>221</v>
      </c>
      <c r="B3" s="355" t="s">
        <v>222</v>
      </c>
      <c r="C3" s="355"/>
      <c r="D3" s="355"/>
      <c r="E3" s="355"/>
      <c r="G3" s="360"/>
    </row>
    <row r="4" spans="1:7" s="296" customFormat="1">
      <c r="A4" s="295" t="s">
        <v>223</v>
      </c>
      <c r="B4" s="295" t="s">
        <v>223</v>
      </c>
      <c r="C4" s="295" t="s">
        <v>224</v>
      </c>
      <c r="D4" s="295" t="s">
        <v>557</v>
      </c>
      <c r="E4" s="295" t="s">
        <v>472</v>
      </c>
      <c r="G4" s="295" t="s">
        <v>461</v>
      </c>
    </row>
    <row r="5" spans="1:7" s="296" customFormat="1">
      <c r="A5" s="295" t="s">
        <v>225</v>
      </c>
      <c r="B5" s="295" t="s">
        <v>226</v>
      </c>
      <c r="C5" s="295"/>
      <c r="D5" s="295"/>
      <c r="E5" s="295"/>
      <c r="G5" s="360"/>
    </row>
    <row r="6" spans="1:7">
      <c r="A6" s="357"/>
      <c r="B6" s="357"/>
      <c r="C6" s="357"/>
      <c r="D6" s="357"/>
      <c r="E6" s="357"/>
    </row>
    <row r="7" spans="1:7">
      <c r="A7" s="357" t="s">
        <v>227</v>
      </c>
      <c r="B7" s="357" t="s">
        <v>228</v>
      </c>
      <c r="C7" s="354">
        <v>161366249911.64999</v>
      </c>
      <c r="D7" s="354"/>
      <c r="E7" s="354"/>
    </row>
    <row r="8" spans="1:7">
      <c r="A8" s="357" t="s">
        <v>229</v>
      </c>
      <c r="B8" s="357" t="s">
        <v>230</v>
      </c>
      <c r="C8" s="354">
        <v>45243897.060000002</v>
      </c>
      <c r="D8" s="354"/>
      <c r="E8" s="354"/>
    </row>
    <row r="9" spans="1:7">
      <c r="A9" s="357" t="s">
        <v>231</v>
      </c>
      <c r="B9" s="357" t="s">
        <v>232</v>
      </c>
      <c r="C9" s="354">
        <v>45243897.060000002</v>
      </c>
      <c r="D9" s="354"/>
      <c r="E9" s="354"/>
    </row>
    <row r="10" spans="1:7">
      <c r="A10" s="357" t="s">
        <v>233</v>
      </c>
      <c r="B10" s="357" t="s">
        <v>234</v>
      </c>
      <c r="C10" s="354">
        <v>45243897.060000002</v>
      </c>
      <c r="D10" s="354"/>
      <c r="E10" s="354"/>
    </row>
    <row r="11" spans="1:7">
      <c r="A11" s="357" t="s">
        <v>235</v>
      </c>
      <c r="B11" s="357" t="s">
        <v>236</v>
      </c>
      <c r="C11" s="354">
        <v>31743897.059999999</v>
      </c>
      <c r="D11" s="354">
        <v>7407715.9400000004</v>
      </c>
      <c r="E11" s="354">
        <f>+C11+D11</f>
        <v>39151613</v>
      </c>
      <c r="G11" s="294" t="s">
        <v>1</v>
      </c>
    </row>
    <row r="12" spans="1:7">
      <c r="A12" s="357" t="s">
        <v>237</v>
      </c>
      <c r="B12" s="357" t="s">
        <v>238</v>
      </c>
      <c r="C12" s="354">
        <v>1000000</v>
      </c>
      <c r="D12" s="354"/>
      <c r="E12" s="354">
        <f t="shared" ref="E12:E14" si="0">+C12+D12</f>
        <v>1000000</v>
      </c>
      <c r="G12" s="294" t="s">
        <v>1</v>
      </c>
    </row>
    <row r="13" spans="1:7">
      <c r="A13" s="357" t="s">
        <v>504</v>
      </c>
      <c r="B13" s="357" t="s">
        <v>239</v>
      </c>
      <c r="C13" s="354">
        <v>12500000</v>
      </c>
      <c r="D13" s="354"/>
      <c r="E13" s="354">
        <f t="shared" si="0"/>
        <v>12500000</v>
      </c>
      <c r="G13" s="294" t="s">
        <v>1</v>
      </c>
    </row>
    <row r="14" spans="1:7">
      <c r="A14" s="357" t="s">
        <v>490</v>
      </c>
      <c r="B14" s="357"/>
      <c r="C14" s="354">
        <v>4197183679</v>
      </c>
      <c r="D14" s="354"/>
      <c r="E14" s="354">
        <f t="shared" si="0"/>
        <v>4197183679</v>
      </c>
      <c r="F14" s="351"/>
      <c r="G14" s="294" t="s">
        <v>1</v>
      </c>
    </row>
    <row r="15" spans="1:7">
      <c r="A15" s="357" t="s">
        <v>566</v>
      </c>
      <c r="B15" s="357" t="s">
        <v>236</v>
      </c>
      <c r="C15" s="354">
        <v>0</v>
      </c>
      <c r="D15" s="354">
        <v>42930822</v>
      </c>
      <c r="E15" s="354">
        <f>+C15+D15</f>
        <v>42930822</v>
      </c>
      <c r="G15" s="294" t="s">
        <v>1</v>
      </c>
    </row>
    <row r="16" spans="1:7">
      <c r="A16" s="357" t="s">
        <v>240</v>
      </c>
      <c r="B16" s="357" t="s">
        <v>241</v>
      </c>
      <c r="C16" s="354">
        <v>160135357415.32001</v>
      </c>
      <c r="D16" s="354"/>
      <c r="E16" s="354"/>
      <c r="G16"/>
    </row>
    <row r="17" spans="1:8">
      <c r="A17" s="357" t="s">
        <v>242</v>
      </c>
      <c r="B17" s="357" t="s">
        <v>243</v>
      </c>
      <c r="C17" s="354">
        <v>130437938364</v>
      </c>
      <c r="D17" s="354"/>
      <c r="E17" s="354"/>
    </row>
    <row r="18" spans="1:8">
      <c r="A18" s="357" t="s">
        <v>244</v>
      </c>
      <c r="B18" s="357" t="s">
        <v>245</v>
      </c>
      <c r="C18" s="354">
        <v>9574639612</v>
      </c>
      <c r="D18" s="354"/>
      <c r="E18" s="354"/>
    </row>
    <row r="19" spans="1:8">
      <c r="A19" s="357" t="s">
        <v>247</v>
      </c>
      <c r="B19" s="357" t="s">
        <v>248</v>
      </c>
      <c r="C19" s="354">
        <v>4808385840</v>
      </c>
      <c r="D19" s="354"/>
      <c r="E19" s="354">
        <f t="shared" ref="E19:E20" si="1">+C19+D19</f>
        <v>4808385840</v>
      </c>
      <c r="F19" s="297"/>
      <c r="G19" s="294" t="s">
        <v>2</v>
      </c>
    </row>
    <row r="20" spans="1:8">
      <c r="A20" s="357" t="s">
        <v>249</v>
      </c>
      <c r="B20" s="357" t="s">
        <v>250</v>
      </c>
      <c r="C20" s="354">
        <v>4766253772</v>
      </c>
      <c r="D20" s="354"/>
      <c r="E20" s="354">
        <f t="shared" si="1"/>
        <v>4766253772</v>
      </c>
      <c r="F20" s="297"/>
      <c r="G20" s="294" t="s">
        <v>2</v>
      </c>
    </row>
    <row r="21" spans="1:8">
      <c r="A21" s="357" t="s">
        <v>251</v>
      </c>
      <c r="B21" s="357" t="s">
        <v>252</v>
      </c>
      <c r="C21" s="354">
        <v>120863298752</v>
      </c>
      <c r="D21" s="354"/>
      <c r="E21" s="354"/>
      <c r="F21" s="351"/>
    </row>
    <row r="22" spans="1:8">
      <c r="A22" s="357" t="s">
        <v>253</v>
      </c>
      <c r="B22" s="357" t="s">
        <v>254</v>
      </c>
      <c r="C22" s="354">
        <f>+C21-C14</f>
        <v>116666115073</v>
      </c>
      <c r="D22" s="354"/>
      <c r="E22" s="354">
        <f>+C22+D22</f>
        <v>116666115073</v>
      </c>
      <c r="F22" s="351"/>
      <c r="G22" s="294" t="s">
        <v>2</v>
      </c>
    </row>
    <row r="23" spans="1:8">
      <c r="A23" s="357" t="s">
        <v>255</v>
      </c>
      <c r="B23" s="357" t="s">
        <v>256</v>
      </c>
      <c r="C23" s="354">
        <v>10519473715</v>
      </c>
      <c r="D23" s="354"/>
      <c r="E23" s="354"/>
    </row>
    <row r="24" spans="1:8">
      <c r="A24" s="357" t="s">
        <v>257</v>
      </c>
      <c r="B24" s="357" t="s">
        <v>258</v>
      </c>
      <c r="C24" s="354">
        <v>10519473715</v>
      </c>
      <c r="D24" s="354"/>
      <c r="E24" s="354">
        <f>+C24+D24</f>
        <v>10519473715</v>
      </c>
      <c r="G24" s="294" t="s">
        <v>2</v>
      </c>
    </row>
    <row r="25" spans="1:8" s="296" customFormat="1">
      <c r="A25" s="357" t="s">
        <v>259</v>
      </c>
      <c r="B25" s="357" t="s">
        <v>260</v>
      </c>
      <c r="C25" s="354">
        <v>202737028</v>
      </c>
      <c r="D25" s="354"/>
      <c r="E25" s="354"/>
      <c r="F25"/>
      <c r="G25" s="294"/>
      <c r="H25"/>
    </row>
    <row r="26" spans="1:8">
      <c r="A26" s="357" t="s">
        <v>262</v>
      </c>
      <c r="B26" s="357" t="s">
        <v>263</v>
      </c>
      <c r="C26" s="354">
        <v>202737028</v>
      </c>
      <c r="D26" s="354"/>
      <c r="E26" s="354">
        <f>+C26+D26</f>
        <v>202737028</v>
      </c>
      <c r="F26" s="296"/>
      <c r="G26" s="294" t="s">
        <v>2</v>
      </c>
    </row>
    <row r="27" spans="1:8">
      <c r="A27" s="357" t="s">
        <v>266</v>
      </c>
      <c r="B27" s="357" t="s">
        <v>267</v>
      </c>
      <c r="C27" s="354">
        <v>1168782996.03</v>
      </c>
      <c r="D27" s="354"/>
      <c r="E27" s="354"/>
    </row>
    <row r="28" spans="1:8">
      <c r="A28" s="357" t="s">
        <v>505</v>
      </c>
      <c r="B28" s="357" t="s">
        <v>506</v>
      </c>
      <c r="C28" s="354">
        <v>1168782996.03</v>
      </c>
      <c r="D28" s="354"/>
      <c r="E28" s="354">
        <f>+C28+D28</f>
        <v>1168782996.03</v>
      </c>
      <c r="G28" s="294" t="s">
        <v>2</v>
      </c>
    </row>
    <row r="29" spans="1:8">
      <c r="A29" s="357" t="s">
        <v>270</v>
      </c>
      <c r="B29" s="357" t="s">
        <v>271</v>
      </c>
      <c r="C29" s="354">
        <v>1670961362.98</v>
      </c>
      <c r="D29" s="354"/>
      <c r="E29" s="354"/>
    </row>
    <row r="30" spans="1:8">
      <c r="A30" s="357" t="s">
        <v>272</v>
      </c>
      <c r="B30" s="357" t="s">
        <v>273</v>
      </c>
      <c r="C30" s="354">
        <v>510520276</v>
      </c>
      <c r="D30" s="354"/>
      <c r="E30" s="354">
        <f t="shared" ref="E30:E33" si="2">+C30+D30</f>
        <v>510520276</v>
      </c>
      <c r="G30" s="294" t="s">
        <v>2</v>
      </c>
    </row>
    <row r="31" spans="1:8">
      <c r="A31" s="357" t="s">
        <v>274</v>
      </c>
      <c r="B31" s="357" t="s">
        <v>275</v>
      </c>
      <c r="C31" s="354">
        <v>102031057</v>
      </c>
      <c r="D31" s="354"/>
      <c r="E31" s="354">
        <f t="shared" si="2"/>
        <v>102031057</v>
      </c>
      <c r="G31" s="294" t="s">
        <v>2</v>
      </c>
    </row>
    <row r="32" spans="1:8">
      <c r="A32" s="357" t="s">
        <v>507</v>
      </c>
      <c r="B32" s="357" t="s">
        <v>508</v>
      </c>
      <c r="C32" s="354">
        <v>730390172.98000002</v>
      </c>
      <c r="D32" s="354"/>
      <c r="E32" s="354">
        <f t="shared" si="2"/>
        <v>730390172.98000002</v>
      </c>
      <c r="G32" s="294" t="s">
        <v>2</v>
      </c>
    </row>
    <row r="33" spans="1:7">
      <c r="A33" s="357" t="s">
        <v>276</v>
      </c>
      <c r="B33" s="357" t="s">
        <v>277</v>
      </c>
      <c r="C33" s="354">
        <v>328019857</v>
      </c>
      <c r="D33" s="354"/>
      <c r="E33" s="354">
        <f t="shared" si="2"/>
        <v>328019857</v>
      </c>
      <c r="G33" s="294" t="s">
        <v>2</v>
      </c>
    </row>
    <row r="34" spans="1:7">
      <c r="A34" s="357" t="s">
        <v>278</v>
      </c>
      <c r="B34" s="357" t="s">
        <v>279</v>
      </c>
      <c r="C34" s="354">
        <v>16135463949.309999</v>
      </c>
      <c r="D34" s="354"/>
      <c r="E34" s="354"/>
    </row>
    <row r="35" spans="1:7">
      <c r="A35" s="357" t="s">
        <v>289</v>
      </c>
      <c r="B35" s="357" t="s">
        <v>290</v>
      </c>
      <c r="C35" s="354">
        <v>243143670</v>
      </c>
      <c r="D35" s="354"/>
      <c r="E35" s="354">
        <f t="shared" ref="E35:E84" si="3">+C35+D35</f>
        <v>243143670</v>
      </c>
      <c r="G35" s="294" t="s">
        <v>2</v>
      </c>
    </row>
    <row r="36" spans="1:7">
      <c r="A36" s="357" t="s">
        <v>291</v>
      </c>
      <c r="B36" s="357" t="s">
        <v>292</v>
      </c>
      <c r="C36" s="354">
        <v>513104622</v>
      </c>
      <c r="D36" s="354"/>
      <c r="E36" s="354">
        <f t="shared" si="3"/>
        <v>513104622</v>
      </c>
      <c r="G36" s="294" t="s">
        <v>2</v>
      </c>
    </row>
    <row r="37" spans="1:7">
      <c r="A37" s="357" t="s">
        <v>293</v>
      </c>
      <c r="B37" s="357" t="s">
        <v>294</v>
      </c>
      <c r="C37" s="354">
        <v>505782380</v>
      </c>
      <c r="D37" s="354"/>
      <c r="E37" s="354">
        <f t="shared" si="3"/>
        <v>505782380</v>
      </c>
      <c r="G37" s="294" t="s">
        <v>2</v>
      </c>
    </row>
    <row r="38" spans="1:7">
      <c r="A38" s="357" t="s">
        <v>295</v>
      </c>
      <c r="B38" s="357" t="s">
        <v>296</v>
      </c>
      <c r="C38" s="354">
        <v>505782380</v>
      </c>
      <c r="D38" s="354"/>
      <c r="E38" s="354">
        <f t="shared" si="3"/>
        <v>505782380</v>
      </c>
      <c r="G38" s="294" t="s">
        <v>2</v>
      </c>
    </row>
    <row r="39" spans="1:7">
      <c r="A39" s="357" t="s">
        <v>301</v>
      </c>
      <c r="B39" s="357" t="s">
        <v>302</v>
      </c>
      <c r="C39" s="354">
        <v>203019178</v>
      </c>
      <c r="D39" s="354"/>
      <c r="E39" s="354">
        <f t="shared" si="3"/>
        <v>203019178</v>
      </c>
      <c r="G39" s="294" t="s">
        <v>2</v>
      </c>
    </row>
    <row r="40" spans="1:7">
      <c r="A40" s="357" t="s">
        <v>303</v>
      </c>
      <c r="B40" s="357" t="s">
        <v>304</v>
      </c>
      <c r="C40" s="354">
        <v>203019178</v>
      </c>
      <c r="D40" s="354"/>
      <c r="E40" s="354">
        <f t="shared" si="3"/>
        <v>203019178</v>
      </c>
      <c r="G40" s="294" t="s">
        <v>2</v>
      </c>
    </row>
    <row r="41" spans="1:7">
      <c r="A41" s="357" t="s">
        <v>305</v>
      </c>
      <c r="B41" s="357" t="s">
        <v>306</v>
      </c>
      <c r="C41" s="354">
        <v>203019178</v>
      </c>
      <c r="D41" s="354"/>
      <c r="E41" s="354">
        <f t="shared" si="3"/>
        <v>203019178</v>
      </c>
      <c r="G41" s="294" t="s">
        <v>2</v>
      </c>
    </row>
    <row r="42" spans="1:7">
      <c r="A42" s="357" t="s">
        <v>307</v>
      </c>
      <c r="B42" s="357" t="s">
        <v>308</v>
      </c>
      <c r="C42" s="354">
        <v>203019178</v>
      </c>
      <c r="D42" s="354"/>
      <c r="E42" s="354">
        <f t="shared" si="3"/>
        <v>203019178</v>
      </c>
      <c r="G42" s="294" t="s">
        <v>2</v>
      </c>
    </row>
    <row r="43" spans="1:7">
      <c r="A43" s="357" t="s">
        <v>309</v>
      </c>
      <c r="B43" s="357" t="s">
        <v>310</v>
      </c>
      <c r="C43" s="354">
        <v>203019178</v>
      </c>
      <c r="D43" s="354"/>
      <c r="E43" s="354">
        <f t="shared" si="3"/>
        <v>203019178</v>
      </c>
      <c r="G43" s="294" t="s">
        <v>2</v>
      </c>
    </row>
    <row r="44" spans="1:7">
      <c r="A44" s="357" t="s">
        <v>311</v>
      </c>
      <c r="B44" s="357" t="s">
        <v>312</v>
      </c>
      <c r="C44" s="354">
        <v>203019178</v>
      </c>
      <c r="D44" s="354"/>
      <c r="E44" s="354">
        <f t="shared" si="3"/>
        <v>203019178</v>
      </c>
      <c r="G44" s="294" t="s">
        <v>2</v>
      </c>
    </row>
    <row r="45" spans="1:7">
      <c r="A45" s="357" t="s">
        <v>313</v>
      </c>
      <c r="B45" s="357" t="s">
        <v>314</v>
      </c>
      <c r="C45" s="354">
        <v>203019178</v>
      </c>
      <c r="D45" s="354"/>
      <c r="E45" s="354">
        <f t="shared" si="3"/>
        <v>203019178</v>
      </c>
      <c r="G45" s="294" t="s">
        <v>2</v>
      </c>
    </row>
    <row r="46" spans="1:7">
      <c r="A46" s="357" t="s">
        <v>315</v>
      </c>
      <c r="B46" s="357" t="s">
        <v>316</v>
      </c>
      <c r="C46" s="354">
        <v>203019178</v>
      </c>
      <c r="D46" s="354"/>
      <c r="E46" s="354">
        <f t="shared" si="3"/>
        <v>203019178</v>
      </c>
      <c r="G46" s="294" t="s">
        <v>2</v>
      </c>
    </row>
    <row r="47" spans="1:7">
      <c r="A47" s="357" t="s">
        <v>317</v>
      </c>
      <c r="B47" s="357" t="s">
        <v>318</v>
      </c>
      <c r="C47" s="354">
        <v>203019178</v>
      </c>
      <c r="D47" s="354"/>
      <c r="E47" s="354">
        <f t="shared" si="3"/>
        <v>203019178</v>
      </c>
      <c r="G47" s="294" t="s">
        <v>2</v>
      </c>
    </row>
    <row r="48" spans="1:7">
      <c r="A48" s="357" t="s">
        <v>319</v>
      </c>
      <c r="B48" s="357" t="s">
        <v>320</v>
      </c>
      <c r="C48" s="354">
        <v>203019178</v>
      </c>
      <c r="D48" s="354"/>
      <c r="E48" s="354">
        <f t="shared" si="3"/>
        <v>203019178</v>
      </c>
      <c r="G48" s="294" t="s">
        <v>2</v>
      </c>
    </row>
    <row r="49" spans="1:7">
      <c r="A49" s="357" t="s">
        <v>321</v>
      </c>
      <c r="B49" s="357" t="s">
        <v>322</v>
      </c>
      <c r="C49" s="354">
        <v>203019178</v>
      </c>
      <c r="D49" s="354"/>
      <c r="E49" s="354">
        <f t="shared" si="3"/>
        <v>203019178</v>
      </c>
      <c r="G49" s="294" t="s">
        <v>2</v>
      </c>
    </row>
    <row r="50" spans="1:7">
      <c r="A50" s="357" t="s">
        <v>323</v>
      </c>
      <c r="B50" s="357" t="s">
        <v>324</v>
      </c>
      <c r="C50" s="354">
        <v>203019178</v>
      </c>
      <c r="D50" s="354"/>
      <c r="E50" s="354">
        <f t="shared" si="3"/>
        <v>203019178</v>
      </c>
      <c r="G50" s="294" t="s">
        <v>2</v>
      </c>
    </row>
    <row r="51" spans="1:7">
      <c r="A51" s="357" t="s">
        <v>325</v>
      </c>
      <c r="B51" s="357" t="s">
        <v>326</v>
      </c>
      <c r="C51" s="354">
        <v>203019178</v>
      </c>
      <c r="D51" s="354"/>
      <c r="E51" s="354">
        <f t="shared" si="3"/>
        <v>203019178</v>
      </c>
      <c r="G51" s="294" t="s">
        <v>2</v>
      </c>
    </row>
    <row r="52" spans="1:7">
      <c r="A52" s="357" t="s">
        <v>327</v>
      </c>
      <c r="B52" s="357" t="s">
        <v>328</v>
      </c>
      <c r="C52" s="354">
        <v>203019178</v>
      </c>
      <c r="D52" s="354"/>
      <c r="E52" s="354">
        <f t="shared" si="3"/>
        <v>203019178</v>
      </c>
      <c r="G52" s="294" t="s">
        <v>2</v>
      </c>
    </row>
    <row r="53" spans="1:7">
      <c r="A53" s="357" t="s">
        <v>329</v>
      </c>
      <c r="B53" s="357" t="s">
        <v>330</v>
      </c>
      <c r="C53" s="354">
        <v>203019178</v>
      </c>
      <c r="D53" s="354"/>
      <c r="E53" s="354">
        <f t="shared" si="3"/>
        <v>203019178</v>
      </c>
      <c r="G53" s="294" t="s">
        <v>2</v>
      </c>
    </row>
    <row r="54" spans="1:7">
      <c r="A54" s="357" t="s">
        <v>331</v>
      </c>
      <c r="B54" s="357" t="s">
        <v>332</v>
      </c>
      <c r="C54" s="354">
        <v>0.25</v>
      </c>
      <c r="D54" s="354"/>
      <c r="E54" s="354">
        <f t="shared" si="3"/>
        <v>0.25</v>
      </c>
      <c r="G54" s="294" t="s">
        <v>2</v>
      </c>
    </row>
    <row r="55" spans="1:7">
      <c r="A55" s="357" t="s">
        <v>333</v>
      </c>
      <c r="B55" s="357" t="s">
        <v>334</v>
      </c>
      <c r="C55" s="354">
        <v>528571113.00999999</v>
      </c>
      <c r="D55" s="354"/>
      <c r="E55" s="354">
        <f t="shared" si="3"/>
        <v>528571113.00999999</v>
      </c>
      <c r="G55" s="294" t="s">
        <v>2</v>
      </c>
    </row>
    <row r="56" spans="1:7">
      <c r="A56" s="357" t="s">
        <v>335</v>
      </c>
      <c r="B56" s="357" t="s">
        <v>336</v>
      </c>
      <c r="C56" s="354">
        <v>528571113.00999999</v>
      </c>
      <c r="D56" s="354"/>
      <c r="E56" s="354">
        <f t="shared" si="3"/>
        <v>528571113.00999999</v>
      </c>
      <c r="G56" s="294" t="s">
        <v>2</v>
      </c>
    </row>
    <row r="57" spans="1:7">
      <c r="A57" s="357" t="s">
        <v>337</v>
      </c>
      <c r="B57" s="357" t="s">
        <v>338</v>
      </c>
      <c r="C57" s="354">
        <v>255695181</v>
      </c>
      <c r="D57" s="354"/>
      <c r="E57" s="354">
        <f t="shared" si="3"/>
        <v>255695181</v>
      </c>
      <c r="G57" s="294" t="s">
        <v>2</v>
      </c>
    </row>
    <row r="58" spans="1:7">
      <c r="A58" s="357" t="s">
        <v>339</v>
      </c>
      <c r="B58" s="357" t="s">
        <v>340</v>
      </c>
      <c r="C58" s="354">
        <v>255695181</v>
      </c>
      <c r="D58" s="354"/>
      <c r="E58" s="354">
        <f t="shared" si="3"/>
        <v>255695181</v>
      </c>
      <c r="G58" s="294" t="s">
        <v>2</v>
      </c>
    </row>
    <row r="59" spans="1:7">
      <c r="A59" s="357" t="s">
        <v>341</v>
      </c>
      <c r="B59" s="357" t="s">
        <v>342</v>
      </c>
      <c r="C59" s="354">
        <v>255695181</v>
      </c>
      <c r="D59" s="354"/>
      <c r="E59" s="354">
        <f t="shared" si="3"/>
        <v>255695181</v>
      </c>
      <c r="G59" s="294" t="s">
        <v>2</v>
      </c>
    </row>
    <row r="60" spans="1:7">
      <c r="A60" s="357" t="s">
        <v>343</v>
      </c>
      <c r="B60" s="357" t="s">
        <v>344</v>
      </c>
      <c r="C60" s="354">
        <v>255695181</v>
      </c>
      <c r="D60" s="354"/>
      <c r="E60" s="354">
        <f t="shared" si="3"/>
        <v>255695181</v>
      </c>
      <c r="G60" s="294" t="s">
        <v>2</v>
      </c>
    </row>
    <row r="61" spans="1:7">
      <c r="A61" s="357" t="s">
        <v>345</v>
      </c>
      <c r="B61" s="357" t="s">
        <v>346</v>
      </c>
      <c r="C61" s="354">
        <v>255695181</v>
      </c>
      <c r="D61" s="354"/>
      <c r="E61" s="354">
        <f t="shared" si="3"/>
        <v>255695181</v>
      </c>
      <c r="G61" s="294" t="s">
        <v>2</v>
      </c>
    </row>
    <row r="62" spans="1:7">
      <c r="A62" s="357" t="s">
        <v>347</v>
      </c>
      <c r="B62" s="357" t="s">
        <v>348</v>
      </c>
      <c r="C62" s="354">
        <v>255695181</v>
      </c>
      <c r="D62" s="354"/>
      <c r="E62" s="354">
        <f t="shared" si="3"/>
        <v>255695181</v>
      </c>
      <c r="G62" s="294" t="s">
        <v>2</v>
      </c>
    </row>
    <row r="63" spans="1:7">
      <c r="A63" s="357" t="s">
        <v>349</v>
      </c>
      <c r="B63" s="357" t="s">
        <v>350</v>
      </c>
      <c r="C63" s="354">
        <v>502407226</v>
      </c>
      <c r="D63" s="354"/>
      <c r="E63" s="354">
        <f t="shared" si="3"/>
        <v>502407226</v>
      </c>
      <c r="G63" s="294" t="s">
        <v>2</v>
      </c>
    </row>
    <row r="64" spans="1:7">
      <c r="A64" s="357" t="s">
        <v>351</v>
      </c>
      <c r="B64" s="357" t="s">
        <v>352</v>
      </c>
      <c r="C64" s="354">
        <v>502407226</v>
      </c>
      <c r="D64" s="354"/>
      <c r="E64" s="354">
        <f t="shared" si="3"/>
        <v>502407226</v>
      </c>
      <c r="G64" s="294" t="s">
        <v>2</v>
      </c>
    </row>
    <row r="65" spans="1:7">
      <c r="A65" s="357" t="s">
        <v>353</v>
      </c>
      <c r="B65" s="357" t="s">
        <v>354</v>
      </c>
      <c r="C65" s="354">
        <v>502407226</v>
      </c>
      <c r="D65" s="354"/>
      <c r="E65" s="354">
        <f t="shared" si="3"/>
        <v>502407226</v>
      </c>
      <c r="G65" s="294" t="s">
        <v>2</v>
      </c>
    </row>
    <row r="66" spans="1:7">
      <c r="A66" s="357" t="s">
        <v>355</v>
      </c>
      <c r="B66" s="357" t="s">
        <v>356</v>
      </c>
      <c r="C66" s="354">
        <v>502407226</v>
      </c>
      <c r="D66" s="354"/>
      <c r="E66" s="354">
        <f t="shared" si="3"/>
        <v>502407226</v>
      </c>
      <c r="G66" s="294" t="s">
        <v>2</v>
      </c>
    </row>
    <row r="67" spans="1:7">
      <c r="A67" s="357" t="s">
        <v>357</v>
      </c>
      <c r="B67" s="357" t="s">
        <v>358</v>
      </c>
      <c r="C67" s="354">
        <v>502407226</v>
      </c>
      <c r="D67" s="354"/>
      <c r="E67" s="354">
        <f t="shared" si="3"/>
        <v>502407226</v>
      </c>
      <c r="G67" s="294" t="s">
        <v>2</v>
      </c>
    </row>
    <row r="68" spans="1:7">
      <c r="A68" s="357" t="s">
        <v>509</v>
      </c>
      <c r="B68" s="357" t="s">
        <v>510</v>
      </c>
      <c r="C68" s="354">
        <v>104771708</v>
      </c>
      <c r="D68" s="354"/>
      <c r="E68" s="354">
        <f t="shared" si="3"/>
        <v>104771708</v>
      </c>
      <c r="G68" s="294" t="s">
        <v>2</v>
      </c>
    </row>
    <row r="69" spans="1:7">
      <c r="A69" s="357" t="s">
        <v>511</v>
      </c>
      <c r="B69" s="357" t="s">
        <v>512</v>
      </c>
      <c r="C69" s="354">
        <v>104873123</v>
      </c>
      <c r="D69" s="354"/>
      <c r="E69" s="354">
        <f t="shared" si="3"/>
        <v>104873123</v>
      </c>
      <c r="G69" s="294" t="s">
        <v>2</v>
      </c>
    </row>
    <row r="70" spans="1:7">
      <c r="A70" s="357" t="s">
        <v>513</v>
      </c>
      <c r="B70" s="357" t="s">
        <v>514</v>
      </c>
      <c r="C70" s="354">
        <v>103065353</v>
      </c>
      <c r="D70" s="354"/>
      <c r="E70" s="354">
        <f t="shared" si="3"/>
        <v>103065353</v>
      </c>
      <c r="G70" s="294" t="s">
        <v>2</v>
      </c>
    </row>
    <row r="71" spans="1:7">
      <c r="A71" s="357" t="s">
        <v>515</v>
      </c>
      <c r="B71" s="357" t="s">
        <v>516</v>
      </c>
      <c r="C71" s="354">
        <v>506849061.01999998</v>
      </c>
      <c r="D71" s="354"/>
      <c r="E71" s="354">
        <f t="shared" si="3"/>
        <v>506849061.01999998</v>
      </c>
      <c r="G71" s="294" t="s">
        <v>2</v>
      </c>
    </row>
    <row r="72" spans="1:7">
      <c r="A72" s="357" t="s">
        <v>517</v>
      </c>
      <c r="B72" s="357" t="s">
        <v>518</v>
      </c>
      <c r="C72" s="354">
        <v>506849061.01999998</v>
      </c>
      <c r="D72" s="354"/>
      <c r="E72" s="354">
        <f t="shared" si="3"/>
        <v>506849061.01999998</v>
      </c>
      <c r="G72" s="294" t="s">
        <v>2</v>
      </c>
    </row>
    <row r="73" spans="1:7">
      <c r="A73" s="357" t="s">
        <v>519</v>
      </c>
      <c r="B73" s="357" t="s">
        <v>520</v>
      </c>
      <c r="C73" s="354">
        <v>566767257</v>
      </c>
      <c r="D73" s="354"/>
      <c r="E73" s="354">
        <f t="shared" si="3"/>
        <v>566767257</v>
      </c>
      <c r="G73" s="294" t="s">
        <v>2</v>
      </c>
    </row>
    <row r="74" spans="1:7">
      <c r="A74" s="357" t="s">
        <v>521</v>
      </c>
      <c r="B74" s="357" t="s">
        <v>522</v>
      </c>
      <c r="C74" s="354">
        <v>566767257</v>
      </c>
      <c r="D74" s="354"/>
      <c r="E74" s="354">
        <f t="shared" si="3"/>
        <v>566767257</v>
      </c>
      <c r="G74" s="294" t="s">
        <v>2</v>
      </c>
    </row>
    <row r="75" spans="1:7">
      <c r="A75" s="357" t="s">
        <v>523</v>
      </c>
      <c r="B75" s="357" t="s">
        <v>524</v>
      </c>
      <c r="C75" s="354">
        <v>566767257</v>
      </c>
      <c r="D75" s="354"/>
      <c r="E75" s="354">
        <f t="shared" si="3"/>
        <v>566767257</v>
      </c>
      <c r="G75" s="294" t="s">
        <v>2</v>
      </c>
    </row>
    <row r="76" spans="1:7">
      <c r="A76" s="357" t="s">
        <v>525</v>
      </c>
      <c r="B76" s="357" t="s">
        <v>526</v>
      </c>
      <c r="C76" s="354">
        <v>566767257</v>
      </c>
      <c r="D76" s="354"/>
      <c r="E76" s="354">
        <f t="shared" si="3"/>
        <v>566767257</v>
      </c>
      <c r="G76" s="294" t="s">
        <v>2</v>
      </c>
    </row>
    <row r="77" spans="1:7">
      <c r="A77" s="357" t="s">
        <v>527</v>
      </c>
      <c r="B77" s="357" t="s">
        <v>528</v>
      </c>
      <c r="C77" s="354">
        <v>566767257</v>
      </c>
      <c r="D77" s="354"/>
      <c r="E77" s="354">
        <f t="shared" si="3"/>
        <v>566767257</v>
      </c>
      <c r="G77" s="294" t="s">
        <v>2</v>
      </c>
    </row>
    <row r="78" spans="1:7">
      <c r="A78" s="357" t="s">
        <v>529</v>
      </c>
      <c r="B78" s="357" t="s">
        <v>530</v>
      </c>
      <c r="C78" s="354">
        <v>566767257</v>
      </c>
      <c r="D78" s="354"/>
      <c r="E78" s="354">
        <f t="shared" si="3"/>
        <v>566767257</v>
      </c>
      <c r="G78" s="294" t="s">
        <v>2</v>
      </c>
    </row>
    <row r="79" spans="1:7">
      <c r="A79" s="357" t="s">
        <v>531</v>
      </c>
      <c r="B79" s="357" t="s">
        <v>532</v>
      </c>
      <c r="C79" s="354">
        <v>101197903</v>
      </c>
      <c r="D79" s="354"/>
      <c r="E79" s="354">
        <f t="shared" si="3"/>
        <v>101197903</v>
      </c>
      <c r="G79" s="294" t="s">
        <v>2</v>
      </c>
    </row>
    <row r="80" spans="1:7">
      <c r="A80" s="357" t="s">
        <v>533</v>
      </c>
      <c r="B80" s="357" t="s">
        <v>534</v>
      </c>
      <c r="C80" s="354">
        <v>101197903</v>
      </c>
      <c r="D80" s="354"/>
      <c r="E80" s="354">
        <f t="shared" si="3"/>
        <v>101197903</v>
      </c>
      <c r="G80" s="294" t="s">
        <v>2</v>
      </c>
    </row>
    <row r="81" spans="1:8">
      <c r="A81" s="357" t="s">
        <v>535</v>
      </c>
      <c r="B81" s="357" t="s">
        <v>536</v>
      </c>
      <c r="C81" s="354">
        <v>100603702</v>
      </c>
      <c r="D81" s="354"/>
      <c r="E81" s="354">
        <f t="shared" si="3"/>
        <v>100603702</v>
      </c>
      <c r="G81" s="294" t="s">
        <v>2</v>
      </c>
    </row>
    <row r="82" spans="1:8">
      <c r="A82" s="357" t="s">
        <v>537</v>
      </c>
      <c r="B82" s="357" t="s">
        <v>538</v>
      </c>
      <c r="C82" s="354">
        <v>572927558</v>
      </c>
      <c r="D82" s="354"/>
      <c r="E82" s="354">
        <f t="shared" si="3"/>
        <v>572927558</v>
      </c>
      <c r="G82" s="294" t="s">
        <v>2</v>
      </c>
    </row>
    <row r="83" spans="1:8">
      <c r="A83" s="357" t="s">
        <v>539</v>
      </c>
      <c r="B83" s="357" t="s">
        <v>540</v>
      </c>
      <c r="C83" s="354">
        <v>511956375</v>
      </c>
      <c r="D83" s="354"/>
      <c r="E83" s="354">
        <f t="shared" si="3"/>
        <v>511956375</v>
      </c>
      <c r="G83" s="294" t="s">
        <v>2</v>
      </c>
    </row>
    <row r="84" spans="1:8">
      <c r="A84" s="357" t="s">
        <v>541</v>
      </c>
      <c r="B84" s="357" t="s">
        <v>542</v>
      </c>
      <c r="C84" s="354">
        <v>104118496</v>
      </c>
      <c r="D84" s="354"/>
      <c r="E84" s="354">
        <f t="shared" si="3"/>
        <v>104118496</v>
      </c>
      <c r="G84" s="294" t="s">
        <v>2</v>
      </c>
    </row>
    <row r="85" spans="1:8">
      <c r="A85" s="357" t="s">
        <v>361</v>
      </c>
      <c r="B85" s="357" t="s">
        <v>362</v>
      </c>
      <c r="C85" s="354">
        <v>1185648599.27</v>
      </c>
      <c r="D85" s="354"/>
      <c r="E85" s="354"/>
    </row>
    <row r="86" spans="1:8">
      <c r="A86" s="357" t="s">
        <v>363</v>
      </c>
      <c r="B86" s="357" t="s">
        <v>364</v>
      </c>
      <c r="C86" s="354">
        <v>1179665037.6400001</v>
      </c>
      <c r="D86" s="354"/>
      <c r="E86" s="354"/>
    </row>
    <row r="87" spans="1:8">
      <c r="A87" s="357" t="s">
        <v>365</v>
      </c>
      <c r="B87" s="357" t="s">
        <v>366</v>
      </c>
      <c r="C87" s="354">
        <v>3749263382.0100002</v>
      </c>
      <c r="D87" s="354"/>
      <c r="E87" s="354">
        <f t="shared" ref="E87:E88" si="4">+C87+D87</f>
        <v>3749263382.0100002</v>
      </c>
      <c r="G87" s="294" t="s">
        <v>2</v>
      </c>
    </row>
    <row r="88" spans="1:8">
      <c r="A88" s="357" t="s">
        <v>367</v>
      </c>
      <c r="B88" s="357" t="s">
        <v>368</v>
      </c>
      <c r="C88" s="354">
        <v>-2569598344.3699999</v>
      </c>
      <c r="D88" s="354"/>
      <c r="E88" s="354">
        <f t="shared" si="4"/>
        <v>-2569598344.3699999</v>
      </c>
      <c r="G88" s="294" t="s">
        <v>2</v>
      </c>
    </row>
    <row r="89" spans="1:8">
      <c r="A89" s="357" t="s">
        <v>369</v>
      </c>
      <c r="B89" s="357" t="s">
        <v>370</v>
      </c>
      <c r="C89" s="354">
        <v>5983561.6299999999</v>
      </c>
      <c r="D89" s="354"/>
      <c r="E89" s="354"/>
    </row>
    <row r="90" spans="1:8">
      <c r="A90" s="357" t="s">
        <v>371</v>
      </c>
      <c r="B90" s="357" t="s">
        <v>372</v>
      </c>
      <c r="C90" s="354">
        <v>5983561.6299999999</v>
      </c>
      <c r="D90" s="354">
        <v>5983561.6299999999</v>
      </c>
      <c r="E90" s="354">
        <f>+C90-D90</f>
        <v>0</v>
      </c>
      <c r="F90" s="353"/>
      <c r="G90" s="294" t="s">
        <v>2</v>
      </c>
    </row>
    <row r="91" spans="1:8">
      <c r="A91" s="357" t="s">
        <v>373</v>
      </c>
      <c r="B91" s="357" t="s">
        <v>374</v>
      </c>
      <c r="C91" s="354">
        <v>-52294436.469999999</v>
      </c>
      <c r="D91" s="354"/>
      <c r="E91" s="354"/>
    </row>
    <row r="92" spans="1:8">
      <c r="A92" s="357" t="s">
        <v>375</v>
      </c>
      <c r="B92" s="357" t="s">
        <v>376</v>
      </c>
      <c r="C92" s="354">
        <v>-52294436.469999999</v>
      </c>
      <c r="D92" s="354"/>
      <c r="E92" s="354"/>
    </row>
    <row r="93" spans="1:8">
      <c r="A93" s="357" t="s">
        <v>377</v>
      </c>
      <c r="B93" s="357" t="s">
        <v>378</v>
      </c>
      <c r="C93" s="354">
        <v>-0.34</v>
      </c>
      <c r="D93" s="354"/>
      <c r="E93" s="354"/>
    </row>
    <row r="94" spans="1:8" s="296" customFormat="1">
      <c r="A94" s="357" t="s">
        <v>567</v>
      </c>
      <c r="B94" s="357" t="s">
        <v>380</v>
      </c>
      <c r="C94" s="354">
        <v>-0.34</v>
      </c>
      <c r="D94" s="354">
        <f>-D15</f>
        <v>-42930822</v>
      </c>
      <c r="E94" s="354">
        <f>+C94+D94</f>
        <v>-42930822.340000004</v>
      </c>
      <c r="F94"/>
      <c r="G94" s="294" t="s">
        <v>5</v>
      </c>
      <c r="H94"/>
    </row>
    <row r="95" spans="1:8" s="296" customFormat="1">
      <c r="A95" s="357" t="s">
        <v>379</v>
      </c>
      <c r="B95" s="357" t="s">
        <v>380</v>
      </c>
      <c r="C95" s="354">
        <v>-0.34</v>
      </c>
      <c r="D95" s="354"/>
      <c r="E95" s="354"/>
      <c r="F95"/>
      <c r="G95" s="294"/>
      <c r="H95"/>
    </row>
    <row r="96" spans="1:8">
      <c r="A96" s="357" t="s">
        <v>381</v>
      </c>
      <c r="B96" s="357" t="s">
        <v>382</v>
      </c>
      <c r="C96" s="354">
        <v>-52294436.130000003</v>
      </c>
      <c r="D96" s="354"/>
      <c r="E96" s="354"/>
      <c r="F96" s="296"/>
    </row>
    <row r="97" spans="1:7">
      <c r="A97" s="357" t="s">
        <v>383</v>
      </c>
      <c r="B97" s="357" t="s">
        <v>384</v>
      </c>
      <c r="C97" s="354">
        <v>-52294436.350000001</v>
      </c>
      <c r="D97" s="354"/>
      <c r="E97" s="354">
        <f>+C97+D97</f>
        <v>-52294436.350000001</v>
      </c>
      <c r="G97" s="294" t="s">
        <v>4</v>
      </c>
    </row>
    <row r="98" spans="1:7">
      <c r="A98" s="357" t="s">
        <v>385</v>
      </c>
      <c r="B98" s="357" t="s">
        <v>386</v>
      </c>
      <c r="C98" s="354">
        <v>0.22</v>
      </c>
      <c r="D98" s="354"/>
      <c r="E98" s="354"/>
    </row>
    <row r="99" spans="1:7">
      <c r="A99" s="357" t="s">
        <v>387</v>
      </c>
      <c r="B99" s="357" t="s">
        <v>388</v>
      </c>
      <c r="C99" s="354">
        <v>-158005361810.04001</v>
      </c>
      <c r="D99" s="354"/>
      <c r="E99" s="354"/>
    </row>
    <row r="100" spans="1:7">
      <c r="A100" s="357" t="s">
        <v>389</v>
      </c>
      <c r="B100" s="357" t="s">
        <v>390</v>
      </c>
      <c r="C100" s="354">
        <v>-157418977760.10001</v>
      </c>
      <c r="D100" s="354"/>
      <c r="E100" s="354"/>
    </row>
    <row r="101" spans="1:7">
      <c r="A101" s="357" t="s">
        <v>391</v>
      </c>
      <c r="B101" s="357" t="s">
        <v>392</v>
      </c>
      <c r="C101" s="354">
        <v>-583021735205.88</v>
      </c>
      <c r="D101" s="354"/>
      <c r="E101" s="354"/>
    </row>
    <row r="102" spans="1:7">
      <c r="A102" s="357" t="s">
        <v>393</v>
      </c>
      <c r="B102" s="357" t="s">
        <v>394</v>
      </c>
      <c r="C102" s="354">
        <v>425602757445.78003</v>
      </c>
      <c r="D102" s="354"/>
      <c r="E102" s="354"/>
    </row>
    <row r="103" spans="1:7">
      <c r="A103" s="357" t="s">
        <v>543</v>
      </c>
      <c r="B103" s="357" t="s">
        <v>544</v>
      </c>
      <c r="C103" s="354">
        <v>-586384049.94000006</v>
      </c>
      <c r="D103" s="354"/>
      <c r="E103" s="354"/>
    </row>
    <row r="104" spans="1:7">
      <c r="A104" s="357" t="s">
        <v>471</v>
      </c>
      <c r="B104" s="357" t="s">
        <v>545</v>
      </c>
      <c r="C104" s="354">
        <v>-586384049.94000006</v>
      </c>
      <c r="D104" s="354">
        <v>-21103082.059999902</v>
      </c>
      <c r="E104" s="354">
        <f>+C104+D104</f>
        <v>-607487132</v>
      </c>
    </row>
    <row r="105" spans="1:7">
      <c r="A105" s="357" t="s">
        <v>395</v>
      </c>
      <c r="B105" s="357" t="s">
        <v>396</v>
      </c>
      <c r="C105" s="354">
        <v>-19017016291.48</v>
      </c>
      <c r="D105" s="354"/>
      <c r="E105" s="354"/>
    </row>
    <row r="106" spans="1:7">
      <c r="A106" s="357" t="s">
        <v>397</v>
      </c>
      <c r="B106" s="357" t="s">
        <v>398</v>
      </c>
      <c r="C106" s="354">
        <v>-19017016291.48</v>
      </c>
      <c r="D106" s="354"/>
      <c r="E106" s="354"/>
    </row>
    <row r="107" spans="1:7">
      <c r="A107" s="357" t="s">
        <v>399</v>
      </c>
      <c r="B107" s="357" t="s">
        <v>400</v>
      </c>
      <c r="C107" s="354">
        <v>-15660872817.299999</v>
      </c>
      <c r="D107" s="354"/>
      <c r="E107" s="354"/>
    </row>
    <row r="108" spans="1:7">
      <c r="A108" s="357" t="s">
        <v>401</v>
      </c>
      <c r="B108" s="357" t="s">
        <v>402</v>
      </c>
      <c r="C108" s="354">
        <v>-2016840000</v>
      </c>
      <c r="D108" s="354"/>
      <c r="E108" s="354">
        <f t="shared" ref="E108:E110" si="5">+C108+D108</f>
        <v>-2016840000</v>
      </c>
      <c r="G108" s="294" t="s">
        <v>120</v>
      </c>
    </row>
    <row r="109" spans="1:7">
      <c r="A109" s="357" t="s">
        <v>403</v>
      </c>
      <c r="B109" s="357" t="s">
        <v>404</v>
      </c>
      <c r="C109" s="354">
        <v>-1156161916.8</v>
      </c>
      <c r="D109" s="354"/>
      <c r="E109" s="354">
        <f t="shared" si="5"/>
        <v>-1156161916.8</v>
      </c>
      <c r="G109" s="294" t="s">
        <v>120</v>
      </c>
    </row>
    <row r="110" spans="1:7">
      <c r="A110" s="357" t="s">
        <v>546</v>
      </c>
      <c r="B110" s="357" t="s">
        <v>547</v>
      </c>
      <c r="C110" s="354">
        <v>-12487870900.5</v>
      </c>
      <c r="D110" s="354"/>
      <c r="E110" s="354">
        <f t="shared" si="5"/>
        <v>-12487870900.5</v>
      </c>
      <c r="F110" s="352"/>
      <c r="G110" s="294" t="s">
        <v>120</v>
      </c>
    </row>
    <row r="111" spans="1:7">
      <c r="A111" s="357" t="s">
        <v>405</v>
      </c>
      <c r="B111" s="357" t="s">
        <v>406</v>
      </c>
      <c r="C111" s="354">
        <v>-1079160138.1500001</v>
      </c>
      <c r="D111" s="354"/>
      <c r="E111" s="354"/>
    </row>
    <row r="112" spans="1:7">
      <c r="A112" s="357" t="s">
        <v>407</v>
      </c>
      <c r="B112" s="357" t="s">
        <v>408</v>
      </c>
      <c r="C112" s="354">
        <v>-10405787.67</v>
      </c>
      <c r="D112" s="354"/>
      <c r="E112" s="354">
        <f t="shared" ref="E112:E117" si="6">+C112+D112</f>
        <v>-10405787.67</v>
      </c>
      <c r="G112" s="294" t="s">
        <v>21</v>
      </c>
    </row>
    <row r="113" spans="1:7">
      <c r="A113" s="357" t="s">
        <v>548</v>
      </c>
      <c r="B113" s="357" t="s">
        <v>549</v>
      </c>
      <c r="C113" s="354">
        <v>-8701388.8800000008</v>
      </c>
      <c r="D113" s="354"/>
      <c r="E113" s="354">
        <f t="shared" si="6"/>
        <v>-8701388.8800000008</v>
      </c>
      <c r="G113" s="294" t="s">
        <v>21</v>
      </c>
    </row>
    <row r="114" spans="1:7">
      <c r="A114" s="357" t="s">
        <v>550</v>
      </c>
      <c r="B114" s="357" t="s">
        <v>551</v>
      </c>
      <c r="C114" s="354">
        <v>-229199.98</v>
      </c>
      <c r="D114" s="354"/>
      <c r="E114" s="354">
        <f t="shared" si="6"/>
        <v>-229199.98</v>
      </c>
      <c r="G114" s="294" t="s">
        <v>21</v>
      </c>
    </row>
    <row r="115" spans="1:7">
      <c r="A115" s="357" t="s">
        <v>409</v>
      </c>
      <c r="B115" s="357" t="s">
        <v>410</v>
      </c>
      <c r="C115" s="354">
        <v>-87775109.5</v>
      </c>
      <c r="D115" s="354"/>
      <c r="E115" s="354">
        <f t="shared" si="6"/>
        <v>-87775109.5</v>
      </c>
      <c r="G115" s="294" t="s">
        <v>21</v>
      </c>
    </row>
    <row r="116" spans="1:7">
      <c r="A116" s="357" t="s">
        <v>411</v>
      </c>
      <c r="B116" s="357" t="s">
        <v>412</v>
      </c>
      <c r="C116" s="354">
        <v>-412500000</v>
      </c>
      <c r="D116" s="354"/>
      <c r="E116" s="354">
        <f t="shared" si="6"/>
        <v>-412500000</v>
      </c>
      <c r="G116" s="294" t="s">
        <v>21</v>
      </c>
    </row>
    <row r="117" spans="1:7">
      <c r="A117" s="357" t="s">
        <v>413</v>
      </c>
      <c r="B117" s="357" t="s">
        <v>414</v>
      </c>
      <c r="C117" s="354">
        <v>-559548652.12</v>
      </c>
      <c r="D117" s="354"/>
      <c r="E117" s="354">
        <f t="shared" si="6"/>
        <v>-559548652.12</v>
      </c>
      <c r="G117" s="294" t="s">
        <v>21</v>
      </c>
    </row>
    <row r="118" spans="1:7">
      <c r="A118" s="357" t="s">
        <v>415</v>
      </c>
      <c r="B118" s="357" t="s">
        <v>416</v>
      </c>
      <c r="C118" s="354">
        <v>-2145462463.0999999</v>
      </c>
      <c r="D118" s="354"/>
      <c r="E118" s="354"/>
    </row>
    <row r="119" spans="1:7">
      <c r="A119" s="357" t="s">
        <v>417</v>
      </c>
      <c r="B119" s="357" t="s">
        <v>418</v>
      </c>
      <c r="C119" s="354">
        <v>-2145462463.0999999</v>
      </c>
      <c r="D119" s="354">
        <f>7721274-1424154</f>
        <v>6297120</v>
      </c>
      <c r="E119" s="354">
        <f>+C119+D119</f>
        <v>-2139165343.0999999</v>
      </c>
      <c r="G119" s="294" t="s">
        <v>13</v>
      </c>
    </row>
    <row r="120" spans="1:7">
      <c r="A120" s="357" t="s">
        <v>419</v>
      </c>
      <c r="B120" s="357" t="s">
        <v>420</v>
      </c>
      <c r="C120" s="354">
        <v>-131521294.27</v>
      </c>
      <c r="D120" s="354"/>
      <c r="E120" s="354"/>
    </row>
    <row r="121" spans="1:7">
      <c r="A121" s="357" t="s">
        <v>421</v>
      </c>
      <c r="B121" s="357" t="s">
        <v>422</v>
      </c>
      <c r="C121" s="354">
        <v>79861036</v>
      </c>
      <c r="D121"/>
      <c r="E121" s="354">
        <f t="shared" ref="E121:E128" si="7">+C121+D121</f>
        <v>79861036</v>
      </c>
      <c r="G121" s="294" t="s">
        <v>9</v>
      </c>
    </row>
    <row r="122" spans="1:7">
      <c r="A122" s="357" t="s">
        <v>423</v>
      </c>
      <c r="B122" s="357" t="s">
        <v>424</v>
      </c>
      <c r="C122" s="354">
        <v>-7060602.8399999999</v>
      </c>
      <c r="D122" s="354">
        <v>467034</v>
      </c>
      <c r="E122" s="354">
        <f t="shared" si="7"/>
        <v>-6593568.8399999999</v>
      </c>
      <c r="G122" s="294" t="s">
        <v>21</v>
      </c>
    </row>
    <row r="123" spans="1:7">
      <c r="A123" s="357" t="s">
        <v>425</v>
      </c>
      <c r="B123" s="357" t="s">
        <v>426</v>
      </c>
      <c r="C123" s="354">
        <v>-66885334</v>
      </c>
      <c r="D123" s="354">
        <v>1729793</v>
      </c>
      <c r="E123" s="354">
        <f t="shared" si="7"/>
        <v>-65155541</v>
      </c>
      <c r="G123" s="294" t="s">
        <v>21</v>
      </c>
    </row>
    <row r="124" spans="1:7">
      <c r="A124" s="357" t="s">
        <v>427</v>
      </c>
      <c r="B124" s="357" t="s">
        <v>428</v>
      </c>
      <c r="C124" s="354">
        <v>-21816713.300000001</v>
      </c>
      <c r="D124" s="354">
        <v>314867</v>
      </c>
      <c r="E124" s="354">
        <f t="shared" si="7"/>
        <v>-21501846.300000001</v>
      </c>
      <c r="G124" s="294" t="s">
        <v>21</v>
      </c>
    </row>
    <row r="125" spans="1:7">
      <c r="A125" s="357" t="s">
        <v>429</v>
      </c>
      <c r="B125" s="357" t="s">
        <v>430</v>
      </c>
      <c r="C125" s="354">
        <v>5117487.0199999996</v>
      </c>
      <c r="D125" s="354">
        <v>398592</v>
      </c>
      <c r="E125" s="354">
        <f t="shared" si="7"/>
        <v>5516079.0199999996</v>
      </c>
      <c r="G125" s="294" t="s">
        <v>9</v>
      </c>
    </row>
    <row r="126" spans="1:7">
      <c r="A126" s="357" t="s">
        <v>431</v>
      </c>
      <c r="B126" s="357" t="s">
        <v>432</v>
      </c>
      <c r="C126" s="354">
        <v>1767434</v>
      </c>
      <c r="D126" s="354"/>
      <c r="E126" s="354">
        <f>+C126+D126</f>
        <v>1767434</v>
      </c>
      <c r="G126" s="294" t="s">
        <v>21</v>
      </c>
    </row>
    <row r="127" spans="1:7">
      <c r="A127" s="357" t="s">
        <v>433</v>
      </c>
      <c r="B127" s="357" t="s">
        <v>434</v>
      </c>
      <c r="C127" s="354">
        <v>84825770.689999998</v>
      </c>
      <c r="D127" s="354">
        <v>5095146</v>
      </c>
      <c r="E127" s="354">
        <f t="shared" si="7"/>
        <v>89920916.689999998</v>
      </c>
      <c r="G127" s="294" t="s">
        <v>9</v>
      </c>
    </row>
    <row r="128" spans="1:7">
      <c r="A128" s="357" t="s">
        <v>435</v>
      </c>
      <c r="B128" s="357" t="s">
        <v>436</v>
      </c>
      <c r="C128" s="354">
        <v>-207330371.84</v>
      </c>
      <c r="D128" s="354">
        <v>9801529</v>
      </c>
      <c r="E128" s="354">
        <f t="shared" si="7"/>
        <v>-197528842.84</v>
      </c>
      <c r="G128" s="294" t="s">
        <v>21</v>
      </c>
    </row>
    <row r="129" spans="1:7">
      <c r="A129" s="357" t="s">
        <v>437</v>
      </c>
      <c r="B129" s="357" t="s">
        <v>438</v>
      </c>
      <c r="C129" s="354">
        <v>421.34</v>
      </c>
      <c r="D129" s="354"/>
      <c r="E129" s="354"/>
    </row>
    <row r="130" spans="1:7">
      <c r="A130" s="357" t="s">
        <v>439</v>
      </c>
      <c r="B130" s="357" t="s">
        <v>440</v>
      </c>
      <c r="C130" s="354">
        <v>421.34</v>
      </c>
      <c r="D130" s="354"/>
      <c r="E130" s="354">
        <f t="shared" ref="E130" si="8">+C130+D130</f>
        <v>421.34</v>
      </c>
      <c r="G130" s="294" t="s">
        <v>9</v>
      </c>
    </row>
    <row r="131" spans="1:7">
      <c r="A131" s="357" t="s">
        <v>441</v>
      </c>
      <c r="B131" s="357" t="s">
        <v>442</v>
      </c>
      <c r="C131" s="354">
        <v>15708422626.34</v>
      </c>
      <c r="D131" s="354"/>
      <c r="E131" s="354"/>
    </row>
    <row r="132" spans="1:7">
      <c r="A132" s="357" t="s">
        <v>443</v>
      </c>
      <c r="B132" s="357" t="s">
        <v>444</v>
      </c>
      <c r="C132" s="354">
        <v>15708422626.34</v>
      </c>
      <c r="D132" s="354"/>
      <c r="E132" s="354"/>
    </row>
    <row r="133" spans="1:7">
      <c r="A133" s="357" t="s">
        <v>445</v>
      </c>
      <c r="B133" s="357" t="s">
        <v>446</v>
      </c>
      <c r="C133" s="354">
        <v>15313170190</v>
      </c>
      <c r="D133" s="354"/>
      <c r="E133" s="354"/>
    </row>
    <row r="134" spans="1:7">
      <c r="A134" s="357" t="s">
        <v>447</v>
      </c>
      <c r="B134" s="357" t="s">
        <v>448</v>
      </c>
      <c r="C134" s="354">
        <v>2044106000</v>
      </c>
      <c r="D134" s="354"/>
      <c r="E134" s="354">
        <f t="shared" ref="E134:E136" si="9">+C134+D134</f>
        <v>2044106000</v>
      </c>
      <c r="G134" s="294" t="s">
        <v>140</v>
      </c>
    </row>
    <row r="135" spans="1:7">
      <c r="A135" s="357" t="s">
        <v>449</v>
      </c>
      <c r="B135" s="357" t="s">
        <v>450</v>
      </c>
      <c r="C135" s="354">
        <v>1146390498</v>
      </c>
      <c r="D135" s="354"/>
      <c r="E135" s="354">
        <f t="shared" si="9"/>
        <v>1146390498</v>
      </c>
      <c r="G135" s="294" t="s">
        <v>140</v>
      </c>
    </row>
    <row r="136" spans="1:7">
      <c r="A136" s="357" t="s">
        <v>552</v>
      </c>
      <c r="B136" s="357" t="s">
        <v>553</v>
      </c>
      <c r="C136" s="354">
        <v>12122673692</v>
      </c>
      <c r="D136" s="354"/>
      <c r="E136" s="354">
        <f t="shared" si="9"/>
        <v>12122673692</v>
      </c>
      <c r="G136" s="294" t="s">
        <v>140</v>
      </c>
    </row>
    <row r="137" spans="1:7">
      <c r="A137" s="357" t="s">
        <v>451</v>
      </c>
      <c r="B137" s="357" t="s">
        <v>452</v>
      </c>
      <c r="C137" s="354">
        <v>395252188.33999997</v>
      </c>
      <c r="D137" s="354"/>
      <c r="E137" s="354"/>
    </row>
    <row r="138" spans="1:7">
      <c r="A138" s="357" t="s">
        <v>453</v>
      </c>
      <c r="B138" s="357" t="s">
        <v>454</v>
      </c>
      <c r="C138" s="354">
        <v>395252188.33999997</v>
      </c>
      <c r="D138" s="354">
        <v>-4424691</v>
      </c>
      <c r="E138" s="354">
        <f t="shared" ref="E138" si="10">+C138+D138</f>
        <v>390827497.33999997</v>
      </c>
      <c r="G138" s="294" t="s">
        <v>11</v>
      </c>
    </row>
    <row r="139" spans="1:7">
      <c r="A139" s="357" t="s">
        <v>455</v>
      </c>
      <c r="B139" s="357" t="s">
        <v>456</v>
      </c>
      <c r="C139" s="354">
        <v>248</v>
      </c>
      <c r="D139" s="354"/>
      <c r="E139" s="354"/>
    </row>
    <row r="140" spans="1:7">
      <c r="A140" s="357" t="s">
        <v>458</v>
      </c>
      <c r="B140" s="357" t="s">
        <v>459</v>
      </c>
      <c r="C140" s="354">
        <v>248</v>
      </c>
      <c r="D140" s="354">
        <v>-462</v>
      </c>
      <c r="E140" s="354">
        <f>+C140+D140</f>
        <v>-214</v>
      </c>
      <c r="G140" s="294" t="s">
        <v>12</v>
      </c>
    </row>
    <row r="141" spans="1:7">
      <c r="A141" s="358" t="s">
        <v>554</v>
      </c>
      <c r="B141" s="358"/>
      <c r="C141" s="359">
        <v>605418600477.41003</v>
      </c>
      <c r="D141" s="359">
        <f>+SUM(D119:D140)</f>
        <v>19678928</v>
      </c>
      <c r="E141" s="359">
        <f>+SUM(E106:E140)</f>
        <v>-3288914737.1399994</v>
      </c>
      <c r="F141" s="353"/>
    </row>
    <row r="142" spans="1:7">
      <c r="A142" s="358" t="s">
        <v>555</v>
      </c>
      <c r="B142" s="358"/>
      <c r="C142" s="359">
        <v>605418600477.41003</v>
      </c>
      <c r="D142" s="359"/>
      <c r="E142" s="359"/>
    </row>
    <row r="145" spans="2:6">
      <c r="B145" t="s">
        <v>556</v>
      </c>
      <c r="C145" s="297">
        <f>+C7+C91+C99</f>
        <v>3308593665.1399841</v>
      </c>
      <c r="D145" s="297">
        <f>+D146</f>
        <v>19678928</v>
      </c>
      <c r="E145" s="361">
        <f>+C145-D145</f>
        <v>3288914737.1399841</v>
      </c>
    </row>
    <row r="146" spans="2:6">
      <c r="B146" t="s">
        <v>491</v>
      </c>
      <c r="C146" s="297">
        <f>-C105-C131</f>
        <v>3308593665.1399994</v>
      </c>
      <c r="D146" s="297">
        <f>+SUM(D119:D140)</f>
        <v>19678928</v>
      </c>
      <c r="E146" s="361">
        <f>+SUM(E106:E140)</f>
        <v>-3288914737.1399994</v>
      </c>
      <c r="F146" s="351">
        <f>+C146-D146+E146</f>
        <v>0</v>
      </c>
    </row>
    <row r="147" spans="2:6">
      <c r="C147" s="297">
        <f>+C145-C146</f>
        <v>-1.52587890625E-5</v>
      </c>
      <c r="E147" s="297">
        <f>+SUM(E145:E146)</f>
        <v>-1.52587890625E-5</v>
      </c>
      <c r="F147" t="s">
        <v>558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447C0-3F2A-47AE-87BB-412DF8DED671}">
  <sheetPr>
    <tabColor theme="0"/>
  </sheetPr>
  <dimension ref="A1:AN176"/>
  <sheetViews>
    <sheetView topLeftCell="I150" workbookViewId="0">
      <selection activeCell="M173" sqref="M173"/>
    </sheetView>
  </sheetViews>
  <sheetFormatPr baseColWidth="10" defaultColWidth="9.109375" defaultRowHeight="14.4"/>
  <cols>
    <col min="1" max="1" width="53.33203125" style="309" bestFit="1" customWidth="1"/>
    <col min="2" max="2" width="16" style="326" customWidth="1"/>
    <col min="3" max="3" width="15.109375" style="347" bestFit="1" customWidth="1"/>
    <col min="4" max="4" width="15.44140625" style="347" customWidth="1"/>
    <col min="5" max="5" width="16.5546875" style="309" bestFit="1" customWidth="1"/>
    <col min="6" max="6" width="14.109375" style="327" bestFit="1" customWidth="1"/>
    <col min="7" max="7" width="17.5546875" style="309" bestFit="1" customWidth="1"/>
    <col min="8" max="9" width="18.109375" style="309" bestFit="1" customWidth="1"/>
    <col min="10" max="10" width="13.5546875" style="309" bestFit="1" customWidth="1"/>
    <col min="11" max="11" width="13.6640625" style="309" bestFit="1" customWidth="1"/>
    <col min="12" max="12" width="13.109375" style="309" customWidth="1"/>
    <col min="13" max="13" width="13.44140625" style="309" bestFit="1" customWidth="1"/>
    <col min="14" max="14" width="16" style="309" bestFit="1" customWidth="1"/>
    <col min="15" max="248" width="9.109375" style="309"/>
    <col min="249" max="249" width="33.6640625" style="309" customWidth="1"/>
    <col min="250" max="250" width="16" style="309" customWidth="1"/>
    <col min="251" max="252" width="15" style="309" bestFit="1" customWidth="1"/>
    <col min="253" max="253" width="16.5546875" style="309" bestFit="1" customWidth="1"/>
    <col min="254" max="254" width="12.5546875" style="309" customWidth="1"/>
    <col min="255" max="255" width="17.5546875" style="309" bestFit="1" customWidth="1"/>
    <col min="256" max="257" width="18.109375" style="309" bestFit="1" customWidth="1"/>
    <col min="258" max="258" width="12.88671875" style="309" bestFit="1" customWidth="1"/>
    <col min="259" max="260" width="16.5546875" style="309" bestFit="1" customWidth="1"/>
    <col min="261" max="262" width="13.109375" style="309" bestFit="1" customWidth="1"/>
    <col min="263" max="263" width="15.5546875" style="309" bestFit="1" customWidth="1"/>
    <col min="264" max="264" width="13.6640625" style="309" bestFit="1" customWidth="1"/>
    <col min="265" max="267" width="12.33203125" style="309" bestFit="1" customWidth="1"/>
    <col min="268" max="268" width="17.5546875" style="309" bestFit="1" customWidth="1"/>
    <col min="269" max="269" width="12.33203125" style="309" bestFit="1" customWidth="1"/>
    <col min="270" max="270" width="13.44140625" style="309" bestFit="1" customWidth="1"/>
    <col min="271" max="504" width="9.109375" style="309"/>
    <col min="505" max="505" width="33.6640625" style="309" customWidth="1"/>
    <col min="506" max="506" width="16" style="309" customWidth="1"/>
    <col min="507" max="508" width="15" style="309" bestFit="1" customWidth="1"/>
    <col min="509" max="509" width="16.5546875" style="309" bestFit="1" customWidth="1"/>
    <col min="510" max="510" width="12.5546875" style="309" customWidth="1"/>
    <col min="511" max="511" width="17.5546875" style="309" bestFit="1" customWidth="1"/>
    <col min="512" max="513" width="18.109375" style="309" bestFit="1" customWidth="1"/>
    <col min="514" max="514" width="12.88671875" style="309" bestFit="1" customWidth="1"/>
    <col min="515" max="516" width="16.5546875" style="309" bestFit="1" customWidth="1"/>
    <col min="517" max="518" width="13.109375" style="309" bestFit="1" customWidth="1"/>
    <col min="519" max="519" width="15.5546875" style="309" bestFit="1" customWidth="1"/>
    <col min="520" max="520" width="13.6640625" style="309" bestFit="1" customWidth="1"/>
    <col min="521" max="523" width="12.33203125" style="309" bestFit="1" customWidth="1"/>
    <col min="524" max="524" width="17.5546875" style="309" bestFit="1" customWidth="1"/>
    <col min="525" max="525" width="12.33203125" style="309" bestFit="1" customWidth="1"/>
    <col min="526" max="526" width="13.44140625" style="309" bestFit="1" customWidth="1"/>
    <col min="527" max="760" width="9.109375" style="309"/>
    <col min="761" max="761" width="33.6640625" style="309" customWidth="1"/>
    <col min="762" max="762" width="16" style="309" customWidth="1"/>
    <col min="763" max="764" width="15" style="309" bestFit="1" customWidth="1"/>
    <col min="765" max="765" width="16.5546875" style="309" bestFit="1" customWidth="1"/>
    <col min="766" max="766" width="12.5546875" style="309" customWidth="1"/>
    <col min="767" max="767" width="17.5546875" style="309" bestFit="1" customWidth="1"/>
    <col min="768" max="769" width="18.109375" style="309" bestFit="1" customWidth="1"/>
    <col min="770" max="770" width="12.88671875" style="309" bestFit="1" customWidth="1"/>
    <col min="771" max="772" width="16.5546875" style="309" bestFit="1" customWidth="1"/>
    <col min="773" max="774" width="13.109375" style="309" bestFit="1" customWidth="1"/>
    <col min="775" max="775" width="15.5546875" style="309" bestFit="1" customWidth="1"/>
    <col min="776" max="776" width="13.6640625" style="309" bestFit="1" customWidth="1"/>
    <col min="777" max="779" width="12.33203125" style="309" bestFit="1" customWidth="1"/>
    <col min="780" max="780" width="17.5546875" style="309" bestFit="1" customWidth="1"/>
    <col min="781" max="781" width="12.33203125" style="309" bestFit="1" customWidth="1"/>
    <col min="782" max="782" width="13.44140625" style="309" bestFit="1" customWidth="1"/>
    <col min="783" max="1016" width="9.109375" style="309"/>
    <col min="1017" max="1017" width="33.6640625" style="309" customWidth="1"/>
    <col min="1018" max="1018" width="16" style="309" customWidth="1"/>
    <col min="1019" max="1020" width="15" style="309" bestFit="1" customWidth="1"/>
    <col min="1021" max="1021" width="16.5546875" style="309" bestFit="1" customWidth="1"/>
    <col min="1022" max="1022" width="12.5546875" style="309" customWidth="1"/>
    <col min="1023" max="1023" width="17.5546875" style="309" bestFit="1" customWidth="1"/>
    <col min="1024" max="1025" width="18.109375" style="309" bestFit="1" customWidth="1"/>
    <col min="1026" max="1026" width="12.88671875" style="309" bestFit="1" customWidth="1"/>
    <col min="1027" max="1028" width="16.5546875" style="309" bestFit="1" customWidth="1"/>
    <col min="1029" max="1030" width="13.109375" style="309" bestFit="1" customWidth="1"/>
    <col min="1031" max="1031" width="15.5546875" style="309" bestFit="1" customWidth="1"/>
    <col min="1032" max="1032" width="13.6640625" style="309" bestFit="1" customWidth="1"/>
    <col min="1033" max="1035" width="12.33203125" style="309" bestFit="1" customWidth="1"/>
    <col min="1036" max="1036" width="17.5546875" style="309" bestFit="1" customWidth="1"/>
    <col min="1037" max="1037" width="12.33203125" style="309" bestFit="1" customWidth="1"/>
    <col min="1038" max="1038" width="13.44140625" style="309" bestFit="1" customWidth="1"/>
    <col min="1039" max="1272" width="9.109375" style="309"/>
    <col min="1273" max="1273" width="33.6640625" style="309" customWidth="1"/>
    <col min="1274" max="1274" width="16" style="309" customWidth="1"/>
    <col min="1275" max="1276" width="15" style="309" bestFit="1" customWidth="1"/>
    <col min="1277" max="1277" width="16.5546875" style="309" bestFit="1" customWidth="1"/>
    <col min="1278" max="1278" width="12.5546875" style="309" customWidth="1"/>
    <col min="1279" max="1279" width="17.5546875" style="309" bestFit="1" customWidth="1"/>
    <col min="1280" max="1281" width="18.109375" style="309" bestFit="1" customWidth="1"/>
    <col min="1282" max="1282" width="12.88671875" style="309" bestFit="1" customWidth="1"/>
    <col min="1283" max="1284" width="16.5546875" style="309" bestFit="1" customWidth="1"/>
    <col min="1285" max="1286" width="13.109375" style="309" bestFit="1" customWidth="1"/>
    <col min="1287" max="1287" width="15.5546875" style="309" bestFit="1" customWidth="1"/>
    <col min="1288" max="1288" width="13.6640625" style="309" bestFit="1" customWidth="1"/>
    <col min="1289" max="1291" width="12.33203125" style="309" bestFit="1" customWidth="1"/>
    <col min="1292" max="1292" width="17.5546875" style="309" bestFit="1" customWidth="1"/>
    <col min="1293" max="1293" width="12.33203125" style="309" bestFit="1" customWidth="1"/>
    <col min="1294" max="1294" width="13.44140625" style="309" bestFit="1" customWidth="1"/>
    <col min="1295" max="1528" width="9.109375" style="309"/>
    <col min="1529" max="1529" width="33.6640625" style="309" customWidth="1"/>
    <col min="1530" max="1530" width="16" style="309" customWidth="1"/>
    <col min="1531" max="1532" width="15" style="309" bestFit="1" customWidth="1"/>
    <col min="1533" max="1533" width="16.5546875" style="309" bestFit="1" customWidth="1"/>
    <col min="1534" max="1534" width="12.5546875" style="309" customWidth="1"/>
    <col min="1535" max="1535" width="17.5546875" style="309" bestFit="1" customWidth="1"/>
    <col min="1536" max="1537" width="18.109375" style="309" bestFit="1" customWidth="1"/>
    <col min="1538" max="1538" width="12.88671875" style="309" bestFit="1" customWidth="1"/>
    <col min="1539" max="1540" width="16.5546875" style="309" bestFit="1" customWidth="1"/>
    <col min="1541" max="1542" width="13.109375" style="309" bestFit="1" customWidth="1"/>
    <col min="1543" max="1543" width="15.5546875" style="309" bestFit="1" customWidth="1"/>
    <col min="1544" max="1544" width="13.6640625" style="309" bestFit="1" customWidth="1"/>
    <col min="1545" max="1547" width="12.33203125" style="309" bestFit="1" customWidth="1"/>
    <col min="1548" max="1548" width="17.5546875" style="309" bestFit="1" customWidth="1"/>
    <col min="1549" max="1549" width="12.33203125" style="309" bestFit="1" customWidth="1"/>
    <col min="1550" max="1550" width="13.44140625" style="309" bestFit="1" customWidth="1"/>
    <col min="1551" max="1784" width="9.109375" style="309"/>
    <col min="1785" max="1785" width="33.6640625" style="309" customWidth="1"/>
    <col min="1786" max="1786" width="16" style="309" customWidth="1"/>
    <col min="1787" max="1788" width="15" style="309" bestFit="1" customWidth="1"/>
    <col min="1789" max="1789" width="16.5546875" style="309" bestFit="1" customWidth="1"/>
    <col min="1790" max="1790" width="12.5546875" style="309" customWidth="1"/>
    <col min="1791" max="1791" width="17.5546875" style="309" bestFit="1" customWidth="1"/>
    <col min="1792" max="1793" width="18.109375" style="309" bestFit="1" customWidth="1"/>
    <col min="1794" max="1794" width="12.88671875" style="309" bestFit="1" customWidth="1"/>
    <col min="1795" max="1796" width="16.5546875" style="309" bestFit="1" customWidth="1"/>
    <col min="1797" max="1798" width="13.109375" style="309" bestFit="1" customWidth="1"/>
    <col min="1799" max="1799" width="15.5546875" style="309" bestFit="1" customWidth="1"/>
    <col min="1800" max="1800" width="13.6640625" style="309" bestFit="1" customWidth="1"/>
    <col min="1801" max="1803" width="12.33203125" style="309" bestFit="1" customWidth="1"/>
    <col min="1804" max="1804" width="17.5546875" style="309" bestFit="1" customWidth="1"/>
    <col min="1805" max="1805" width="12.33203125" style="309" bestFit="1" customWidth="1"/>
    <col min="1806" max="1806" width="13.44140625" style="309" bestFit="1" customWidth="1"/>
    <col min="1807" max="2040" width="9.109375" style="309"/>
    <col min="2041" max="2041" width="33.6640625" style="309" customWidth="1"/>
    <col min="2042" max="2042" width="16" style="309" customWidth="1"/>
    <col min="2043" max="2044" width="15" style="309" bestFit="1" customWidth="1"/>
    <col min="2045" max="2045" width="16.5546875" style="309" bestFit="1" customWidth="1"/>
    <col min="2046" max="2046" width="12.5546875" style="309" customWidth="1"/>
    <col min="2047" max="2047" width="17.5546875" style="309" bestFit="1" customWidth="1"/>
    <col min="2048" max="2049" width="18.109375" style="309" bestFit="1" customWidth="1"/>
    <col min="2050" max="2050" width="12.88671875" style="309" bestFit="1" customWidth="1"/>
    <col min="2051" max="2052" width="16.5546875" style="309" bestFit="1" customWidth="1"/>
    <col min="2053" max="2054" width="13.109375" style="309" bestFit="1" customWidth="1"/>
    <col min="2055" max="2055" width="15.5546875" style="309" bestFit="1" customWidth="1"/>
    <col min="2056" max="2056" width="13.6640625" style="309" bestFit="1" customWidth="1"/>
    <col min="2057" max="2059" width="12.33203125" style="309" bestFit="1" customWidth="1"/>
    <col min="2060" max="2060" width="17.5546875" style="309" bestFit="1" customWidth="1"/>
    <col min="2061" max="2061" width="12.33203125" style="309" bestFit="1" customWidth="1"/>
    <col min="2062" max="2062" width="13.44140625" style="309" bestFit="1" customWidth="1"/>
    <col min="2063" max="2296" width="9.109375" style="309"/>
    <col min="2297" max="2297" width="33.6640625" style="309" customWidth="1"/>
    <col min="2298" max="2298" width="16" style="309" customWidth="1"/>
    <col min="2299" max="2300" width="15" style="309" bestFit="1" customWidth="1"/>
    <col min="2301" max="2301" width="16.5546875" style="309" bestFit="1" customWidth="1"/>
    <col min="2302" max="2302" width="12.5546875" style="309" customWidth="1"/>
    <col min="2303" max="2303" width="17.5546875" style="309" bestFit="1" customWidth="1"/>
    <col min="2304" max="2305" width="18.109375" style="309" bestFit="1" customWidth="1"/>
    <col min="2306" max="2306" width="12.88671875" style="309" bestFit="1" customWidth="1"/>
    <col min="2307" max="2308" width="16.5546875" style="309" bestFit="1" customWidth="1"/>
    <col min="2309" max="2310" width="13.109375" style="309" bestFit="1" customWidth="1"/>
    <col min="2311" max="2311" width="15.5546875" style="309" bestFit="1" customWidth="1"/>
    <col min="2312" max="2312" width="13.6640625" style="309" bestFit="1" customWidth="1"/>
    <col min="2313" max="2315" width="12.33203125" style="309" bestFit="1" customWidth="1"/>
    <col min="2316" max="2316" width="17.5546875" style="309" bestFit="1" customWidth="1"/>
    <col min="2317" max="2317" width="12.33203125" style="309" bestFit="1" customWidth="1"/>
    <col min="2318" max="2318" width="13.44140625" style="309" bestFit="1" customWidth="1"/>
    <col min="2319" max="2552" width="9.109375" style="309"/>
    <col min="2553" max="2553" width="33.6640625" style="309" customWidth="1"/>
    <col min="2554" max="2554" width="16" style="309" customWidth="1"/>
    <col min="2555" max="2556" width="15" style="309" bestFit="1" customWidth="1"/>
    <col min="2557" max="2557" width="16.5546875" style="309" bestFit="1" customWidth="1"/>
    <col min="2558" max="2558" width="12.5546875" style="309" customWidth="1"/>
    <col min="2559" max="2559" width="17.5546875" style="309" bestFit="1" customWidth="1"/>
    <col min="2560" max="2561" width="18.109375" style="309" bestFit="1" customWidth="1"/>
    <col min="2562" max="2562" width="12.88671875" style="309" bestFit="1" customWidth="1"/>
    <col min="2563" max="2564" width="16.5546875" style="309" bestFit="1" customWidth="1"/>
    <col min="2565" max="2566" width="13.109375" style="309" bestFit="1" customWidth="1"/>
    <col min="2567" max="2567" width="15.5546875" style="309" bestFit="1" customWidth="1"/>
    <col min="2568" max="2568" width="13.6640625" style="309" bestFit="1" customWidth="1"/>
    <col min="2569" max="2571" width="12.33203125" style="309" bestFit="1" customWidth="1"/>
    <col min="2572" max="2572" width="17.5546875" style="309" bestFit="1" customWidth="1"/>
    <col min="2573" max="2573" width="12.33203125" style="309" bestFit="1" customWidth="1"/>
    <col min="2574" max="2574" width="13.44140625" style="309" bestFit="1" customWidth="1"/>
    <col min="2575" max="2808" width="9.109375" style="309"/>
    <col min="2809" max="2809" width="33.6640625" style="309" customWidth="1"/>
    <col min="2810" max="2810" width="16" style="309" customWidth="1"/>
    <col min="2811" max="2812" width="15" style="309" bestFit="1" customWidth="1"/>
    <col min="2813" max="2813" width="16.5546875" style="309" bestFit="1" customWidth="1"/>
    <col min="2814" max="2814" width="12.5546875" style="309" customWidth="1"/>
    <col min="2815" max="2815" width="17.5546875" style="309" bestFit="1" customWidth="1"/>
    <col min="2816" max="2817" width="18.109375" style="309" bestFit="1" customWidth="1"/>
    <col min="2818" max="2818" width="12.88671875" style="309" bestFit="1" customWidth="1"/>
    <col min="2819" max="2820" width="16.5546875" style="309" bestFit="1" customWidth="1"/>
    <col min="2821" max="2822" width="13.109375" style="309" bestFit="1" customWidth="1"/>
    <col min="2823" max="2823" width="15.5546875" style="309" bestFit="1" customWidth="1"/>
    <col min="2824" max="2824" width="13.6640625" style="309" bestFit="1" customWidth="1"/>
    <col min="2825" max="2827" width="12.33203125" style="309" bestFit="1" customWidth="1"/>
    <col min="2828" max="2828" width="17.5546875" style="309" bestFit="1" customWidth="1"/>
    <col min="2829" max="2829" width="12.33203125" style="309" bestFit="1" customWidth="1"/>
    <col min="2830" max="2830" width="13.44140625" style="309" bestFit="1" customWidth="1"/>
    <col min="2831" max="3064" width="9.109375" style="309"/>
    <col min="3065" max="3065" width="33.6640625" style="309" customWidth="1"/>
    <col min="3066" max="3066" width="16" style="309" customWidth="1"/>
    <col min="3067" max="3068" width="15" style="309" bestFit="1" customWidth="1"/>
    <col min="3069" max="3069" width="16.5546875" style="309" bestFit="1" customWidth="1"/>
    <col min="3070" max="3070" width="12.5546875" style="309" customWidth="1"/>
    <col min="3071" max="3071" width="17.5546875" style="309" bestFit="1" customWidth="1"/>
    <col min="3072" max="3073" width="18.109375" style="309" bestFit="1" customWidth="1"/>
    <col min="3074" max="3074" width="12.88671875" style="309" bestFit="1" customWidth="1"/>
    <col min="3075" max="3076" width="16.5546875" style="309" bestFit="1" customWidth="1"/>
    <col min="3077" max="3078" width="13.109375" style="309" bestFit="1" customWidth="1"/>
    <col min="3079" max="3079" width="15.5546875" style="309" bestFit="1" customWidth="1"/>
    <col min="3080" max="3080" width="13.6640625" style="309" bestFit="1" customWidth="1"/>
    <col min="3081" max="3083" width="12.33203125" style="309" bestFit="1" customWidth="1"/>
    <col min="3084" max="3084" width="17.5546875" style="309" bestFit="1" customWidth="1"/>
    <col min="3085" max="3085" width="12.33203125" style="309" bestFit="1" customWidth="1"/>
    <col min="3086" max="3086" width="13.44140625" style="309" bestFit="1" customWidth="1"/>
    <col min="3087" max="3320" width="9.109375" style="309"/>
    <col min="3321" max="3321" width="33.6640625" style="309" customWidth="1"/>
    <col min="3322" max="3322" width="16" style="309" customWidth="1"/>
    <col min="3323" max="3324" width="15" style="309" bestFit="1" customWidth="1"/>
    <col min="3325" max="3325" width="16.5546875" style="309" bestFit="1" customWidth="1"/>
    <col min="3326" max="3326" width="12.5546875" style="309" customWidth="1"/>
    <col min="3327" max="3327" width="17.5546875" style="309" bestFit="1" customWidth="1"/>
    <col min="3328" max="3329" width="18.109375" style="309" bestFit="1" customWidth="1"/>
    <col min="3330" max="3330" width="12.88671875" style="309" bestFit="1" customWidth="1"/>
    <col min="3331" max="3332" width="16.5546875" style="309" bestFit="1" customWidth="1"/>
    <col min="3333" max="3334" width="13.109375" style="309" bestFit="1" customWidth="1"/>
    <col min="3335" max="3335" width="15.5546875" style="309" bestFit="1" customWidth="1"/>
    <col min="3336" max="3336" width="13.6640625" style="309" bestFit="1" customWidth="1"/>
    <col min="3337" max="3339" width="12.33203125" style="309" bestFit="1" customWidth="1"/>
    <col min="3340" max="3340" width="17.5546875" style="309" bestFit="1" customWidth="1"/>
    <col min="3341" max="3341" width="12.33203125" style="309" bestFit="1" customWidth="1"/>
    <col min="3342" max="3342" width="13.44140625" style="309" bestFit="1" customWidth="1"/>
    <col min="3343" max="3576" width="9.109375" style="309"/>
    <col min="3577" max="3577" width="33.6640625" style="309" customWidth="1"/>
    <col min="3578" max="3578" width="16" style="309" customWidth="1"/>
    <col min="3579" max="3580" width="15" style="309" bestFit="1" customWidth="1"/>
    <col min="3581" max="3581" width="16.5546875" style="309" bestFit="1" customWidth="1"/>
    <col min="3582" max="3582" width="12.5546875" style="309" customWidth="1"/>
    <col min="3583" max="3583" width="17.5546875" style="309" bestFit="1" customWidth="1"/>
    <col min="3584" max="3585" width="18.109375" style="309" bestFit="1" customWidth="1"/>
    <col min="3586" max="3586" width="12.88671875" style="309" bestFit="1" customWidth="1"/>
    <col min="3587" max="3588" width="16.5546875" style="309" bestFit="1" customWidth="1"/>
    <col min="3589" max="3590" width="13.109375" style="309" bestFit="1" customWidth="1"/>
    <col min="3591" max="3591" width="15.5546875" style="309" bestFit="1" customWidth="1"/>
    <col min="3592" max="3592" width="13.6640625" style="309" bestFit="1" customWidth="1"/>
    <col min="3593" max="3595" width="12.33203125" style="309" bestFit="1" customWidth="1"/>
    <col min="3596" max="3596" width="17.5546875" style="309" bestFit="1" customWidth="1"/>
    <col min="3597" max="3597" width="12.33203125" style="309" bestFit="1" customWidth="1"/>
    <col min="3598" max="3598" width="13.44140625" style="309" bestFit="1" customWidth="1"/>
    <col min="3599" max="3832" width="9.109375" style="309"/>
    <col min="3833" max="3833" width="33.6640625" style="309" customWidth="1"/>
    <col min="3834" max="3834" width="16" style="309" customWidth="1"/>
    <col min="3835" max="3836" width="15" style="309" bestFit="1" customWidth="1"/>
    <col min="3837" max="3837" width="16.5546875" style="309" bestFit="1" customWidth="1"/>
    <col min="3838" max="3838" width="12.5546875" style="309" customWidth="1"/>
    <col min="3839" max="3839" width="17.5546875" style="309" bestFit="1" customWidth="1"/>
    <col min="3840" max="3841" width="18.109375" style="309" bestFit="1" customWidth="1"/>
    <col min="3842" max="3842" width="12.88671875" style="309" bestFit="1" customWidth="1"/>
    <col min="3843" max="3844" width="16.5546875" style="309" bestFit="1" customWidth="1"/>
    <col min="3845" max="3846" width="13.109375" style="309" bestFit="1" customWidth="1"/>
    <col min="3847" max="3847" width="15.5546875" style="309" bestFit="1" customWidth="1"/>
    <col min="3848" max="3848" width="13.6640625" style="309" bestFit="1" customWidth="1"/>
    <col min="3849" max="3851" width="12.33203125" style="309" bestFit="1" customWidth="1"/>
    <col min="3852" max="3852" width="17.5546875" style="309" bestFit="1" customWidth="1"/>
    <col min="3853" max="3853" width="12.33203125" style="309" bestFit="1" customWidth="1"/>
    <col min="3854" max="3854" width="13.44140625" style="309" bestFit="1" customWidth="1"/>
    <col min="3855" max="4088" width="9.109375" style="309"/>
    <col min="4089" max="4089" width="33.6640625" style="309" customWidth="1"/>
    <col min="4090" max="4090" width="16" style="309" customWidth="1"/>
    <col min="4091" max="4092" width="15" style="309" bestFit="1" customWidth="1"/>
    <col min="4093" max="4093" width="16.5546875" style="309" bestFit="1" customWidth="1"/>
    <col min="4094" max="4094" width="12.5546875" style="309" customWidth="1"/>
    <col min="4095" max="4095" width="17.5546875" style="309" bestFit="1" customWidth="1"/>
    <col min="4096" max="4097" width="18.109375" style="309" bestFit="1" customWidth="1"/>
    <col min="4098" max="4098" width="12.88671875" style="309" bestFit="1" customWidth="1"/>
    <col min="4099" max="4100" width="16.5546875" style="309" bestFit="1" customWidth="1"/>
    <col min="4101" max="4102" width="13.109375" style="309" bestFit="1" customWidth="1"/>
    <col min="4103" max="4103" width="15.5546875" style="309" bestFit="1" customWidth="1"/>
    <col min="4104" max="4104" width="13.6640625" style="309" bestFit="1" customWidth="1"/>
    <col min="4105" max="4107" width="12.33203125" style="309" bestFit="1" customWidth="1"/>
    <col min="4108" max="4108" width="17.5546875" style="309" bestFit="1" customWidth="1"/>
    <col min="4109" max="4109" width="12.33203125" style="309" bestFit="1" customWidth="1"/>
    <col min="4110" max="4110" width="13.44140625" style="309" bestFit="1" customWidth="1"/>
    <col min="4111" max="4344" width="9.109375" style="309"/>
    <col min="4345" max="4345" width="33.6640625" style="309" customWidth="1"/>
    <col min="4346" max="4346" width="16" style="309" customWidth="1"/>
    <col min="4347" max="4348" width="15" style="309" bestFit="1" customWidth="1"/>
    <col min="4349" max="4349" width="16.5546875" style="309" bestFit="1" customWidth="1"/>
    <col min="4350" max="4350" width="12.5546875" style="309" customWidth="1"/>
    <col min="4351" max="4351" width="17.5546875" style="309" bestFit="1" customWidth="1"/>
    <col min="4352" max="4353" width="18.109375" style="309" bestFit="1" customWidth="1"/>
    <col min="4354" max="4354" width="12.88671875" style="309" bestFit="1" customWidth="1"/>
    <col min="4355" max="4356" width="16.5546875" style="309" bestFit="1" customWidth="1"/>
    <col min="4357" max="4358" width="13.109375" style="309" bestFit="1" customWidth="1"/>
    <col min="4359" max="4359" width="15.5546875" style="309" bestFit="1" customWidth="1"/>
    <col min="4360" max="4360" width="13.6640625" style="309" bestFit="1" customWidth="1"/>
    <col min="4361" max="4363" width="12.33203125" style="309" bestFit="1" customWidth="1"/>
    <col min="4364" max="4364" width="17.5546875" style="309" bestFit="1" customWidth="1"/>
    <col min="4365" max="4365" width="12.33203125" style="309" bestFit="1" customWidth="1"/>
    <col min="4366" max="4366" width="13.44140625" style="309" bestFit="1" customWidth="1"/>
    <col min="4367" max="4600" width="9.109375" style="309"/>
    <col min="4601" max="4601" width="33.6640625" style="309" customWidth="1"/>
    <col min="4602" max="4602" width="16" style="309" customWidth="1"/>
    <col min="4603" max="4604" width="15" style="309" bestFit="1" customWidth="1"/>
    <col min="4605" max="4605" width="16.5546875" style="309" bestFit="1" customWidth="1"/>
    <col min="4606" max="4606" width="12.5546875" style="309" customWidth="1"/>
    <col min="4607" max="4607" width="17.5546875" style="309" bestFit="1" customWidth="1"/>
    <col min="4608" max="4609" width="18.109375" style="309" bestFit="1" customWidth="1"/>
    <col min="4610" max="4610" width="12.88671875" style="309" bestFit="1" customWidth="1"/>
    <col min="4611" max="4612" width="16.5546875" style="309" bestFit="1" customWidth="1"/>
    <col min="4613" max="4614" width="13.109375" style="309" bestFit="1" customWidth="1"/>
    <col min="4615" max="4615" width="15.5546875" style="309" bestFit="1" customWidth="1"/>
    <col min="4616" max="4616" width="13.6640625" style="309" bestFit="1" customWidth="1"/>
    <col min="4617" max="4619" width="12.33203125" style="309" bestFit="1" customWidth="1"/>
    <col min="4620" max="4620" width="17.5546875" style="309" bestFit="1" customWidth="1"/>
    <col min="4621" max="4621" width="12.33203125" style="309" bestFit="1" customWidth="1"/>
    <col min="4622" max="4622" width="13.44140625" style="309" bestFit="1" customWidth="1"/>
    <col min="4623" max="4856" width="9.109375" style="309"/>
    <col min="4857" max="4857" width="33.6640625" style="309" customWidth="1"/>
    <col min="4858" max="4858" width="16" style="309" customWidth="1"/>
    <col min="4859" max="4860" width="15" style="309" bestFit="1" customWidth="1"/>
    <col min="4861" max="4861" width="16.5546875" style="309" bestFit="1" customWidth="1"/>
    <col min="4862" max="4862" width="12.5546875" style="309" customWidth="1"/>
    <col min="4863" max="4863" width="17.5546875" style="309" bestFit="1" customWidth="1"/>
    <col min="4864" max="4865" width="18.109375" style="309" bestFit="1" customWidth="1"/>
    <col min="4866" max="4866" width="12.88671875" style="309" bestFit="1" customWidth="1"/>
    <col min="4867" max="4868" width="16.5546875" style="309" bestFit="1" customWidth="1"/>
    <col min="4869" max="4870" width="13.109375" style="309" bestFit="1" customWidth="1"/>
    <col min="4871" max="4871" width="15.5546875" style="309" bestFit="1" customWidth="1"/>
    <col min="4872" max="4872" width="13.6640625" style="309" bestFit="1" customWidth="1"/>
    <col min="4873" max="4875" width="12.33203125" style="309" bestFit="1" customWidth="1"/>
    <col min="4876" max="4876" width="17.5546875" style="309" bestFit="1" customWidth="1"/>
    <col min="4877" max="4877" width="12.33203125" style="309" bestFit="1" customWidth="1"/>
    <col min="4878" max="4878" width="13.44140625" style="309" bestFit="1" customWidth="1"/>
    <col min="4879" max="5112" width="9.109375" style="309"/>
    <col min="5113" max="5113" width="33.6640625" style="309" customWidth="1"/>
    <col min="5114" max="5114" width="16" style="309" customWidth="1"/>
    <col min="5115" max="5116" width="15" style="309" bestFit="1" customWidth="1"/>
    <col min="5117" max="5117" width="16.5546875" style="309" bestFit="1" customWidth="1"/>
    <col min="5118" max="5118" width="12.5546875" style="309" customWidth="1"/>
    <col min="5119" max="5119" width="17.5546875" style="309" bestFit="1" customWidth="1"/>
    <col min="5120" max="5121" width="18.109375" style="309" bestFit="1" customWidth="1"/>
    <col min="5122" max="5122" width="12.88671875" style="309" bestFit="1" customWidth="1"/>
    <col min="5123" max="5124" width="16.5546875" style="309" bestFit="1" customWidth="1"/>
    <col min="5125" max="5126" width="13.109375" style="309" bestFit="1" customWidth="1"/>
    <col min="5127" max="5127" width="15.5546875" style="309" bestFit="1" customWidth="1"/>
    <col min="5128" max="5128" width="13.6640625" style="309" bestFit="1" customWidth="1"/>
    <col min="5129" max="5131" width="12.33203125" style="309" bestFit="1" customWidth="1"/>
    <col min="5132" max="5132" width="17.5546875" style="309" bestFit="1" customWidth="1"/>
    <col min="5133" max="5133" width="12.33203125" style="309" bestFit="1" customWidth="1"/>
    <col min="5134" max="5134" width="13.44140625" style="309" bestFit="1" customWidth="1"/>
    <col min="5135" max="5368" width="9.109375" style="309"/>
    <col min="5369" max="5369" width="33.6640625" style="309" customWidth="1"/>
    <col min="5370" max="5370" width="16" style="309" customWidth="1"/>
    <col min="5371" max="5372" width="15" style="309" bestFit="1" customWidth="1"/>
    <col min="5373" max="5373" width="16.5546875" style="309" bestFit="1" customWidth="1"/>
    <col min="5374" max="5374" width="12.5546875" style="309" customWidth="1"/>
    <col min="5375" max="5375" width="17.5546875" style="309" bestFit="1" customWidth="1"/>
    <col min="5376" max="5377" width="18.109375" style="309" bestFit="1" customWidth="1"/>
    <col min="5378" max="5378" width="12.88671875" style="309" bestFit="1" customWidth="1"/>
    <col min="5379" max="5380" width="16.5546875" style="309" bestFit="1" customWidth="1"/>
    <col min="5381" max="5382" width="13.109375" style="309" bestFit="1" customWidth="1"/>
    <col min="5383" max="5383" width="15.5546875" style="309" bestFit="1" customWidth="1"/>
    <col min="5384" max="5384" width="13.6640625" style="309" bestFit="1" customWidth="1"/>
    <col min="5385" max="5387" width="12.33203125" style="309" bestFit="1" customWidth="1"/>
    <col min="5388" max="5388" width="17.5546875" style="309" bestFit="1" customWidth="1"/>
    <col min="5389" max="5389" width="12.33203125" style="309" bestFit="1" customWidth="1"/>
    <col min="5390" max="5390" width="13.44140625" style="309" bestFit="1" customWidth="1"/>
    <col min="5391" max="5624" width="9.109375" style="309"/>
    <col min="5625" max="5625" width="33.6640625" style="309" customWidth="1"/>
    <col min="5626" max="5626" width="16" style="309" customWidth="1"/>
    <col min="5627" max="5628" width="15" style="309" bestFit="1" customWidth="1"/>
    <col min="5629" max="5629" width="16.5546875" style="309" bestFit="1" customWidth="1"/>
    <col min="5630" max="5630" width="12.5546875" style="309" customWidth="1"/>
    <col min="5631" max="5631" width="17.5546875" style="309" bestFit="1" customWidth="1"/>
    <col min="5632" max="5633" width="18.109375" style="309" bestFit="1" customWidth="1"/>
    <col min="5634" max="5634" width="12.88671875" style="309" bestFit="1" customWidth="1"/>
    <col min="5635" max="5636" width="16.5546875" style="309" bestFit="1" customWidth="1"/>
    <col min="5637" max="5638" width="13.109375" style="309" bestFit="1" customWidth="1"/>
    <col min="5639" max="5639" width="15.5546875" style="309" bestFit="1" customWidth="1"/>
    <col min="5640" max="5640" width="13.6640625" style="309" bestFit="1" customWidth="1"/>
    <col min="5641" max="5643" width="12.33203125" style="309" bestFit="1" customWidth="1"/>
    <col min="5644" max="5644" width="17.5546875" style="309" bestFit="1" customWidth="1"/>
    <col min="5645" max="5645" width="12.33203125" style="309" bestFit="1" customWidth="1"/>
    <col min="5646" max="5646" width="13.44140625" style="309" bestFit="1" customWidth="1"/>
    <col min="5647" max="5880" width="9.109375" style="309"/>
    <col min="5881" max="5881" width="33.6640625" style="309" customWidth="1"/>
    <col min="5882" max="5882" width="16" style="309" customWidth="1"/>
    <col min="5883" max="5884" width="15" style="309" bestFit="1" customWidth="1"/>
    <col min="5885" max="5885" width="16.5546875" style="309" bestFit="1" customWidth="1"/>
    <col min="5886" max="5886" width="12.5546875" style="309" customWidth="1"/>
    <col min="5887" max="5887" width="17.5546875" style="309" bestFit="1" customWidth="1"/>
    <col min="5888" max="5889" width="18.109375" style="309" bestFit="1" customWidth="1"/>
    <col min="5890" max="5890" width="12.88671875" style="309" bestFit="1" customWidth="1"/>
    <col min="5891" max="5892" width="16.5546875" style="309" bestFit="1" customWidth="1"/>
    <col min="5893" max="5894" width="13.109375" style="309" bestFit="1" customWidth="1"/>
    <col min="5895" max="5895" width="15.5546875" style="309" bestFit="1" customWidth="1"/>
    <col min="5896" max="5896" width="13.6640625" style="309" bestFit="1" customWidth="1"/>
    <col min="5897" max="5899" width="12.33203125" style="309" bestFit="1" customWidth="1"/>
    <col min="5900" max="5900" width="17.5546875" style="309" bestFit="1" customWidth="1"/>
    <col min="5901" max="5901" width="12.33203125" style="309" bestFit="1" customWidth="1"/>
    <col min="5902" max="5902" width="13.44140625" style="309" bestFit="1" customWidth="1"/>
    <col min="5903" max="6136" width="9.109375" style="309"/>
    <col min="6137" max="6137" width="33.6640625" style="309" customWidth="1"/>
    <col min="6138" max="6138" width="16" style="309" customWidth="1"/>
    <col min="6139" max="6140" width="15" style="309" bestFit="1" customWidth="1"/>
    <col min="6141" max="6141" width="16.5546875" style="309" bestFit="1" customWidth="1"/>
    <col min="6142" max="6142" width="12.5546875" style="309" customWidth="1"/>
    <col min="6143" max="6143" width="17.5546875" style="309" bestFit="1" customWidth="1"/>
    <col min="6144" max="6145" width="18.109375" style="309" bestFit="1" customWidth="1"/>
    <col min="6146" max="6146" width="12.88671875" style="309" bestFit="1" customWidth="1"/>
    <col min="6147" max="6148" width="16.5546875" style="309" bestFit="1" customWidth="1"/>
    <col min="6149" max="6150" width="13.109375" style="309" bestFit="1" customWidth="1"/>
    <col min="6151" max="6151" width="15.5546875" style="309" bestFit="1" customWidth="1"/>
    <col min="6152" max="6152" width="13.6640625" style="309" bestFit="1" customWidth="1"/>
    <col min="6153" max="6155" width="12.33203125" style="309" bestFit="1" customWidth="1"/>
    <col min="6156" max="6156" width="17.5546875" style="309" bestFit="1" customWidth="1"/>
    <col min="6157" max="6157" width="12.33203125" style="309" bestFit="1" customWidth="1"/>
    <col min="6158" max="6158" width="13.44140625" style="309" bestFit="1" customWidth="1"/>
    <col min="6159" max="6392" width="9.109375" style="309"/>
    <col min="6393" max="6393" width="33.6640625" style="309" customWidth="1"/>
    <col min="6394" max="6394" width="16" style="309" customWidth="1"/>
    <col min="6395" max="6396" width="15" style="309" bestFit="1" customWidth="1"/>
    <col min="6397" max="6397" width="16.5546875" style="309" bestFit="1" customWidth="1"/>
    <col min="6398" max="6398" width="12.5546875" style="309" customWidth="1"/>
    <col min="6399" max="6399" width="17.5546875" style="309" bestFit="1" customWidth="1"/>
    <col min="6400" max="6401" width="18.109375" style="309" bestFit="1" customWidth="1"/>
    <col min="6402" max="6402" width="12.88671875" style="309" bestFit="1" customWidth="1"/>
    <col min="6403" max="6404" width="16.5546875" style="309" bestFit="1" customWidth="1"/>
    <col min="6405" max="6406" width="13.109375" style="309" bestFit="1" customWidth="1"/>
    <col min="6407" max="6407" width="15.5546875" style="309" bestFit="1" customWidth="1"/>
    <col min="6408" max="6408" width="13.6640625" style="309" bestFit="1" customWidth="1"/>
    <col min="6409" max="6411" width="12.33203125" style="309" bestFit="1" customWidth="1"/>
    <col min="6412" max="6412" width="17.5546875" style="309" bestFit="1" customWidth="1"/>
    <col min="6413" max="6413" width="12.33203125" style="309" bestFit="1" customWidth="1"/>
    <col min="6414" max="6414" width="13.44140625" style="309" bestFit="1" customWidth="1"/>
    <col min="6415" max="6648" width="9.109375" style="309"/>
    <col min="6649" max="6649" width="33.6640625" style="309" customWidth="1"/>
    <col min="6650" max="6650" width="16" style="309" customWidth="1"/>
    <col min="6651" max="6652" width="15" style="309" bestFit="1" customWidth="1"/>
    <col min="6653" max="6653" width="16.5546875" style="309" bestFit="1" customWidth="1"/>
    <col min="6654" max="6654" width="12.5546875" style="309" customWidth="1"/>
    <col min="6655" max="6655" width="17.5546875" style="309" bestFit="1" customWidth="1"/>
    <col min="6656" max="6657" width="18.109375" style="309" bestFit="1" customWidth="1"/>
    <col min="6658" max="6658" width="12.88671875" style="309" bestFit="1" customWidth="1"/>
    <col min="6659" max="6660" width="16.5546875" style="309" bestFit="1" customWidth="1"/>
    <col min="6661" max="6662" width="13.109375" style="309" bestFit="1" customWidth="1"/>
    <col min="6663" max="6663" width="15.5546875" style="309" bestFit="1" customWidth="1"/>
    <col min="6664" max="6664" width="13.6640625" style="309" bestFit="1" customWidth="1"/>
    <col min="6665" max="6667" width="12.33203125" style="309" bestFit="1" customWidth="1"/>
    <col min="6668" max="6668" width="17.5546875" style="309" bestFit="1" customWidth="1"/>
    <col min="6669" max="6669" width="12.33203125" style="309" bestFit="1" customWidth="1"/>
    <col min="6670" max="6670" width="13.44140625" style="309" bestFit="1" customWidth="1"/>
    <col min="6671" max="6904" width="9.109375" style="309"/>
    <col min="6905" max="6905" width="33.6640625" style="309" customWidth="1"/>
    <col min="6906" max="6906" width="16" style="309" customWidth="1"/>
    <col min="6907" max="6908" width="15" style="309" bestFit="1" customWidth="1"/>
    <col min="6909" max="6909" width="16.5546875" style="309" bestFit="1" customWidth="1"/>
    <col min="6910" max="6910" width="12.5546875" style="309" customWidth="1"/>
    <col min="6911" max="6911" width="17.5546875" style="309" bestFit="1" customWidth="1"/>
    <col min="6912" max="6913" width="18.109375" style="309" bestFit="1" customWidth="1"/>
    <col min="6914" max="6914" width="12.88671875" style="309" bestFit="1" customWidth="1"/>
    <col min="6915" max="6916" width="16.5546875" style="309" bestFit="1" customWidth="1"/>
    <col min="6917" max="6918" width="13.109375" style="309" bestFit="1" customWidth="1"/>
    <col min="6919" max="6919" width="15.5546875" style="309" bestFit="1" customWidth="1"/>
    <col min="6920" max="6920" width="13.6640625" style="309" bestFit="1" customWidth="1"/>
    <col min="6921" max="6923" width="12.33203125" style="309" bestFit="1" customWidth="1"/>
    <col min="6924" max="6924" width="17.5546875" style="309" bestFit="1" customWidth="1"/>
    <col min="6925" max="6925" width="12.33203125" style="309" bestFit="1" customWidth="1"/>
    <col min="6926" max="6926" width="13.44140625" style="309" bestFit="1" customWidth="1"/>
    <col min="6927" max="7160" width="9.109375" style="309"/>
    <col min="7161" max="7161" width="33.6640625" style="309" customWidth="1"/>
    <col min="7162" max="7162" width="16" style="309" customWidth="1"/>
    <col min="7163" max="7164" width="15" style="309" bestFit="1" customWidth="1"/>
    <col min="7165" max="7165" width="16.5546875" style="309" bestFit="1" customWidth="1"/>
    <col min="7166" max="7166" width="12.5546875" style="309" customWidth="1"/>
    <col min="7167" max="7167" width="17.5546875" style="309" bestFit="1" customWidth="1"/>
    <col min="7168" max="7169" width="18.109375" style="309" bestFit="1" customWidth="1"/>
    <col min="7170" max="7170" width="12.88671875" style="309" bestFit="1" customWidth="1"/>
    <col min="7171" max="7172" width="16.5546875" style="309" bestFit="1" customWidth="1"/>
    <col min="7173" max="7174" width="13.109375" style="309" bestFit="1" customWidth="1"/>
    <col min="7175" max="7175" width="15.5546875" style="309" bestFit="1" customWidth="1"/>
    <col min="7176" max="7176" width="13.6640625" style="309" bestFit="1" customWidth="1"/>
    <col min="7177" max="7179" width="12.33203125" style="309" bestFit="1" customWidth="1"/>
    <col min="7180" max="7180" width="17.5546875" style="309" bestFit="1" customWidth="1"/>
    <col min="7181" max="7181" width="12.33203125" style="309" bestFit="1" customWidth="1"/>
    <col min="7182" max="7182" width="13.44140625" style="309" bestFit="1" customWidth="1"/>
    <col min="7183" max="7416" width="9.109375" style="309"/>
    <col min="7417" max="7417" width="33.6640625" style="309" customWidth="1"/>
    <col min="7418" max="7418" width="16" style="309" customWidth="1"/>
    <col min="7419" max="7420" width="15" style="309" bestFit="1" customWidth="1"/>
    <col min="7421" max="7421" width="16.5546875" style="309" bestFit="1" customWidth="1"/>
    <col min="7422" max="7422" width="12.5546875" style="309" customWidth="1"/>
    <col min="7423" max="7423" width="17.5546875" style="309" bestFit="1" customWidth="1"/>
    <col min="7424" max="7425" width="18.109375" style="309" bestFit="1" customWidth="1"/>
    <col min="7426" max="7426" width="12.88671875" style="309" bestFit="1" customWidth="1"/>
    <col min="7427" max="7428" width="16.5546875" style="309" bestFit="1" customWidth="1"/>
    <col min="7429" max="7430" width="13.109375" style="309" bestFit="1" customWidth="1"/>
    <col min="7431" max="7431" width="15.5546875" style="309" bestFit="1" customWidth="1"/>
    <col min="7432" max="7432" width="13.6640625" style="309" bestFit="1" customWidth="1"/>
    <col min="7433" max="7435" width="12.33203125" style="309" bestFit="1" customWidth="1"/>
    <col min="7436" max="7436" width="17.5546875" style="309" bestFit="1" customWidth="1"/>
    <col min="7437" max="7437" width="12.33203125" style="309" bestFit="1" customWidth="1"/>
    <col min="7438" max="7438" width="13.44140625" style="309" bestFit="1" customWidth="1"/>
    <col min="7439" max="7672" width="9.109375" style="309"/>
    <col min="7673" max="7673" width="33.6640625" style="309" customWidth="1"/>
    <col min="7674" max="7674" width="16" style="309" customWidth="1"/>
    <col min="7675" max="7676" width="15" style="309" bestFit="1" customWidth="1"/>
    <col min="7677" max="7677" width="16.5546875" style="309" bestFit="1" customWidth="1"/>
    <col min="7678" max="7678" width="12.5546875" style="309" customWidth="1"/>
    <col min="7679" max="7679" width="17.5546875" style="309" bestFit="1" customWidth="1"/>
    <col min="7680" max="7681" width="18.109375" style="309" bestFit="1" customWidth="1"/>
    <col min="7682" max="7682" width="12.88671875" style="309" bestFit="1" customWidth="1"/>
    <col min="7683" max="7684" width="16.5546875" style="309" bestFit="1" customWidth="1"/>
    <col min="7685" max="7686" width="13.109375" style="309" bestFit="1" customWidth="1"/>
    <col min="7687" max="7687" width="15.5546875" style="309" bestFit="1" customWidth="1"/>
    <col min="7688" max="7688" width="13.6640625" style="309" bestFit="1" customWidth="1"/>
    <col min="7689" max="7691" width="12.33203125" style="309" bestFit="1" customWidth="1"/>
    <col min="7692" max="7692" width="17.5546875" style="309" bestFit="1" customWidth="1"/>
    <col min="7693" max="7693" width="12.33203125" style="309" bestFit="1" customWidth="1"/>
    <col min="7694" max="7694" width="13.44140625" style="309" bestFit="1" customWidth="1"/>
    <col min="7695" max="7928" width="9.109375" style="309"/>
    <col min="7929" max="7929" width="33.6640625" style="309" customWidth="1"/>
    <col min="7930" max="7930" width="16" style="309" customWidth="1"/>
    <col min="7931" max="7932" width="15" style="309" bestFit="1" customWidth="1"/>
    <col min="7933" max="7933" width="16.5546875" style="309" bestFit="1" customWidth="1"/>
    <col min="7934" max="7934" width="12.5546875" style="309" customWidth="1"/>
    <col min="7935" max="7935" width="17.5546875" style="309" bestFit="1" customWidth="1"/>
    <col min="7936" max="7937" width="18.109375" style="309" bestFit="1" customWidth="1"/>
    <col min="7938" max="7938" width="12.88671875" style="309" bestFit="1" customWidth="1"/>
    <col min="7939" max="7940" width="16.5546875" style="309" bestFit="1" customWidth="1"/>
    <col min="7941" max="7942" width="13.109375" style="309" bestFit="1" customWidth="1"/>
    <col min="7943" max="7943" width="15.5546875" style="309" bestFit="1" customWidth="1"/>
    <col min="7944" max="7944" width="13.6640625" style="309" bestFit="1" customWidth="1"/>
    <col min="7945" max="7947" width="12.33203125" style="309" bestFit="1" customWidth="1"/>
    <col min="7948" max="7948" width="17.5546875" style="309" bestFit="1" customWidth="1"/>
    <col min="7949" max="7949" width="12.33203125" style="309" bestFit="1" customWidth="1"/>
    <col min="7950" max="7950" width="13.44140625" style="309" bestFit="1" customWidth="1"/>
    <col min="7951" max="8184" width="9.109375" style="309"/>
    <col min="8185" max="8185" width="33.6640625" style="309" customWidth="1"/>
    <col min="8186" max="8186" width="16" style="309" customWidth="1"/>
    <col min="8187" max="8188" width="15" style="309" bestFit="1" customWidth="1"/>
    <col min="8189" max="8189" width="16.5546875" style="309" bestFit="1" customWidth="1"/>
    <col min="8190" max="8190" width="12.5546875" style="309" customWidth="1"/>
    <col min="8191" max="8191" width="17.5546875" style="309" bestFit="1" customWidth="1"/>
    <col min="8192" max="8193" width="18.109375" style="309" bestFit="1" customWidth="1"/>
    <col min="8194" max="8194" width="12.88671875" style="309" bestFit="1" customWidth="1"/>
    <col min="8195" max="8196" width="16.5546875" style="309" bestFit="1" customWidth="1"/>
    <col min="8197" max="8198" width="13.109375" style="309" bestFit="1" customWidth="1"/>
    <col min="8199" max="8199" width="15.5546875" style="309" bestFit="1" customWidth="1"/>
    <col min="8200" max="8200" width="13.6640625" style="309" bestFit="1" customWidth="1"/>
    <col min="8201" max="8203" width="12.33203125" style="309" bestFit="1" customWidth="1"/>
    <col min="8204" max="8204" width="17.5546875" style="309" bestFit="1" customWidth="1"/>
    <col min="8205" max="8205" width="12.33203125" style="309" bestFit="1" customWidth="1"/>
    <col min="8206" max="8206" width="13.44140625" style="309" bestFit="1" customWidth="1"/>
    <col min="8207" max="8440" width="9.109375" style="309"/>
    <col min="8441" max="8441" width="33.6640625" style="309" customWidth="1"/>
    <col min="8442" max="8442" width="16" style="309" customWidth="1"/>
    <col min="8443" max="8444" width="15" style="309" bestFit="1" customWidth="1"/>
    <col min="8445" max="8445" width="16.5546875" style="309" bestFit="1" customWidth="1"/>
    <col min="8446" max="8446" width="12.5546875" style="309" customWidth="1"/>
    <col min="8447" max="8447" width="17.5546875" style="309" bestFit="1" customWidth="1"/>
    <col min="8448" max="8449" width="18.109375" style="309" bestFit="1" customWidth="1"/>
    <col min="8450" max="8450" width="12.88671875" style="309" bestFit="1" customWidth="1"/>
    <col min="8451" max="8452" width="16.5546875" style="309" bestFit="1" customWidth="1"/>
    <col min="8453" max="8454" width="13.109375" style="309" bestFit="1" customWidth="1"/>
    <col min="8455" max="8455" width="15.5546875" style="309" bestFit="1" customWidth="1"/>
    <col min="8456" max="8456" width="13.6640625" style="309" bestFit="1" customWidth="1"/>
    <col min="8457" max="8459" width="12.33203125" style="309" bestFit="1" customWidth="1"/>
    <col min="8460" max="8460" width="17.5546875" style="309" bestFit="1" customWidth="1"/>
    <col min="8461" max="8461" width="12.33203125" style="309" bestFit="1" customWidth="1"/>
    <col min="8462" max="8462" width="13.44140625" style="309" bestFit="1" customWidth="1"/>
    <col min="8463" max="8696" width="9.109375" style="309"/>
    <col min="8697" max="8697" width="33.6640625" style="309" customWidth="1"/>
    <col min="8698" max="8698" width="16" style="309" customWidth="1"/>
    <col min="8699" max="8700" width="15" style="309" bestFit="1" customWidth="1"/>
    <col min="8701" max="8701" width="16.5546875" style="309" bestFit="1" customWidth="1"/>
    <col min="8702" max="8702" width="12.5546875" style="309" customWidth="1"/>
    <col min="8703" max="8703" width="17.5546875" style="309" bestFit="1" customWidth="1"/>
    <col min="8704" max="8705" width="18.109375" style="309" bestFit="1" customWidth="1"/>
    <col min="8706" max="8706" width="12.88671875" style="309" bestFit="1" customWidth="1"/>
    <col min="8707" max="8708" width="16.5546875" style="309" bestFit="1" customWidth="1"/>
    <col min="8709" max="8710" width="13.109375" style="309" bestFit="1" customWidth="1"/>
    <col min="8711" max="8711" width="15.5546875" style="309" bestFit="1" customWidth="1"/>
    <col min="8712" max="8712" width="13.6640625" style="309" bestFit="1" customWidth="1"/>
    <col min="8713" max="8715" width="12.33203125" style="309" bestFit="1" customWidth="1"/>
    <col min="8716" max="8716" width="17.5546875" style="309" bestFit="1" customWidth="1"/>
    <col min="8717" max="8717" width="12.33203125" style="309" bestFit="1" customWidth="1"/>
    <col min="8718" max="8718" width="13.44140625" style="309" bestFit="1" customWidth="1"/>
    <col min="8719" max="8952" width="9.109375" style="309"/>
    <col min="8953" max="8953" width="33.6640625" style="309" customWidth="1"/>
    <col min="8954" max="8954" width="16" style="309" customWidth="1"/>
    <col min="8955" max="8956" width="15" style="309" bestFit="1" customWidth="1"/>
    <col min="8957" max="8957" width="16.5546875" style="309" bestFit="1" customWidth="1"/>
    <col min="8958" max="8958" width="12.5546875" style="309" customWidth="1"/>
    <col min="8959" max="8959" width="17.5546875" style="309" bestFit="1" customWidth="1"/>
    <col min="8960" max="8961" width="18.109375" style="309" bestFit="1" customWidth="1"/>
    <col min="8962" max="8962" width="12.88671875" style="309" bestFit="1" customWidth="1"/>
    <col min="8963" max="8964" width="16.5546875" style="309" bestFit="1" customWidth="1"/>
    <col min="8965" max="8966" width="13.109375" style="309" bestFit="1" customWidth="1"/>
    <col min="8967" max="8967" width="15.5546875" style="309" bestFit="1" customWidth="1"/>
    <col min="8968" max="8968" width="13.6640625" style="309" bestFit="1" customWidth="1"/>
    <col min="8969" max="8971" width="12.33203125" style="309" bestFit="1" customWidth="1"/>
    <col min="8972" max="8972" width="17.5546875" style="309" bestFit="1" customWidth="1"/>
    <col min="8973" max="8973" width="12.33203125" style="309" bestFit="1" customWidth="1"/>
    <col min="8974" max="8974" width="13.44140625" style="309" bestFit="1" customWidth="1"/>
    <col min="8975" max="9208" width="9.109375" style="309"/>
    <col min="9209" max="9209" width="33.6640625" style="309" customWidth="1"/>
    <col min="9210" max="9210" width="16" style="309" customWidth="1"/>
    <col min="9211" max="9212" width="15" style="309" bestFit="1" customWidth="1"/>
    <col min="9213" max="9213" width="16.5546875" style="309" bestFit="1" customWidth="1"/>
    <col min="9214" max="9214" width="12.5546875" style="309" customWidth="1"/>
    <col min="9215" max="9215" width="17.5546875" style="309" bestFit="1" customWidth="1"/>
    <col min="9216" max="9217" width="18.109375" style="309" bestFit="1" customWidth="1"/>
    <col min="9218" max="9218" width="12.88671875" style="309" bestFit="1" customWidth="1"/>
    <col min="9219" max="9220" width="16.5546875" style="309" bestFit="1" customWidth="1"/>
    <col min="9221" max="9222" width="13.109375" style="309" bestFit="1" customWidth="1"/>
    <col min="9223" max="9223" width="15.5546875" style="309" bestFit="1" customWidth="1"/>
    <col min="9224" max="9224" width="13.6640625" style="309" bestFit="1" customWidth="1"/>
    <col min="9225" max="9227" width="12.33203125" style="309" bestFit="1" customWidth="1"/>
    <col min="9228" max="9228" width="17.5546875" style="309" bestFit="1" customWidth="1"/>
    <col min="9229" max="9229" width="12.33203125" style="309" bestFit="1" customWidth="1"/>
    <col min="9230" max="9230" width="13.44140625" style="309" bestFit="1" customWidth="1"/>
    <col min="9231" max="9464" width="9.109375" style="309"/>
    <col min="9465" max="9465" width="33.6640625" style="309" customWidth="1"/>
    <col min="9466" max="9466" width="16" style="309" customWidth="1"/>
    <col min="9467" max="9468" width="15" style="309" bestFit="1" customWidth="1"/>
    <col min="9469" max="9469" width="16.5546875" style="309" bestFit="1" customWidth="1"/>
    <col min="9470" max="9470" width="12.5546875" style="309" customWidth="1"/>
    <col min="9471" max="9471" width="17.5546875" style="309" bestFit="1" customWidth="1"/>
    <col min="9472" max="9473" width="18.109375" style="309" bestFit="1" customWidth="1"/>
    <col min="9474" max="9474" width="12.88671875" style="309" bestFit="1" customWidth="1"/>
    <col min="9475" max="9476" width="16.5546875" style="309" bestFit="1" customWidth="1"/>
    <col min="9477" max="9478" width="13.109375" style="309" bestFit="1" customWidth="1"/>
    <col min="9479" max="9479" width="15.5546875" style="309" bestFit="1" customWidth="1"/>
    <col min="9480" max="9480" width="13.6640625" style="309" bestFit="1" customWidth="1"/>
    <col min="9481" max="9483" width="12.33203125" style="309" bestFit="1" customWidth="1"/>
    <col min="9484" max="9484" width="17.5546875" style="309" bestFit="1" customWidth="1"/>
    <col min="9485" max="9485" width="12.33203125" style="309" bestFit="1" customWidth="1"/>
    <col min="9486" max="9486" width="13.44140625" style="309" bestFit="1" customWidth="1"/>
    <col min="9487" max="9720" width="9.109375" style="309"/>
    <col min="9721" max="9721" width="33.6640625" style="309" customWidth="1"/>
    <col min="9722" max="9722" width="16" style="309" customWidth="1"/>
    <col min="9723" max="9724" width="15" style="309" bestFit="1" customWidth="1"/>
    <col min="9725" max="9725" width="16.5546875" style="309" bestFit="1" customWidth="1"/>
    <col min="9726" max="9726" width="12.5546875" style="309" customWidth="1"/>
    <col min="9727" max="9727" width="17.5546875" style="309" bestFit="1" customWidth="1"/>
    <col min="9728" max="9729" width="18.109375" style="309" bestFit="1" customWidth="1"/>
    <col min="9730" max="9730" width="12.88671875" style="309" bestFit="1" customWidth="1"/>
    <col min="9731" max="9732" width="16.5546875" style="309" bestFit="1" customWidth="1"/>
    <col min="9733" max="9734" width="13.109375" style="309" bestFit="1" customWidth="1"/>
    <col min="9735" max="9735" width="15.5546875" style="309" bestFit="1" customWidth="1"/>
    <col min="9736" max="9736" width="13.6640625" style="309" bestFit="1" customWidth="1"/>
    <col min="9737" max="9739" width="12.33203125" style="309" bestFit="1" customWidth="1"/>
    <col min="9740" max="9740" width="17.5546875" style="309" bestFit="1" customWidth="1"/>
    <col min="9741" max="9741" width="12.33203125" style="309" bestFit="1" customWidth="1"/>
    <col min="9742" max="9742" width="13.44140625" style="309" bestFit="1" customWidth="1"/>
    <col min="9743" max="9976" width="9.109375" style="309"/>
    <col min="9977" max="9977" width="33.6640625" style="309" customWidth="1"/>
    <col min="9978" max="9978" width="16" style="309" customWidth="1"/>
    <col min="9979" max="9980" width="15" style="309" bestFit="1" customWidth="1"/>
    <col min="9981" max="9981" width="16.5546875" style="309" bestFit="1" customWidth="1"/>
    <col min="9982" max="9982" width="12.5546875" style="309" customWidth="1"/>
    <col min="9983" max="9983" width="17.5546875" style="309" bestFit="1" customWidth="1"/>
    <col min="9984" max="9985" width="18.109375" style="309" bestFit="1" customWidth="1"/>
    <col min="9986" max="9986" width="12.88671875" style="309" bestFit="1" customWidth="1"/>
    <col min="9987" max="9988" width="16.5546875" style="309" bestFit="1" customWidth="1"/>
    <col min="9989" max="9990" width="13.109375" style="309" bestFit="1" customWidth="1"/>
    <col min="9991" max="9991" width="15.5546875" style="309" bestFit="1" customWidth="1"/>
    <col min="9992" max="9992" width="13.6640625" style="309" bestFit="1" customWidth="1"/>
    <col min="9993" max="9995" width="12.33203125" style="309" bestFit="1" customWidth="1"/>
    <col min="9996" max="9996" width="17.5546875" style="309" bestFit="1" customWidth="1"/>
    <col min="9997" max="9997" width="12.33203125" style="309" bestFit="1" customWidth="1"/>
    <col min="9998" max="9998" width="13.44140625" style="309" bestFit="1" customWidth="1"/>
    <col min="9999" max="10232" width="9.109375" style="309"/>
    <col min="10233" max="10233" width="33.6640625" style="309" customWidth="1"/>
    <col min="10234" max="10234" width="16" style="309" customWidth="1"/>
    <col min="10235" max="10236" width="15" style="309" bestFit="1" customWidth="1"/>
    <col min="10237" max="10237" width="16.5546875" style="309" bestFit="1" customWidth="1"/>
    <col min="10238" max="10238" width="12.5546875" style="309" customWidth="1"/>
    <col min="10239" max="10239" width="17.5546875" style="309" bestFit="1" customWidth="1"/>
    <col min="10240" max="10241" width="18.109375" style="309" bestFit="1" customWidth="1"/>
    <col min="10242" max="10242" width="12.88671875" style="309" bestFit="1" customWidth="1"/>
    <col min="10243" max="10244" width="16.5546875" style="309" bestFit="1" customWidth="1"/>
    <col min="10245" max="10246" width="13.109375" style="309" bestFit="1" customWidth="1"/>
    <col min="10247" max="10247" width="15.5546875" style="309" bestFit="1" customWidth="1"/>
    <col min="10248" max="10248" width="13.6640625" style="309" bestFit="1" customWidth="1"/>
    <col min="10249" max="10251" width="12.33203125" style="309" bestFit="1" customWidth="1"/>
    <col min="10252" max="10252" width="17.5546875" style="309" bestFit="1" customWidth="1"/>
    <col min="10253" max="10253" width="12.33203125" style="309" bestFit="1" customWidth="1"/>
    <col min="10254" max="10254" width="13.44140625" style="309" bestFit="1" customWidth="1"/>
    <col min="10255" max="10488" width="9.109375" style="309"/>
    <col min="10489" max="10489" width="33.6640625" style="309" customWidth="1"/>
    <col min="10490" max="10490" width="16" style="309" customWidth="1"/>
    <col min="10491" max="10492" width="15" style="309" bestFit="1" customWidth="1"/>
    <col min="10493" max="10493" width="16.5546875" style="309" bestFit="1" customWidth="1"/>
    <col min="10494" max="10494" width="12.5546875" style="309" customWidth="1"/>
    <col min="10495" max="10495" width="17.5546875" style="309" bestFit="1" customWidth="1"/>
    <col min="10496" max="10497" width="18.109375" style="309" bestFit="1" customWidth="1"/>
    <col min="10498" max="10498" width="12.88671875" style="309" bestFit="1" customWidth="1"/>
    <col min="10499" max="10500" width="16.5546875" style="309" bestFit="1" customWidth="1"/>
    <col min="10501" max="10502" width="13.109375" style="309" bestFit="1" customWidth="1"/>
    <col min="10503" max="10503" width="15.5546875" style="309" bestFit="1" customWidth="1"/>
    <col min="10504" max="10504" width="13.6640625" style="309" bestFit="1" customWidth="1"/>
    <col min="10505" max="10507" width="12.33203125" style="309" bestFit="1" customWidth="1"/>
    <col min="10508" max="10508" width="17.5546875" style="309" bestFit="1" customWidth="1"/>
    <col min="10509" max="10509" width="12.33203125" style="309" bestFit="1" customWidth="1"/>
    <col min="10510" max="10510" width="13.44140625" style="309" bestFit="1" customWidth="1"/>
    <col min="10511" max="10744" width="9.109375" style="309"/>
    <col min="10745" max="10745" width="33.6640625" style="309" customWidth="1"/>
    <col min="10746" max="10746" width="16" style="309" customWidth="1"/>
    <col min="10747" max="10748" width="15" style="309" bestFit="1" customWidth="1"/>
    <col min="10749" max="10749" width="16.5546875" style="309" bestFit="1" customWidth="1"/>
    <col min="10750" max="10750" width="12.5546875" style="309" customWidth="1"/>
    <col min="10751" max="10751" width="17.5546875" style="309" bestFit="1" customWidth="1"/>
    <col min="10752" max="10753" width="18.109375" style="309" bestFit="1" customWidth="1"/>
    <col min="10754" max="10754" width="12.88671875" style="309" bestFit="1" customWidth="1"/>
    <col min="10755" max="10756" width="16.5546875" style="309" bestFit="1" customWidth="1"/>
    <col min="10757" max="10758" width="13.109375" style="309" bestFit="1" customWidth="1"/>
    <col min="10759" max="10759" width="15.5546875" style="309" bestFit="1" customWidth="1"/>
    <col min="10760" max="10760" width="13.6640625" style="309" bestFit="1" customWidth="1"/>
    <col min="10761" max="10763" width="12.33203125" style="309" bestFit="1" customWidth="1"/>
    <col min="10764" max="10764" width="17.5546875" style="309" bestFit="1" customWidth="1"/>
    <col min="10765" max="10765" width="12.33203125" style="309" bestFit="1" customWidth="1"/>
    <col min="10766" max="10766" width="13.44140625" style="309" bestFit="1" customWidth="1"/>
    <col min="10767" max="11000" width="9.109375" style="309"/>
    <col min="11001" max="11001" width="33.6640625" style="309" customWidth="1"/>
    <col min="11002" max="11002" width="16" style="309" customWidth="1"/>
    <col min="11003" max="11004" width="15" style="309" bestFit="1" customWidth="1"/>
    <col min="11005" max="11005" width="16.5546875" style="309" bestFit="1" customWidth="1"/>
    <col min="11006" max="11006" width="12.5546875" style="309" customWidth="1"/>
    <col min="11007" max="11007" width="17.5546875" style="309" bestFit="1" customWidth="1"/>
    <col min="11008" max="11009" width="18.109375" style="309" bestFit="1" customWidth="1"/>
    <col min="11010" max="11010" width="12.88671875" style="309" bestFit="1" customWidth="1"/>
    <col min="11011" max="11012" width="16.5546875" style="309" bestFit="1" customWidth="1"/>
    <col min="11013" max="11014" width="13.109375" style="309" bestFit="1" customWidth="1"/>
    <col min="11015" max="11015" width="15.5546875" style="309" bestFit="1" customWidth="1"/>
    <col min="11016" max="11016" width="13.6640625" style="309" bestFit="1" customWidth="1"/>
    <col min="11017" max="11019" width="12.33203125" style="309" bestFit="1" customWidth="1"/>
    <col min="11020" max="11020" width="17.5546875" style="309" bestFit="1" customWidth="1"/>
    <col min="11021" max="11021" width="12.33203125" style="309" bestFit="1" customWidth="1"/>
    <col min="11022" max="11022" width="13.44140625" style="309" bestFit="1" customWidth="1"/>
    <col min="11023" max="11256" width="9.109375" style="309"/>
    <col min="11257" max="11257" width="33.6640625" style="309" customWidth="1"/>
    <col min="11258" max="11258" width="16" style="309" customWidth="1"/>
    <col min="11259" max="11260" width="15" style="309" bestFit="1" customWidth="1"/>
    <col min="11261" max="11261" width="16.5546875" style="309" bestFit="1" customWidth="1"/>
    <col min="11262" max="11262" width="12.5546875" style="309" customWidth="1"/>
    <col min="11263" max="11263" width="17.5546875" style="309" bestFit="1" customWidth="1"/>
    <col min="11264" max="11265" width="18.109375" style="309" bestFit="1" customWidth="1"/>
    <col min="11266" max="11266" width="12.88671875" style="309" bestFit="1" customWidth="1"/>
    <col min="11267" max="11268" width="16.5546875" style="309" bestFit="1" customWidth="1"/>
    <col min="11269" max="11270" width="13.109375" style="309" bestFit="1" customWidth="1"/>
    <col min="11271" max="11271" width="15.5546875" style="309" bestFit="1" customWidth="1"/>
    <col min="11272" max="11272" width="13.6640625" style="309" bestFit="1" customWidth="1"/>
    <col min="11273" max="11275" width="12.33203125" style="309" bestFit="1" customWidth="1"/>
    <col min="11276" max="11276" width="17.5546875" style="309" bestFit="1" customWidth="1"/>
    <col min="11277" max="11277" width="12.33203125" style="309" bestFit="1" customWidth="1"/>
    <col min="11278" max="11278" width="13.44140625" style="309" bestFit="1" customWidth="1"/>
    <col min="11279" max="11512" width="9.109375" style="309"/>
    <col min="11513" max="11513" width="33.6640625" style="309" customWidth="1"/>
    <col min="11514" max="11514" width="16" style="309" customWidth="1"/>
    <col min="11515" max="11516" width="15" style="309" bestFit="1" customWidth="1"/>
    <col min="11517" max="11517" width="16.5546875" style="309" bestFit="1" customWidth="1"/>
    <col min="11518" max="11518" width="12.5546875" style="309" customWidth="1"/>
    <col min="11519" max="11519" width="17.5546875" style="309" bestFit="1" customWidth="1"/>
    <col min="11520" max="11521" width="18.109375" style="309" bestFit="1" customWidth="1"/>
    <col min="11522" max="11522" width="12.88671875" style="309" bestFit="1" customWidth="1"/>
    <col min="11523" max="11524" width="16.5546875" style="309" bestFit="1" customWidth="1"/>
    <col min="11525" max="11526" width="13.109375" style="309" bestFit="1" customWidth="1"/>
    <col min="11527" max="11527" width="15.5546875" style="309" bestFit="1" customWidth="1"/>
    <col min="11528" max="11528" width="13.6640625" style="309" bestFit="1" customWidth="1"/>
    <col min="11529" max="11531" width="12.33203125" style="309" bestFit="1" customWidth="1"/>
    <col min="11532" max="11532" width="17.5546875" style="309" bestFit="1" customWidth="1"/>
    <col min="11533" max="11533" width="12.33203125" style="309" bestFit="1" customWidth="1"/>
    <col min="11534" max="11534" width="13.44140625" style="309" bestFit="1" customWidth="1"/>
    <col min="11535" max="11768" width="9.109375" style="309"/>
    <col min="11769" max="11769" width="33.6640625" style="309" customWidth="1"/>
    <col min="11770" max="11770" width="16" style="309" customWidth="1"/>
    <col min="11771" max="11772" width="15" style="309" bestFit="1" customWidth="1"/>
    <col min="11773" max="11773" width="16.5546875" style="309" bestFit="1" customWidth="1"/>
    <col min="11774" max="11774" width="12.5546875" style="309" customWidth="1"/>
    <col min="11775" max="11775" width="17.5546875" style="309" bestFit="1" customWidth="1"/>
    <col min="11776" max="11777" width="18.109375" style="309" bestFit="1" customWidth="1"/>
    <col min="11778" max="11778" width="12.88671875" style="309" bestFit="1" customWidth="1"/>
    <col min="11779" max="11780" width="16.5546875" style="309" bestFit="1" customWidth="1"/>
    <col min="11781" max="11782" width="13.109375" style="309" bestFit="1" customWidth="1"/>
    <col min="11783" max="11783" width="15.5546875" style="309" bestFit="1" customWidth="1"/>
    <col min="11784" max="11784" width="13.6640625" style="309" bestFit="1" customWidth="1"/>
    <col min="11785" max="11787" width="12.33203125" style="309" bestFit="1" customWidth="1"/>
    <col min="11788" max="11788" width="17.5546875" style="309" bestFit="1" customWidth="1"/>
    <col min="11789" max="11789" width="12.33203125" style="309" bestFit="1" customWidth="1"/>
    <col min="11790" max="11790" width="13.44140625" style="309" bestFit="1" customWidth="1"/>
    <col min="11791" max="12024" width="9.109375" style="309"/>
    <col min="12025" max="12025" width="33.6640625" style="309" customWidth="1"/>
    <col min="12026" max="12026" width="16" style="309" customWidth="1"/>
    <col min="12027" max="12028" width="15" style="309" bestFit="1" customWidth="1"/>
    <col min="12029" max="12029" width="16.5546875" style="309" bestFit="1" customWidth="1"/>
    <col min="12030" max="12030" width="12.5546875" style="309" customWidth="1"/>
    <col min="12031" max="12031" width="17.5546875" style="309" bestFit="1" customWidth="1"/>
    <col min="12032" max="12033" width="18.109375" style="309" bestFit="1" customWidth="1"/>
    <col min="12034" max="12034" width="12.88671875" style="309" bestFit="1" customWidth="1"/>
    <col min="12035" max="12036" width="16.5546875" style="309" bestFit="1" customWidth="1"/>
    <col min="12037" max="12038" width="13.109375" style="309" bestFit="1" customWidth="1"/>
    <col min="12039" max="12039" width="15.5546875" style="309" bestFit="1" customWidth="1"/>
    <col min="12040" max="12040" width="13.6640625" style="309" bestFit="1" customWidth="1"/>
    <col min="12041" max="12043" width="12.33203125" style="309" bestFit="1" customWidth="1"/>
    <col min="12044" max="12044" width="17.5546875" style="309" bestFit="1" customWidth="1"/>
    <col min="12045" max="12045" width="12.33203125" style="309" bestFit="1" customWidth="1"/>
    <col min="12046" max="12046" width="13.44140625" style="309" bestFit="1" customWidth="1"/>
    <col min="12047" max="12280" width="9.109375" style="309"/>
    <col min="12281" max="12281" width="33.6640625" style="309" customWidth="1"/>
    <col min="12282" max="12282" width="16" style="309" customWidth="1"/>
    <col min="12283" max="12284" width="15" style="309" bestFit="1" customWidth="1"/>
    <col min="12285" max="12285" width="16.5546875" style="309" bestFit="1" customWidth="1"/>
    <col min="12286" max="12286" width="12.5546875" style="309" customWidth="1"/>
    <col min="12287" max="12287" width="17.5546875" style="309" bestFit="1" customWidth="1"/>
    <col min="12288" max="12289" width="18.109375" style="309" bestFit="1" customWidth="1"/>
    <col min="12290" max="12290" width="12.88671875" style="309" bestFit="1" customWidth="1"/>
    <col min="12291" max="12292" width="16.5546875" style="309" bestFit="1" customWidth="1"/>
    <col min="12293" max="12294" width="13.109375" style="309" bestFit="1" customWidth="1"/>
    <col min="12295" max="12295" width="15.5546875" style="309" bestFit="1" customWidth="1"/>
    <col min="12296" max="12296" width="13.6640625" style="309" bestFit="1" customWidth="1"/>
    <col min="12297" max="12299" width="12.33203125" style="309" bestFit="1" customWidth="1"/>
    <col min="12300" max="12300" width="17.5546875" style="309" bestFit="1" customWidth="1"/>
    <col min="12301" max="12301" width="12.33203125" style="309" bestFit="1" customWidth="1"/>
    <col min="12302" max="12302" width="13.44140625" style="309" bestFit="1" customWidth="1"/>
    <col min="12303" max="12536" width="9.109375" style="309"/>
    <col min="12537" max="12537" width="33.6640625" style="309" customWidth="1"/>
    <col min="12538" max="12538" width="16" style="309" customWidth="1"/>
    <col min="12539" max="12540" width="15" style="309" bestFit="1" customWidth="1"/>
    <col min="12541" max="12541" width="16.5546875" style="309" bestFit="1" customWidth="1"/>
    <col min="12542" max="12542" width="12.5546875" style="309" customWidth="1"/>
    <col min="12543" max="12543" width="17.5546875" style="309" bestFit="1" customWidth="1"/>
    <col min="12544" max="12545" width="18.109375" style="309" bestFit="1" customWidth="1"/>
    <col min="12546" max="12546" width="12.88671875" style="309" bestFit="1" customWidth="1"/>
    <col min="12547" max="12548" width="16.5546875" style="309" bestFit="1" customWidth="1"/>
    <col min="12549" max="12550" width="13.109375" style="309" bestFit="1" customWidth="1"/>
    <col min="12551" max="12551" width="15.5546875" style="309" bestFit="1" customWidth="1"/>
    <col min="12552" max="12552" width="13.6640625" style="309" bestFit="1" customWidth="1"/>
    <col min="12553" max="12555" width="12.33203125" style="309" bestFit="1" customWidth="1"/>
    <col min="12556" max="12556" width="17.5546875" style="309" bestFit="1" customWidth="1"/>
    <col min="12557" max="12557" width="12.33203125" style="309" bestFit="1" customWidth="1"/>
    <col min="12558" max="12558" width="13.44140625" style="309" bestFit="1" customWidth="1"/>
    <col min="12559" max="12792" width="9.109375" style="309"/>
    <col min="12793" max="12793" width="33.6640625" style="309" customWidth="1"/>
    <col min="12794" max="12794" width="16" style="309" customWidth="1"/>
    <col min="12795" max="12796" width="15" style="309" bestFit="1" customWidth="1"/>
    <col min="12797" max="12797" width="16.5546875" style="309" bestFit="1" customWidth="1"/>
    <col min="12798" max="12798" width="12.5546875" style="309" customWidth="1"/>
    <col min="12799" max="12799" width="17.5546875" style="309" bestFit="1" customWidth="1"/>
    <col min="12800" max="12801" width="18.109375" style="309" bestFit="1" customWidth="1"/>
    <col min="12802" max="12802" width="12.88671875" style="309" bestFit="1" customWidth="1"/>
    <col min="12803" max="12804" width="16.5546875" style="309" bestFit="1" customWidth="1"/>
    <col min="12805" max="12806" width="13.109375" style="309" bestFit="1" customWidth="1"/>
    <col min="12807" max="12807" width="15.5546875" style="309" bestFit="1" customWidth="1"/>
    <col min="12808" max="12808" width="13.6640625" style="309" bestFit="1" customWidth="1"/>
    <col min="12809" max="12811" width="12.33203125" style="309" bestFit="1" customWidth="1"/>
    <col min="12812" max="12812" width="17.5546875" style="309" bestFit="1" customWidth="1"/>
    <col min="12813" max="12813" width="12.33203125" style="309" bestFit="1" customWidth="1"/>
    <col min="12814" max="12814" width="13.44140625" style="309" bestFit="1" customWidth="1"/>
    <col min="12815" max="13048" width="9.109375" style="309"/>
    <col min="13049" max="13049" width="33.6640625" style="309" customWidth="1"/>
    <col min="13050" max="13050" width="16" style="309" customWidth="1"/>
    <col min="13051" max="13052" width="15" style="309" bestFit="1" customWidth="1"/>
    <col min="13053" max="13053" width="16.5546875" style="309" bestFit="1" customWidth="1"/>
    <col min="13054" max="13054" width="12.5546875" style="309" customWidth="1"/>
    <col min="13055" max="13055" width="17.5546875" style="309" bestFit="1" customWidth="1"/>
    <col min="13056" max="13057" width="18.109375" style="309" bestFit="1" customWidth="1"/>
    <col min="13058" max="13058" width="12.88671875" style="309" bestFit="1" customWidth="1"/>
    <col min="13059" max="13060" width="16.5546875" style="309" bestFit="1" customWidth="1"/>
    <col min="13061" max="13062" width="13.109375" style="309" bestFit="1" customWidth="1"/>
    <col min="13063" max="13063" width="15.5546875" style="309" bestFit="1" customWidth="1"/>
    <col min="13064" max="13064" width="13.6640625" style="309" bestFit="1" customWidth="1"/>
    <col min="13065" max="13067" width="12.33203125" style="309" bestFit="1" customWidth="1"/>
    <col min="13068" max="13068" width="17.5546875" style="309" bestFit="1" customWidth="1"/>
    <col min="13069" max="13069" width="12.33203125" style="309" bestFit="1" customWidth="1"/>
    <col min="13070" max="13070" width="13.44140625" style="309" bestFit="1" customWidth="1"/>
    <col min="13071" max="13304" width="9.109375" style="309"/>
    <col min="13305" max="13305" width="33.6640625" style="309" customWidth="1"/>
    <col min="13306" max="13306" width="16" style="309" customWidth="1"/>
    <col min="13307" max="13308" width="15" style="309" bestFit="1" customWidth="1"/>
    <col min="13309" max="13309" width="16.5546875" style="309" bestFit="1" customWidth="1"/>
    <col min="13310" max="13310" width="12.5546875" style="309" customWidth="1"/>
    <col min="13311" max="13311" width="17.5546875" style="309" bestFit="1" customWidth="1"/>
    <col min="13312" max="13313" width="18.109375" style="309" bestFit="1" customWidth="1"/>
    <col min="13314" max="13314" width="12.88671875" style="309" bestFit="1" customWidth="1"/>
    <col min="13315" max="13316" width="16.5546875" style="309" bestFit="1" customWidth="1"/>
    <col min="13317" max="13318" width="13.109375" style="309" bestFit="1" customWidth="1"/>
    <col min="13319" max="13319" width="15.5546875" style="309" bestFit="1" customWidth="1"/>
    <col min="13320" max="13320" width="13.6640625" style="309" bestFit="1" customWidth="1"/>
    <col min="13321" max="13323" width="12.33203125" style="309" bestFit="1" customWidth="1"/>
    <col min="13324" max="13324" width="17.5546875" style="309" bestFit="1" customWidth="1"/>
    <col min="13325" max="13325" width="12.33203125" style="309" bestFit="1" customWidth="1"/>
    <col min="13326" max="13326" width="13.44140625" style="309" bestFit="1" customWidth="1"/>
    <col min="13327" max="13560" width="9.109375" style="309"/>
    <col min="13561" max="13561" width="33.6640625" style="309" customWidth="1"/>
    <col min="13562" max="13562" width="16" style="309" customWidth="1"/>
    <col min="13563" max="13564" width="15" style="309" bestFit="1" customWidth="1"/>
    <col min="13565" max="13565" width="16.5546875" style="309" bestFit="1" customWidth="1"/>
    <col min="13566" max="13566" width="12.5546875" style="309" customWidth="1"/>
    <col min="13567" max="13567" width="17.5546875" style="309" bestFit="1" customWidth="1"/>
    <col min="13568" max="13569" width="18.109375" style="309" bestFit="1" customWidth="1"/>
    <col min="13570" max="13570" width="12.88671875" style="309" bestFit="1" customWidth="1"/>
    <col min="13571" max="13572" width="16.5546875" style="309" bestFit="1" customWidth="1"/>
    <col min="13573" max="13574" width="13.109375" style="309" bestFit="1" customWidth="1"/>
    <col min="13575" max="13575" width="15.5546875" style="309" bestFit="1" customWidth="1"/>
    <col min="13576" max="13576" width="13.6640625" style="309" bestFit="1" customWidth="1"/>
    <col min="13577" max="13579" width="12.33203125" style="309" bestFit="1" customWidth="1"/>
    <col min="13580" max="13580" width="17.5546875" style="309" bestFit="1" customWidth="1"/>
    <col min="13581" max="13581" width="12.33203125" style="309" bestFit="1" customWidth="1"/>
    <col min="13582" max="13582" width="13.44140625" style="309" bestFit="1" customWidth="1"/>
    <col min="13583" max="13816" width="9.109375" style="309"/>
    <col min="13817" max="13817" width="33.6640625" style="309" customWidth="1"/>
    <col min="13818" max="13818" width="16" style="309" customWidth="1"/>
    <col min="13819" max="13820" width="15" style="309" bestFit="1" customWidth="1"/>
    <col min="13821" max="13821" width="16.5546875" style="309" bestFit="1" customWidth="1"/>
    <col min="13822" max="13822" width="12.5546875" style="309" customWidth="1"/>
    <col min="13823" max="13823" width="17.5546875" style="309" bestFit="1" customWidth="1"/>
    <col min="13824" max="13825" width="18.109375" style="309" bestFit="1" customWidth="1"/>
    <col min="13826" max="13826" width="12.88671875" style="309" bestFit="1" customWidth="1"/>
    <col min="13827" max="13828" width="16.5546875" style="309" bestFit="1" customWidth="1"/>
    <col min="13829" max="13830" width="13.109375" style="309" bestFit="1" customWidth="1"/>
    <col min="13831" max="13831" width="15.5546875" style="309" bestFit="1" customWidth="1"/>
    <col min="13832" max="13832" width="13.6640625" style="309" bestFit="1" customWidth="1"/>
    <col min="13833" max="13835" width="12.33203125" style="309" bestFit="1" customWidth="1"/>
    <col min="13836" max="13836" width="17.5546875" style="309" bestFit="1" customWidth="1"/>
    <col min="13837" max="13837" width="12.33203125" style="309" bestFit="1" customWidth="1"/>
    <col min="13838" max="13838" width="13.44140625" style="309" bestFit="1" customWidth="1"/>
    <col min="13839" max="14072" width="9.109375" style="309"/>
    <col min="14073" max="14073" width="33.6640625" style="309" customWidth="1"/>
    <col min="14074" max="14074" width="16" style="309" customWidth="1"/>
    <col min="14075" max="14076" width="15" style="309" bestFit="1" customWidth="1"/>
    <col min="14077" max="14077" width="16.5546875" style="309" bestFit="1" customWidth="1"/>
    <col min="14078" max="14078" width="12.5546875" style="309" customWidth="1"/>
    <col min="14079" max="14079" width="17.5546875" style="309" bestFit="1" customWidth="1"/>
    <col min="14080" max="14081" width="18.109375" style="309" bestFit="1" customWidth="1"/>
    <col min="14082" max="14082" width="12.88671875" style="309" bestFit="1" customWidth="1"/>
    <col min="14083" max="14084" width="16.5546875" style="309" bestFit="1" customWidth="1"/>
    <col min="14085" max="14086" width="13.109375" style="309" bestFit="1" customWidth="1"/>
    <col min="14087" max="14087" width="15.5546875" style="309" bestFit="1" customWidth="1"/>
    <col min="14088" max="14088" width="13.6640625" style="309" bestFit="1" customWidth="1"/>
    <col min="14089" max="14091" width="12.33203125" style="309" bestFit="1" customWidth="1"/>
    <col min="14092" max="14092" width="17.5546875" style="309" bestFit="1" customWidth="1"/>
    <col min="14093" max="14093" width="12.33203125" style="309" bestFit="1" customWidth="1"/>
    <col min="14094" max="14094" width="13.44140625" style="309" bestFit="1" customWidth="1"/>
    <col min="14095" max="14328" width="9.109375" style="309"/>
    <col min="14329" max="14329" width="33.6640625" style="309" customWidth="1"/>
    <col min="14330" max="14330" width="16" style="309" customWidth="1"/>
    <col min="14331" max="14332" width="15" style="309" bestFit="1" customWidth="1"/>
    <col min="14333" max="14333" width="16.5546875" style="309" bestFit="1" customWidth="1"/>
    <col min="14334" max="14334" width="12.5546875" style="309" customWidth="1"/>
    <col min="14335" max="14335" width="17.5546875" style="309" bestFit="1" customWidth="1"/>
    <col min="14336" max="14337" width="18.109375" style="309" bestFit="1" customWidth="1"/>
    <col min="14338" max="14338" width="12.88671875" style="309" bestFit="1" customWidth="1"/>
    <col min="14339" max="14340" width="16.5546875" style="309" bestFit="1" customWidth="1"/>
    <col min="14341" max="14342" width="13.109375" style="309" bestFit="1" customWidth="1"/>
    <col min="14343" max="14343" width="15.5546875" style="309" bestFit="1" customWidth="1"/>
    <col min="14344" max="14344" width="13.6640625" style="309" bestFit="1" customWidth="1"/>
    <col min="14345" max="14347" width="12.33203125" style="309" bestFit="1" customWidth="1"/>
    <col min="14348" max="14348" width="17.5546875" style="309" bestFit="1" customWidth="1"/>
    <col min="14349" max="14349" width="12.33203125" style="309" bestFit="1" customWidth="1"/>
    <col min="14350" max="14350" width="13.44140625" style="309" bestFit="1" customWidth="1"/>
    <col min="14351" max="14584" width="9.109375" style="309"/>
    <col min="14585" max="14585" width="33.6640625" style="309" customWidth="1"/>
    <col min="14586" max="14586" width="16" style="309" customWidth="1"/>
    <col min="14587" max="14588" width="15" style="309" bestFit="1" customWidth="1"/>
    <col min="14589" max="14589" width="16.5546875" style="309" bestFit="1" customWidth="1"/>
    <col min="14590" max="14590" width="12.5546875" style="309" customWidth="1"/>
    <col min="14591" max="14591" width="17.5546875" style="309" bestFit="1" customWidth="1"/>
    <col min="14592" max="14593" width="18.109375" style="309" bestFit="1" customWidth="1"/>
    <col min="14594" max="14594" width="12.88671875" style="309" bestFit="1" customWidth="1"/>
    <col min="14595" max="14596" width="16.5546875" style="309" bestFit="1" customWidth="1"/>
    <col min="14597" max="14598" width="13.109375" style="309" bestFit="1" customWidth="1"/>
    <col min="14599" max="14599" width="15.5546875" style="309" bestFit="1" customWidth="1"/>
    <col min="14600" max="14600" width="13.6640625" style="309" bestFit="1" customWidth="1"/>
    <col min="14601" max="14603" width="12.33203125" style="309" bestFit="1" customWidth="1"/>
    <col min="14604" max="14604" width="17.5546875" style="309" bestFit="1" customWidth="1"/>
    <col min="14605" max="14605" width="12.33203125" style="309" bestFit="1" customWidth="1"/>
    <col min="14606" max="14606" width="13.44140625" style="309" bestFit="1" customWidth="1"/>
    <col min="14607" max="14840" width="9.109375" style="309"/>
    <col min="14841" max="14841" width="33.6640625" style="309" customWidth="1"/>
    <col min="14842" max="14842" width="16" style="309" customWidth="1"/>
    <col min="14843" max="14844" width="15" style="309" bestFit="1" customWidth="1"/>
    <col min="14845" max="14845" width="16.5546875" style="309" bestFit="1" customWidth="1"/>
    <col min="14846" max="14846" width="12.5546875" style="309" customWidth="1"/>
    <col min="14847" max="14847" width="17.5546875" style="309" bestFit="1" customWidth="1"/>
    <col min="14848" max="14849" width="18.109375" style="309" bestFit="1" customWidth="1"/>
    <col min="14850" max="14850" width="12.88671875" style="309" bestFit="1" customWidth="1"/>
    <col min="14851" max="14852" width="16.5546875" style="309" bestFit="1" customWidth="1"/>
    <col min="14853" max="14854" width="13.109375" style="309" bestFit="1" customWidth="1"/>
    <col min="14855" max="14855" width="15.5546875" style="309" bestFit="1" customWidth="1"/>
    <col min="14856" max="14856" width="13.6640625" style="309" bestFit="1" customWidth="1"/>
    <col min="14857" max="14859" width="12.33203125" style="309" bestFit="1" customWidth="1"/>
    <col min="14860" max="14860" width="17.5546875" style="309" bestFit="1" customWidth="1"/>
    <col min="14861" max="14861" width="12.33203125" style="309" bestFit="1" customWidth="1"/>
    <col min="14862" max="14862" width="13.44140625" style="309" bestFit="1" customWidth="1"/>
    <col min="14863" max="15096" width="9.109375" style="309"/>
    <col min="15097" max="15097" width="33.6640625" style="309" customWidth="1"/>
    <col min="15098" max="15098" width="16" style="309" customWidth="1"/>
    <col min="15099" max="15100" width="15" style="309" bestFit="1" customWidth="1"/>
    <col min="15101" max="15101" width="16.5546875" style="309" bestFit="1" customWidth="1"/>
    <col min="15102" max="15102" width="12.5546875" style="309" customWidth="1"/>
    <col min="15103" max="15103" width="17.5546875" style="309" bestFit="1" customWidth="1"/>
    <col min="15104" max="15105" width="18.109375" style="309" bestFit="1" customWidth="1"/>
    <col min="15106" max="15106" width="12.88671875" style="309" bestFit="1" customWidth="1"/>
    <col min="15107" max="15108" width="16.5546875" style="309" bestFit="1" customWidth="1"/>
    <col min="15109" max="15110" width="13.109375" style="309" bestFit="1" customWidth="1"/>
    <col min="15111" max="15111" width="15.5546875" style="309" bestFit="1" customWidth="1"/>
    <col min="15112" max="15112" width="13.6640625" style="309" bestFit="1" customWidth="1"/>
    <col min="15113" max="15115" width="12.33203125" style="309" bestFit="1" customWidth="1"/>
    <col min="15116" max="15116" width="17.5546875" style="309" bestFit="1" customWidth="1"/>
    <col min="15117" max="15117" width="12.33203125" style="309" bestFit="1" customWidth="1"/>
    <col min="15118" max="15118" width="13.44140625" style="309" bestFit="1" customWidth="1"/>
    <col min="15119" max="15352" width="9.109375" style="309"/>
    <col min="15353" max="15353" width="33.6640625" style="309" customWidth="1"/>
    <col min="15354" max="15354" width="16" style="309" customWidth="1"/>
    <col min="15355" max="15356" width="15" style="309" bestFit="1" customWidth="1"/>
    <col min="15357" max="15357" width="16.5546875" style="309" bestFit="1" customWidth="1"/>
    <col min="15358" max="15358" width="12.5546875" style="309" customWidth="1"/>
    <col min="15359" max="15359" width="17.5546875" style="309" bestFit="1" customWidth="1"/>
    <col min="15360" max="15361" width="18.109375" style="309" bestFit="1" customWidth="1"/>
    <col min="15362" max="15362" width="12.88671875" style="309" bestFit="1" customWidth="1"/>
    <col min="15363" max="15364" width="16.5546875" style="309" bestFit="1" customWidth="1"/>
    <col min="15365" max="15366" width="13.109375" style="309" bestFit="1" customWidth="1"/>
    <col min="15367" max="15367" width="15.5546875" style="309" bestFit="1" customWidth="1"/>
    <col min="15368" max="15368" width="13.6640625" style="309" bestFit="1" customWidth="1"/>
    <col min="15369" max="15371" width="12.33203125" style="309" bestFit="1" customWidth="1"/>
    <col min="15372" max="15372" width="17.5546875" style="309" bestFit="1" customWidth="1"/>
    <col min="15373" max="15373" width="12.33203125" style="309" bestFit="1" customWidth="1"/>
    <col min="15374" max="15374" width="13.44140625" style="309" bestFit="1" customWidth="1"/>
    <col min="15375" max="15608" width="9.109375" style="309"/>
    <col min="15609" max="15609" width="33.6640625" style="309" customWidth="1"/>
    <col min="15610" max="15610" width="16" style="309" customWidth="1"/>
    <col min="15611" max="15612" width="15" style="309" bestFit="1" customWidth="1"/>
    <col min="15613" max="15613" width="16.5546875" style="309" bestFit="1" customWidth="1"/>
    <col min="15614" max="15614" width="12.5546875" style="309" customWidth="1"/>
    <col min="15615" max="15615" width="17.5546875" style="309" bestFit="1" customWidth="1"/>
    <col min="15616" max="15617" width="18.109375" style="309" bestFit="1" customWidth="1"/>
    <col min="15618" max="15618" width="12.88671875" style="309" bestFit="1" customWidth="1"/>
    <col min="15619" max="15620" width="16.5546875" style="309" bestFit="1" customWidth="1"/>
    <col min="15621" max="15622" width="13.109375" style="309" bestFit="1" customWidth="1"/>
    <col min="15623" max="15623" width="15.5546875" style="309" bestFit="1" customWidth="1"/>
    <col min="15624" max="15624" width="13.6640625" style="309" bestFit="1" customWidth="1"/>
    <col min="15625" max="15627" width="12.33203125" style="309" bestFit="1" customWidth="1"/>
    <col min="15628" max="15628" width="17.5546875" style="309" bestFit="1" customWidth="1"/>
    <col min="15629" max="15629" width="12.33203125" style="309" bestFit="1" customWidth="1"/>
    <col min="15630" max="15630" width="13.44140625" style="309" bestFit="1" customWidth="1"/>
    <col min="15631" max="15864" width="9.109375" style="309"/>
    <col min="15865" max="15865" width="33.6640625" style="309" customWidth="1"/>
    <col min="15866" max="15866" width="16" style="309" customWidth="1"/>
    <col min="15867" max="15868" width="15" style="309" bestFit="1" customWidth="1"/>
    <col min="15869" max="15869" width="16.5546875" style="309" bestFit="1" customWidth="1"/>
    <col min="15870" max="15870" width="12.5546875" style="309" customWidth="1"/>
    <col min="15871" max="15871" width="17.5546875" style="309" bestFit="1" customWidth="1"/>
    <col min="15872" max="15873" width="18.109375" style="309" bestFit="1" customWidth="1"/>
    <col min="15874" max="15874" width="12.88671875" style="309" bestFit="1" customWidth="1"/>
    <col min="15875" max="15876" width="16.5546875" style="309" bestFit="1" customWidth="1"/>
    <col min="15877" max="15878" width="13.109375" style="309" bestFit="1" customWidth="1"/>
    <col min="15879" max="15879" width="15.5546875" style="309" bestFit="1" customWidth="1"/>
    <col min="15880" max="15880" width="13.6640625" style="309" bestFit="1" customWidth="1"/>
    <col min="15881" max="15883" width="12.33203125" style="309" bestFit="1" customWidth="1"/>
    <col min="15884" max="15884" width="17.5546875" style="309" bestFit="1" customWidth="1"/>
    <col min="15885" max="15885" width="12.33203125" style="309" bestFit="1" customWidth="1"/>
    <col min="15886" max="15886" width="13.44140625" style="309" bestFit="1" customWidth="1"/>
    <col min="15887" max="16120" width="9.109375" style="309"/>
    <col min="16121" max="16121" width="33.6640625" style="309" customWidth="1"/>
    <col min="16122" max="16122" width="16" style="309" customWidth="1"/>
    <col min="16123" max="16124" width="15" style="309" bestFit="1" customWidth="1"/>
    <col min="16125" max="16125" width="16.5546875" style="309" bestFit="1" customWidth="1"/>
    <col min="16126" max="16126" width="12.5546875" style="309" customWidth="1"/>
    <col min="16127" max="16127" width="17.5546875" style="309" bestFit="1" customWidth="1"/>
    <col min="16128" max="16129" width="18.109375" style="309" bestFit="1" customWidth="1"/>
    <col min="16130" max="16130" width="12.88671875" style="309" bestFit="1" customWidth="1"/>
    <col min="16131" max="16132" width="16.5546875" style="309" bestFit="1" customWidth="1"/>
    <col min="16133" max="16134" width="13.109375" style="309" bestFit="1" customWidth="1"/>
    <col min="16135" max="16135" width="15.5546875" style="309" bestFit="1" customWidth="1"/>
    <col min="16136" max="16136" width="13.6640625" style="309" bestFit="1" customWidth="1"/>
    <col min="16137" max="16139" width="12.33203125" style="309" bestFit="1" customWidth="1"/>
    <col min="16140" max="16140" width="17.5546875" style="309" bestFit="1" customWidth="1"/>
    <col min="16141" max="16141" width="12.33203125" style="309" bestFit="1" customWidth="1"/>
    <col min="16142" max="16142" width="13.44140625" style="309" bestFit="1" customWidth="1"/>
    <col min="16143" max="16384" width="9.109375" style="309"/>
  </cols>
  <sheetData>
    <row r="1" spans="1:13">
      <c r="A1" s="308" t="s">
        <v>474</v>
      </c>
      <c r="B1" s="308"/>
      <c r="C1" s="340"/>
      <c r="D1" s="340"/>
      <c r="E1" s="308"/>
      <c r="F1" s="308"/>
      <c r="G1" s="308"/>
      <c r="H1" s="308"/>
      <c r="I1" s="308"/>
      <c r="J1" s="308"/>
      <c r="K1" s="308"/>
      <c r="L1" s="308"/>
      <c r="M1" s="308"/>
    </row>
    <row r="2" spans="1:13" s="311" customFormat="1" ht="20.399999999999999">
      <c r="A2" s="401" t="s">
        <v>28</v>
      </c>
      <c r="B2" s="310" t="s">
        <v>475</v>
      </c>
      <c r="C2" s="402" t="s">
        <v>476</v>
      </c>
      <c r="D2" s="402"/>
      <c r="E2" s="300" t="s">
        <v>475</v>
      </c>
      <c r="F2" s="310" t="s">
        <v>477</v>
      </c>
      <c r="G2" s="403" t="s">
        <v>478</v>
      </c>
      <c r="H2" s="404"/>
      <c r="I2" s="404"/>
      <c r="J2" s="405"/>
      <c r="K2" s="406" t="s">
        <v>479</v>
      </c>
      <c r="L2" s="407"/>
      <c r="M2" s="408" t="s">
        <v>480</v>
      </c>
    </row>
    <row r="3" spans="1:13" s="311" customFormat="1" ht="30.6">
      <c r="A3" s="401"/>
      <c r="B3" s="312">
        <v>45291</v>
      </c>
      <c r="C3" s="341" t="s">
        <v>481</v>
      </c>
      <c r="D3" s="341" t="s">
        <v>482</v>
      </c>
      <c r="E3" s="312">
        <v>45291</v>
      </c>
      <c r="F3" s="310" t="s">
        <v>483</v>
      </c>
      <c r="G3" s="313" t="s">
        <v>484</v>
      </c>
      <c r="H3" s="313" t="s">
        <v>485</v>
      </c>
      <c r="I3" s="313" t="s">
        <v>486</v>
      </c>
      <c r="J3" s="313" t="s">
        <v>487</v>
      </c>
      <c r="K3" s="314" t="s">
        <v>488</v>
      </c>
      <c r="L3" s="314" t="s">
        <v>489</v>
      </c>
      <c r="M3" s="408"/>
    </row>
    <row r="4" spans="1:13" s="318" customFormat="1" ht="10.199999999999999" customHeight="1">
      <c r="A4" s="315" t="s">
        <v>227</v>
      </c>
      <c r="B4" s="316"/>
      <c r="C4" s="342"/>
      <c r="D4" s="342"/>
      <c r="E4" s="317"/>
      <c r="F4" s="305">
        <f>+B4+C4-D4-E4</f>
        <v>0</v>
      </c>
      <c r="G4" s="305">
        <v>0</v>
      </c>
      <c r="H4" s="305">
        <v>0</v>
      </c>
      <c r="I4" s="305">
        <v>0</v>
      </c>
      <c r="J4" s="305">
        <v>0</v>
      </c>
      <c r="K4" s="305">
        <v>0</v>
      </c>
      <c r="L4" s="305">
        <v>0</v>
      </c>
      <c r="M4" s="305">
        <f>+SUM(F4:L4)</f>
        <v>0</v>
      </c>
    </row>
    <row r="5" spans="1:13" s="318" customFormat="1" ht="10.199999999999999" customHeight="1">
      <c r="A5" s="315" t="s">
        <v>229</v>
      </c>
      <c r="B5" s="316"/>
      <c r="C5" s="342"/>
      <c r="D5" s="342"/>
      <c r="E5" s="317"/>
      <c r="F5" s="305">
        <f>+B5+C5-D5-E5</f>
        <v>0</v>
      </c>
      <c r="G5" s="305">
        <v>0</v>
      </c>
      <c r="H5" s="305">
        <v>0</v>
      </c>
      <c r="I5" s="305">
        <v>0</v>
      </c>
      <c r="J5" s="305">
        <v>0</v>
      </c>
      <c r="K5" s="305">
        <v>0</v>
      </c>
      <c r="L5" s="305">
        <v>0</v>
      </c>
      <c r="M5" s="305">
        <f t="shared" ref="M5:M7" si="0">+SUM(F5:L5)</f>
        <v>0</v>
      </c>
    </row>
    <row r="6" spans="1:13" s="318" customFormat="1" ht="10.199999999999999" customHeight="1">
      <c r="A6" s="315" t="s">
        <v>231</v>
      </c>
      <c r="B6" s="307"/>
      <c r="C6" s="342"/>
      <c r="D6" s="342"/>
      <c r="E6" s="317"/>
      <c r="F6" s="305">
        <f t="shared" ref="F6:F7" si="1">+B6+C6-D6-E6</f>
        <v>0</v>
      </c>
      <c r="G6" s="305">
        <v>0</v>
      </c>
      <c r="H6" s="305">
        <v>0</v>
      </c>
      <c r="I6" s="305">
        <v>0</v>
      </c>
      <c r="J6" s="305">
        <v>0</v>
      </c>
      <c r="K6" s="305">
        <v>0</v>
      </c>
      <c r="L6" s="305">
        <v>0</v>
      </c>
      <c r="M6" s="305">
        <f t="shared" si="0"/>
        <v>0</v>
      </c>
    </row>
    <row r="7" spans="1:13" s="318" customFormat="1" ht="10.199999999999999" customHeight="1">
      <c r="A7" s="315" t="s">
        <v>233</v>
      </c>
      <c r="B7" s="307"/>
      <c r="C7" s="342"/>
      <c r="D7" s="342"/>
      <c r="E7" s="317"/>
      <c r="F7" s="305">
        <f t="shared" si="1"/>
        <v>0</v>
      </c>
      <c r="G7" s="305">
        <v>0</v>
      </c>
      <c r="H7" s="305">
        <v>0</v>
      </c>
      <c r="I7" s="305">
        <v>0</v>
      </c>
      <c r="J7" s="305">
        <v>0</v>
      </c>
      <c r="K7" s="305">
        <v>0</v>
      </c>
      <c r="L7" s="305">
        <v>0</v>
      </c>
      <c r="M7" s="305">
        <f t="shared" si="0"/>
        <v>0</v>
      </c>
    </row>
    <row r="8" spans="1:13" s="318" customFormat="1" ht="10.199999999999999" customHeight="1">
      <c r="A8" s="315" t="s">
        <v>235</v>
      </c>
      <c r="B8" s="307">
        <f>IFERROR(VLOOKUP(A8,BG!A:E,5,FALSE),0)</f>
        <v>39151613</v>
      </c>
      <c r="C8" s="342"/>
      <c r="D8" s="342"/>
      <c r="E8" s="317">
        <v>33217215.840000004</v>
      </c>
      <c r="F8" s="305">
        <f t="shared" ref="F8:F19" si="2">+B8+C8-D8-E8</f>
        <v>5934397.1599999964</v>
      </c>
      <c r="G8" s="305">
        <v>0</v>
      </c>
      <c r="H8" s="305">
        <v>0</v>
      </c>
      <c r="I8" s="305">
        <v>0</v>
      </c>
      <c r="J8" s="305">
        <v>0</v>
      </c>
      <c r="K8" s="305">
        <v>0</v>
      </c>
      <c r="L8" s="305">
        <v>0</v>
      </c>
      <c r="M8" s="305">
        <f t="shared" ref="M8:M13" si="3">+SUM(F8:L8)</f>
        <v>5934397.1599999964</v>
      </c>
    </row>
    <row r="9" spans="1:13" s="318" customFormat="1" ht="10.199999999999999" customHeight="1">
      <c r="A9" s="315" t="s">
        <v>237</v>
      </c>
      <c r="B9" s="307">
        <f>IFERROR(VLOOKUP(A9,BG!A:E,5,FALSE),0)</f>
        <v>1000000</v>
      </c>
      <c r="C9" s="342"/>
      <c r="D9" s="342"/>
      <c r="E9" s="317">
        <v>1000000</v>
      </c>
      <c r="F9" s="305">
        <f t="shared" si="2"/>
        <v>0</v>
      </c>
      <c r="G9" s="305">
        <v>0</v>
      </c>
      <c r="H9" s="305">
        <v>0</v>
      </c>
      <c r="I9" s="305">
        <v>0</v>
      </c>
      <c r="J9" s="305">
        <v>0</v>
      </c>
      <c r="K9" s="305">
        <v>0</v>
      </c>
      <c r="L9" s="305">
        <v>0</v>
      </c>
      <c r="M9" s="305">
        <f t="shared" si="3"/>
        <v>0</v>
      </c>
    </row>
    <row r="10" spans="1:13" s="318" customFormat="1" ht="10.199999999999999" customHeight="1">
      <c r="A10" s="315" t="s">
        <v>504</v>
      </c>
      <c r="B10" s="307">
        <f>IFERROR(VLOOKUP(A10,BG!A:E,5,FALSE),0)</f>
        <v>12500000</v>
      </c>
      <c r="C10" s="342"/>
      <c r="D10" s="342"/>
      <c r="E10" s="317">
        <v>12500069</v>
      </c>
      <c r="F10" s="305">
        <f t="shared" si="2"/>
        <v>-69</v>
      </c>
      <c r="G10" s="305">
        <v>0</v>
      </c>
      <c r="H10" s="305">
        <v>0</v>
      </c>
      <c r="I10" s="305">
        <v>0</v>
      </c>
      <c r="J10" s="305">
        <v>0</v>
      </c>
      <c r="K10" s="305">
        <v>0</v>
      </c>
      <c r="L10" s="305">
        <v>0</v>
      </c>
      <c r="M10" s="305">
        <f t="shared" si="3"/>
        <v>-69</v>
      </c>
    </row>
    <row r="11" spans="1:13" s="318" customFormat="1" ht="10.199999999999999" customHeight="1">
      <c r="A11" s="315" t="s">
        <v>490</v>
      </c>
      <c r="B11" s="307">
        <f>IFERROR(VLOOKUP(A11,BG!A:E,5,FALSE),0)</f>
        <v>4197183679</v>
      </c>
      <c r="C11" s="342"/>
      <c r="D11" s="342"/>
      <c r="E11" s="317">
        <v>8325923255</v>
      </c>
      <c r="F11" s="305">
        <f t="shared" si="2"/>
        <v>-4128739576</v>
      </c>
      <c r="G11" s="305"/>
      <c r="H11" s="305"/>
      <c r="I11" s="305"/>
      <c r="J11" s="305"/>
      <c r="K11" s="305"/>
      <c r="L11" s="305"/>
      <c r="M11" s="305">
        <f t="shared" si="3"/>
        <v>-4128739576</v>
      </c>
    </row>
    <row r="12" spans="1:13" s="318" customFormat="1" ht="10.199999999999999" customHeight="1">
      <c r="A12" s="315" t="s">
        <v>566</v>
      </c>
      <c r="B12" s="307">
        <f>IFERROR(VLOOKUP(A12,BG!A:E,5,FALSE),0)</f>
        <v>42930822</v>
      </c>
      <c r="C12" s="342"/>
      <c r="D12" s="342"/>
      <c r="E12" s="317">
        <v>0</v>
      </c>
      <c r="F12" s="305">
        <f t="shared" ref="F12" si="4">+B12+C12-D12-E12</f>
        <v>42930822</v>
      </c>
      <c r="G12" s="305"/>
      <c r="H12" s="305"/>
      <c r="I12" s="305"/>
      <c r="J12" s="305"/>
      <c r="K12" s="305"/>
      <c r="L12" s="305"/>
      <c r="M12" s="305">
        <f t="shared" si="3"/>
        <v>42930822</v>
      </c>
    </row>
    <row r="13" spans="1:13" s="318" customFormat="1" ht="10.199999999999999" customHeight="1">
      <c r="A13" s="315" t="s">
        <v>240</v>
      </c>
      <c r="B13" s="307"/>
      <c r="C13" s="342"/>
      <c r="D13" s="342"/>
      <c r="E13" s="317"/>
      <c r="F13" s="305">
        <f t="shared" si="2"/>
        <v>0</v>
      </c>
      <c r="G13" s="305">
        <v>0</v>
      </c>
      <c r="H13" s="305">
        <v>0</v>
      </c>
      <c r="I13" s="305">
        <v>0</v>
      </c>
      <c r="J13" s="305">
        <v>0</v>
      </c>
      <c r="K13" s="305">
        <v>0</v>
      </c>
      <c r="L13" s="305">
        <v>0</v>
      </c>
      <c r="M13" s="305">
        <f t="shared" si="3"/>
        <v>0</v>
      </c>
    </row>
    <row r="14" spans="1:13" s="318" customFormat="1" ht="10.199999999999999" customHeight="1">
      <c r="A14" s="315" t="s">
        <v>242</v>
      </c>
      <c r="B14" s="307"/>
      <c r="C14" s="342"/>
      <c r="D14" s="342"/>
      <c r="E14" s="317"/>
      <c r="F14" s="305">
        <f t="shared" si="2"/>
        <v>0</v>
      </c>
      <c r="G14" s="305">
        <v>0</v>
      </c>
      <c r="H14" s="305">
        <v>0</v>
      </c>
      <c r="I14" s="305">
        <v>0</v>
      </c>
      <c r="J14" s="305">
        <v>0</v>
      </c>
      <c r="K14" s="305">
        <v>0</v>
      </c>
      <c r="L14" s="305">
        <v>0</v>
      </c>
      <c r="M14" s="305">
        <f t="shared" ref="M14:M78" si="5">+SUM(F14:L14)</f>
        <v>0</v>
      </c>
    </row>
    <row r="15" spans="1:13" s="318" customFormat="1" ht="10.199999999999999" customHeight="1">
      <c r="A15" s="315" t="s">
        <v>259</v>
      </c>
      <c r="B15" s="307"/>
      <c r="C15" s="342"/>
      <c r="D15" s="342"/>
      <c r="E15" s="317"/>
      <c r="F15" s="305">
        <f t="shared" si="2"/>
        <v>0</v>
      </c>
      <c r="G15" s="305">
        <v>0</v>
      </c>
      <c r="H15" s="305">
        <v>0</v>
      </c>
      <c r="I15" s="305">
        <v>0</v>
      </c>
      <c r="J15" s="305">
        <v>0</v>
      </c>
      <c r="K15" s="305">
        <v>0</v>
      </c>
      <c r="L15" s="305">
        <v>0</v>
      </c>
      <c r="M15" s="305">
        <f t="shared" si="5"/>
        <v>0</v>
      </c>
    </row>
    <row r="16" spans="1:13" s="318" customFormat="1" ht="10.199999999999999" customHeight="1">
      <c r="A16" s="315" t="s">
        <v>261</v>
      </c>
      <c r="B16" s="307">
        <f>IFERROR(VLOOKUP(A16,BG!A:C,3,FALSE),0)</f>
        <v>0</v>
      </c>
      <c r="C16" s="342"/>
      <c r="D16" s="342"/>
      <c r="E16" s="317">
        <v>480551437.2035234</v>
      </c>
      <c r="F16" s="305">
        <f t="shared" si="2"/>
        <v>-480551437.2035234</v>
      </c>
      <c r="G16" s="305">
        <f>-F16</f>
        <v>480551437.2035234</v>
      </c>
      <c r="H16" s="305">
        <v>0</v>
      </c>
      <c r="I16" s="305">
        <v>0</v>
      </c>
      <c r="J16" s="305">
        <v>0</v>
      </c>
      <c r="K16" s="305">
        <v>0</v>
      </c>
      <c r="L16" s="305">
        <v>0</v>
      </c>
      <c r="M16" s="305">
        <f t="shared" si="5"/>
        <v>0</v>
      </c>
    </row>
    <row r="17" spans="1:13" s="318" customFormat="1" ht="10.199999999999999" customHeight="1">
      <c r="A17" s="315" t="s">
        <v>262</v>
      </c>
      <c r="B17" s="365">
        <f>IFERROR(VLOOKUP(A17,BG!A:C,3,FALSE),0)</f>
        <v>202737028</v>
      </c>
      <c r="C17" s="342"/>
      <c r="D17" s="342"/>
      <c r="E17" s="317">
        <v>203485050.73886538</v>
      </c>
      <c r="F17" s="305">
        <f t="shared" si="2"/>
        <v>-748022.73886537552</v>
      </c>
      <c r="G17" s="305">
        <f>-F17</f>
        <v>748022.73886537552</v>
      </c>
      <c r="H17" s="305">
        <v>0</v>
      </c>
      <c r="I17" s="305">
        <v>0</v>
      </c>
      <c r="J17" s="305">
        <v>0</v>
      </c>
      <c r="K17" s="305">
        <v>0</v>
      </c>
      <c r="L17" s="305">
        <v>0</v>
      </c>
      <c r="M17" s="305">
        <f t="shared" si="5"/>
        <v>0</v>
      </c>
    </row>
    <row r="18" spans="1:13" s="318" customFormat="1" ht="10.199999999999999" customHeight="1">
      <c r="A18" s="315" t="s">
        <v>264</v>
      </c>
      <c r="B18" s="307"/>
      <c r="C18" s="342"/>
      <c r="D18" s="342"/>
      <c r="E18" s="317"/>
      <c r="F18" s="305">
        <f t="shared" si="2"/>
        <v>0</v>
      </c>
      <c r="G18" s="305">
        <v>0</v>
      </c>
      <c r="H18" s="305">
        <v>0</v>
      </c>
      <c r="I18" s="305">
        <v>0</v>
      </c>
      <c r="J18" s="305">
        <v>0</v>
      </c>
      <c r="K18" s="305">
        <v>0</v>
      </c>
      <c r="L18" s="305">
        <v>0</v>
      </c>
      <c r="M18" s="305">
        <f t="shared" si="5"/>
        <v>0</v>
      </c>
    </row>
    <row r="19" spans="1:13" s="318" customFormat="1" ht="10.199999999999999" customHeight="1">
      <c r="A19" s="315" t="s">
        <v>265</v>
      </c>
      <c r="B19" s="307">
        <f>IFERROR(VLOOKUP(A19,BG!A:C,3,FALSE),0)</f>
        <v>0</v>
      </c>
      <c r="C19" s="342"/>
      <c r="D19" s="342"/>
      <c r="E19" s="317">
        <v>2434844459.1286817</v>
      </c>
      <c r="F19" s="305">
        <f t="shared" si="2"/>
        <v>-2434844459.1286817</v>
      </c>
      <c r="G19" s="305">
        <f>-F19</f>
        <v>2434844459.1286817</v>
      </c>
      <c r="H19" s="305">
        <v>0</v>
      </c>
      <c r="I19" s="305">
        <v>0</v>
      </c>
      <c r="J19" s="305">
        <v>0</v>
      </c>
      <c r="K19" s="305">
        <v>0</v>
      </c>
      <c r="L19" s="305">
        <v>0</v>
      </c>
      <c r="M19" s="305">
        <f t="shared" si="5"/>
        <v>0</v>
      </c>
    </row>
    <row r="20" spans="1:13" s="318" customFormat="1" ht="10.199999999999999" customHeight="1">
      <c r="A20" s="315" t="s">
        <v>266</v>
      </c>
      <c r="B20" s="307"/>
      <c r="C20" s="342"/>
      <c r="D20" s="342"/>
      <c r="E20" s="317"/>
      <c r="F20" s="305">
        <f t="shared" ref="F20:F75" si="6">+B20+C20-D20-E20</f>
        <v>0</v>
      </c>
      <c r="G20" s="305">
        <v>0</v>
      </c>
      <c r="H20" s="305">
        <v>0</v>
      </c>
      <c r="I20" s="305">
        <v>0</v>
      </c>
      <c r="J20" s="305">
        <v>0</v>
      </c>
      <c r="K20" s="305">
        <v>0</v>
      </c>
      <c r="L20" s="305">
        <v>0</v>
      </c>
      <c r="M20" s="305">
        <f t="shared" si="5"/>
        <v>0</v>
      </c>
    </row>
    <row r="21" spans="1:13" s="318" customFormat="1" ht="10.199999999999999" customHeight="1">
      <c r="A21" s="315" t="s">
        <v>268</v>
      </c>
      <c r="B21" s="307">
        <f>IFERROR(VLOOKUP(A21,BG!A:C,3,FALSE),0)</f>
        <v>0</v>
      </c>
      <c r="C21" s="342"/>
      <c r="D21" s="342"/>
      <c r="E21" s="317">
        <v>514197630.84931505</v>
      </c>
      <c r="F21" s="305">
        <f t="shared" si="6"/>
        <v>-514197630.84931505</v>
      </c>
      <c r="G21" s="305">
        <f>-F21</f>
        <v>514197630.84931505</v>
      </c>
      <c r="H21" s="305">
        <v>0</v>
      </c>
      <c r="I21" s="305">
        <v>0</v>
      </c>
      <c r="J21" s="305">
        <v>0</v>
      </c>
      <c r="K21" s="305">
        <v>0</v>
      </c>
      <c r="L21" s="305">
        <v>0</v>
      </c>
      <c r="M21" s="305">
        <f t="shared" si="5"/>
        <v>0</v>
      </c>
    </row>
    <row r="22" spans="1:13" s="318" customFormat="1" ht="10.199999999999999" customHeight="1">
      <c r="A22" s="315" t="s">
        <v>269</v>
      </c>
      <c r="B22" s="307">
        <f>IFERROR(VLOOKUP(A22,BG!A:C,3,FALSE),0)</f>
        <v>0</v>
      </c>
      <c r="C22" s="342"/>
      <c r="D22" s="342"/>
      <c r="E22" s="317"/>
      <c r="F22" s="305">
        <f t="shared" si="6"/>
        <v>0</v>
      </c>
      <c r="G22" s="305">
        <f>-F22</f>
        <v>0</v>
      </c>
      <c r="H22" s="305"/>
      <c r="I22" s="305"/>
      <c r="J22" s="305"/>
      <c r="K22" s="305"/>
      <c r="L22" s="305"/>
      <c r="M22" s="305">
        <f t="shared" si="5"/>
        <v>0</v>
      </c>
    </row>
    <row r="23" spans="1:13" s="318" customFormat="1" ht="10.199999999999999" customHeight="1">
      <c r="A23" s="315" t="s">
        <v>505</v>
      </c>
      <c r="B23" s="307">
        <f>IFERROR(VLOOKUP(A23,BG!A:C,3,FALSE),0)</f>
        <v>1168782996.03</v>
      </c>
      <c r="C23" s="342"/>
      <c r="D23" s="342"/>
      <c r="E23" s="317"/>
      <c r="F23" s="305">
        <f t="shared" ref="F23" si="7">+B23+C23-D23-E23</f>
        <v>1168782996.03</v>
      </c>
      <c r="G23" s="305">
        <f>-F23</f>
        <v>-1168782996.03</v>
      </c>
      <c r="H23" s="305"/>
      <c r="I23" s="305"/>
      <c r="J23" s="305"/>
      <c r="K23" s="305"/>
      <c r="L23" s="305"/>
      <c r="M23" s="305">
        <f t="shared" ref="M23" si="8">+SUM(F23:L23)</f>
        <v>0</v>
      </c>
    </row>
    <row r="24" spans="1:13" s="318" customFormat="1" ht="10.199999999999999" customHeight="1">
      <c r="A24" s="315" t="s">
        <v>270</v>
      </c>
      <c r="B24" s="307"/>
      <c r="C24" s="342"/>
      <c r="D24" s="342"/>
      <c r="E24" s="317"/>
      <c r="F24" s="305">
        <f t="shared" si="6"/>
        <v>0</v>
      </c>
      <c r="G24" s="305">
        <v>0</v>
      </c>
      <c r="H24" s="305">
        <v>0</v>
      </c>
      <c r="I24" s="305">
        <v>0</v>
      </c>
      <c r="J24" s="305">
        <v>0</v>
      </c>
      <c r="K24" s="305">
        <v>0</v>
      </c>
      <c r="L24" s="305">
        <v>0</v>
      </c>
      <c r="M24" s="305">
        <f t="shared" si="5"/>
        <v>0</v>
      </c>
    </row>
    <row r="25" spans="1:13" s="318" customFormat="1" ht="10.199999999999999" customHeight="1">
      <c r="A25" s="315" t="s">
        <v>272</v>
      </c>
      <c r="B25" s="307">
        <f>IFERROR(VLOOKUP(A25,BG!A:C,3,FALSE),0)</f>
        <v>510520276</v>
      </c>
      <c r="C25" s="342"/>
      <c r="D25" s="342"/>
      <c r="E25" s="317">
        <v>513046956.26966047</v>
      </c>
      <c r="F25" s="305">
        <f t="shared" si="6"/>
        <v>-2526680.2696604729</v>
      </c>
      <c r="G25" s="305">
        <f t="shared" ref="G25:G105" si="9">-F25</f>
        <v>2526680.2696604729</v>
      </c>
      <c r="H25" s="305">
        <v>0</v>
      </c>
      <c r="I25" s="305">
        <v>0</v>
      </c>
      <c r="J25" s="305">
        <v>0</v>
      </c>
      <c r="K25" s="305">
        <v>0</v>
      </c>
      <c r="L25" s="305">
        <v>0</v>
      </c>
      <c r="M25" s="305">
        <f t="shared" si="5"/>
        <v>0</v>
      </c>
    </row>
    <row r="26" spans="1:13" s="318" customFormat="1" ht="10.199999999999999" customHeight="1">
      <c r="A26" s="315" t="s">
        <v>274</v>
      </c>
      <c r="B26" s="307">
        <f>IFERROR(VLOOKUP(A26,BG!A:C,3,FALSE),0)</f>
        <v>102031057</v>
      </c>
      <c r="C26" s="342"/>
      <c r="D26" s="342"/>
      <c r="E26" s="317">
        <v>102649491.12004453</v>
      </c>
      <c r="F26" s="305">
        <f t="shared" si="6"/>
        <v>-618434.12004452944</v>
      </c>
      <c r="G26" s="305">
        <f t="shared" si="9"/>
        <v>618434.12004452944</v>
      </c>
      <c r="H26" s="305">
        <v>0</v>
      </c>
      <c r="I26" s="305">
        <v>0</v>
      </c>
      <c r="J26" s="305">
        <v>0</v>
      </c>
      <c r="K26" s="305">
        <v>0</v>
      </c>
      <c r="L26" s="305">
        <v>0</v>
      </c>
      <c r="M26" s="305">
        <f t="shared" si="5"/>
        <v>0</v>
      </c>
    </row>
    <row r="27" spans="1:13" s="318" customFormat="1" ht="10.199999999999999" customHeight="1">
      <c r="A27" s="315" t="s">
        <v>276</v>
      </c>
      <c r="B27" s="307">
        <f>IFERROR(VLOOKUP(A27,BG!A:C,3,FALSE),0)</f>
        <v>328019857</v>
      </c>
      <c r="C27" s="342"/>
      <c r="D27" s="342"/>
      <c r="E27" s="317">
        <v>0</v>
      </c>
      <c r="F27" s="305">
        <f t="shared" ref="F27" si="10">+B27+C27-D27-E27</f>
        <v>328019857</v>
      </c>
      <c r="G27" s="305">
        <f t="shared" si="9"/>
        <v>-328019857</v>
      </c>
      <c r="H27" s="305">
        <v>0</v>
      </c>
      <c r="I27" s="305">
        <v>0</v>
      </c>
      <c r="J27" s="305">
        <v>0</v>
      </c>
      <c r="K27" s="305">
        <v>0</v>
      </c>
      <c r="L27" s="305">
        <v>0</v>
      </c>
      <c r="M27" s="305">
        <f t="shared" ref="M27" si="11">+SUM(F27:L27)</f>
        <v>0</v>
      </c>
    </row>
    <row r="28" spans="1:13" s="318" customFormat="1" ht="10.199999999999999" customHeight="1">
      <c r="A28" s="315" t="s">
        <v>507</v>
      </c>
      <c r="B28" s="307">
        <f>IFERROR(VLOOKUP(A28,BG!A:C,3,FALSE),0)</f>
        <v>730390172.98000002</v>
      </c>
      <c r="C28" s="342"/>
      <c r="D28" s="342"/>
      <c r="E28" s="317">
        <v>0</v>
      </c>
      <c r="F28" s="305">
        <f t="shared" si="6"/>
        <v>730390172.98000002</v>
      </c>
      <c r="G28" s="305">
        <f t="shared" ref="G28" si="12">-F28</f>
        <v>-730390172.98000002</v>
      </c>
      <c r="H28" s="305">
        <v>0</v>
      </c>
      <c r="I28" s="305">
        <v>0</v>
      </c>
      <c r="J28" s="305">
        <v>0</v>
      </c>
      <c r="K28" s="305">
        <v>0</v>
      </c>
      <c r="L28" s="305">
        <v>0</v>
      </c>
      <c r="M28" s="305">
        <f t="shared" si="5"/>
        <v>0</v>
      </c>
    </row>
    <row r="29" spans="1:13" s="318" customFormat="1" ht="10.199999999999999" customHeight="1">
      <c r="A29" s="315" t="s">
        <v>278</v>
      </c>
      <c r="B29" s="307"/>
      <c r="C29" s="342"/>
      <c r="D29" s="342"/>
      <c r="E29" s="317"/>
      <c r="F29" s="305">
        <f t="shared" si="6"/>
        <v>0</v>
      </c>
      <c r="G29" s="305">
        <v>0</v>
      </c>
      <c r="H29" s="305">
        <v>0</v>
      </c>
      <c r="I29" s="305">
        <v>0</v>
      </c>
      <c r="J29" s="305">
        <v>0</v>
      </c>
      <c r="K29" s="305">
        <v>0</v>
      </c>
      <c r="L29" s="305">
        <v>0</v>
      </c>
      <c r="M29" s="305">
        <f t="shared" si="5"/>
        <v>0</v>
      </c>
    </row>
    <row r="30" spans="1:13" s="318" customFormat="1" ht="10.199999999999999" customHeight="1">
      <c r="A30" s="315" t="s">
        <v>280</v>
      </c>
      <c r="B30" s="307">
        <f>IFERROR(VLOOKUP(A30,BG!A:C,3,FALSE),0)</f>
        <v>0</v>
      </c>
      <c r="C30" s="342"/>
      <c r="D30" s="342"/>
      <c r="E30" s="317">
        <v>201912211.38769138</v>
      </c>
      <c r="F30" s="305">
        <f t="shared" si="6"/>
        <v>-201912211.38769138</v>
      </c>
      <c r="G30" s="305">
        <f t="shared" si="9"/>
        <v>201912211.38769138</v>
      </c>
      <c r="H30" s="305">
        <v>0</v>
      </c>
      <c r="I30" s="305">
        <v>0</v>
      </c>
      <c r="J30" s="305">
        <v>0</v>
      </c>
      <c r="K30" s="305">
        <v>0</v>
      </c>
      <c r="L30" s="305">
        <v>0</v>
      </c>
      <c r="M30" s="305">
        <f t="shared" si="5"/>
        <v>0</v>
      </c>
    </row>
    <row r="31" spans="1:13" s="318" customFormat="1" ht="10.199999999999999" customHeight="1">
      <c r="A31" s="315" t="s">
        <v>281</v>
      </c>
      <c r="B31" s="307">
        <f>IFERROR(VLOOKUP(A31,BG!A:C,3,FALSE),0)</f>
        <v>0</v>
      </c>
      <c r="C31" s="342"/>
      <c r="D31" s="342"/>
      <c r="E31" s="317">
        <v>201912211.38769138</v>
      </c>
      <c r="F31" s="305">
        <f t="shared" si="6"/>
        <v>-201912211.38769138</v>
      </c>
      <c r="G31" s="305">
        <f t="shared" si="9"/>
        <v>201912211.38769138</v>
      </c>
      <c r="H31" s="305">
        <v>0</v>
      </c>
      <c r="I31" s="305">
        <v>0</v>
      </c>
      <c r="J31" s="305">
        <v>0</v>
      </c>
      <c r="K31" s="305">
        <v>0</v>
      </c>
      <c r="L31" s="305">
        <v>0</v>
      </c>
      <c r="M31" s="305">
        <f t="shared" si="5"/>
        <v>0</v>
      </c>
    </row>
    <row r="32" spans="1:13" s="318" customFormat="1" ht="10.199999999999999" customHeight="1">
      <c r="A32" s="315" t="s">
        <v>282</v>
      </c>
      <c r="B32" s="307">
        <f>IFERROR(VLOOKUP(A32,BG!A:C,3,FALSE),0)</f>
        <v>0</v>
      </c>
      <c r="C32" s="342"/>
      <c r="D32" s="342"/>
      <c r="E32" s="317">
        <v>199267102.88789141</v>
      </c>
      <c r="F32" s="305">
        <f t="shared" si="6"/>
        <v>-199267102.88789141</v>
      </c>
      <c r="G32" s="305">
        <f t="shared" si="9"/>
        <v>199267102.88789141</v>
      </c>
      <c r="H32" s="305">
        <v>0</v>
      </c>
      <c r="I32" s="305">
        <v>0</v>
      </c>
      <c r="J32" s="305">
        <v>0</v>
      </c>
      <c r="K32" s="305">
        <v>0</v>
      </c>
      <c r="L32" s="305">
        <v>0</v>
      </c>
      <c r="M32" s="305">
        <f t="shared" si="5"/>
        <v>0</v>
      </c>
    </row>
    <row r="33" spans="1:13" s="318" customFormat="1" ht="10.199999999999999" customHeight="1">
      <c r="A33" s="315" t="s">
        <v>283</v>
      </c>
      <c r="B33" s="307">
        <f>IFERROR(VLOOKUP(A33,BG!A:C,3,FALSE),0)</f>
        <v>0</v>
      </c>
      <c r="C33" s="342"/>
      <c r="D33" s="342"/>
      <c r="E33" s="317">
        <v>199267102.88789141</v>
      </c>
      <c r="F33" s="305">
        <f t="shared" si="6"/>
        <v>-199267102.88789141</v>
      </c>
      <c r="G33" s="305">
        <f t="shared" si="9"/>
        <v>199267102.88789141</v>
      </c>
      <c r="H33" s="305">
        <v>0</v>
      </c>
      <c r="I33" s="305">
        <v>0</v>
      </c>
      <c r="J33" s="305">
        <v>0</v>
      </c>
      <c r="K33" s="305">
        <v>0</v>
      </c>
      <c r="L33" s="305">
        <v>0</v>
      </c>
      <c r="M33" s="305">
        <f t="shared" si="5"/>
        <v>0</v>
      </c>
    </row>
    <row r="34" spans="1:13" s="318" customFormat="1" ht="10.199999999999999" customHeight="1">
      <c r="A34" s="315" t="s">
        <v>284</v>
      </c>
      <c r="B34" s="307">
        <f>IFERROR(VLOOKUP(A34,BG!A:C,3,FALSE),0)</f>
        <v>0</v>
      </c>
      <c r="C34" s="342"/>
      <c r="D34" s="342"/>
      <c r="E34" s="317">
        <v>199267102.88789141</v>
      </c>
      <c r="F34" s="305">
        <f t="shared" si="6"/>
        <v>-199267102.88789141</v>
      </c>
      <c r="G34" s="305">
        <f t="shared" si="9"/>
        <v>199267102.88789141</v>
      </c>
      <c r="H34" s="305">
        <v>0</v>
      </c>
      <c r="I34" s="305">
        <v>0</v>
      </c>
      <c r="J34" s="305">
        <v>0</v>
      </c>
      <c r="K34" s="305">
        <v>0</v>
      </c>
      <c r="L34" s="305">
        <v>0</v>
      </c>
      <c r="M34" s="305">
        <f t="shared" si="5"/>
        <v>0</v>
      </c>
    </row>
    <row r="35" spans="1:13" s="318" customFormat="1" ht="10.199999999999999" customHeight="1">
      <c r="A35" s="315" t="s">
        <v>360</v>
      </c>
      <c r="B35" s="307">
        <f>IFERROR(VLOOKUP(A35,BG!A:C,3,FALSE),0)</f>
        <v>0</v>
      </c>
      <c r="C35" s="342"/>
      <c r="D35" s="342"/>
      <c r="E35" s="317">
        <v>199267102.88789141</v>
      </c>
      <c r="F35" s="305">
        <f t="shared" si="6"/>
        <v>-199267102.88789141</v>
      </c>
      <c r="G35" s="305">
        <f t="shared" si="9"/>
        <v>199267102.88789141</v>
      </c>
      <c r="H35" s="305">
        <v>0</v>
      </c>
      <c r="I35" s="305">
        <v>0</v>
      </c>
      <c r="J35" s="305">
        <v>0</v>
      </c>
      <c r="K35" s="305">
        <v>0</v>
      </c>
      <c r="L35" s="305">
        <v>0</v>
      </c>
      <c r="M35" s="305">
        <f t="shared" si="5"/>
        <v>0</v>
      </c>
    </row>
    <row r="36" spans="1:13" s="318" customFormat="1" ht="10.199999999999999" customHeight="1">
      <c r="A36" s="315" t="s">
        <v>285</v>
      </c>
      <c r="B36" s="307">
        <f>IFERROR(VLOOKUP(A36,BG!A:C,3,FALSE),0)</f>
        <v>0</v>
      </c>
      <c r="C36" s="342"/>
      <c r="D36" s="342"/>
      <c r="E36" s="317">
        <v>199267102.88789141</v>
      </c>
      <c r="F36" s="305">
        <f t="shared" si="6"/>
        <v>-199267102.88789141</v>
      </c>
      <c r="G36" s="305">
        <f t="shared" si="9"/>
        <v>199267102.88789141</v>
      </c>
      <c r="H36" s="305">
        <v>0</v>
      </c>
      <c r="I36" s="305">
        <v>0</v>
      </c>
      <c r="J36" s="305">
        <v>0</v>
      </c>
      <c r="K36" s="305">
        <v>0</v>
      </c>
      <c r="L36" s="305">
        <v>0</v>
      </c>
      <c r="M36" s="305">
        <f t="shared" si="5"/>
        <v>0</v>
      </c>
    </row>
    <row r="37" spans="1:13" s="318" customFormat="1" ht="10.199999999999999" customHeight="1">
      <c r="A37" s="315" t="s">
        <v>286</v>
      </c>
      <c r="B37" s="307">
        <f>IFERROR(VLOOKUP(A37,BG!A:C,3,FALSE),0)</f>
        <v>0</v>
      </c>
      <c r="C37" s="342"/>
      <c r="D37" s="342"/>
      <c r="E37" s="317">
        <v>199267102.88789141</v>
      </c>
      <c r="F37" s="305">
        <f t="shared" si="6"/>
        <v>-199267102.88789141</v>
      </c>
      <c r="G37" s="305">
        <f t="shared" si="9"/>
        <v>199267102.88789141</v>
      </c>
      <c r="H37" s="305">
        <v>0</v>
      </c>
      <c r="I37" s="305">
        <v>0</v>
      </c>
      <c r="J37" s="305">
        <v>0</v>
      </c>
      <c r="K37" s="305">
        <v>0</v>
      </c>
      <c r="L37" s="305">
        <v>0</v>
      </c>
      <c r="M37" s="305">
        <f t="shared" si="5"/>
        <v>0</v>
      </c>
    </row>
    <row r="38" spans="1:13" s="318" customFormat="1" ht="10.199999999999999" customHeight="1">
      <c r="A38" s="315" t="s">
        <v>287</v>
      </c>
      <c r="B38" s="307">
        <f>IFERROR(VLOOKUP(A38,BG!A:C,3,FALSE),0)</f>
        <v>0</v>
      </c>
      <c r="C38" s="342"/>
      <c r="D38" s="342"/>
      <c r="E38" s="317">
        <v>199267102.88789141</v>
      </c>
      <c r="F38" s="305">
        <f t="shared" si="6"/>
        <v>-199267102.88789141</v>
      </c>
      <c r="G38" s="305">
        <f t="shared" si="9"/>
        <v>199267102.88789141</v>
      </c>
      <c r="H38" s="305">
        <v>0</v>
      </c>
      <c r="I38" s="305">
        <v>0</v>
      </c>
      <c r="J38" s="305">
        <v>0</v>
      </c>
      <c r="K38" s="305">
        <v>0</v>
      </c>
      <c r="L38" s="305">
        <v>0</v>
      </c>
      <c r="M38" s="305">
        <f t="shared" si="5"/>
        <v>0</v>
      </c>
    </row>
    <row r="39" spans="1:13" s="318" customFormat="1" ht="10.199999999999999" customHeight="1">
      <c r="A39" s="315" t="s">
        <v>288</v>
      </c>
      <c r="B39" s="307">
        <f>IFERROR(VLOOKUP(A39,BG!A:C,3,FALSE),0)</f>
        <v>0</v>
      </c>
      <c r="C39" s="342"/>
      <c r="D39" s="342"/>
      <c r="E39" s="317">
        <v>199267102.88789141</v>
      </c>
      <c r="F39" s="305">
        <f t="shared" si="6"/>
        <v>-199267102.88789141</v>
      </c>
      <c r="G39" s="305">
        <f t="shared" si="9"/>
        <v>199267102.88789141</v>
      </c>
      <c r="H39" s="305">
        <v>0</v>
      </c>
      <c r="I39" s="305">
        <v>0</v>
      </c>
      <c r="J39" s="305">
        <v>0</v>
      </c>
      <c r="K39" s="305">
        <v>0</v>
      </c>
      <c r="L39" s="305">
        <v>0</v>
      </c>
      <c r="M39" s="305">
        <f t="shared" si="5"/>
        <v>0</v>
      </c>
    </row>
    <row r="40" spans="1:13" s="318" customFormat="1" ht="10.199999999999999" customHeight="1">
      <c r="A40" s="315" t="s">
        <v>465</v>
      </c>
      <c r="B40" s="307">
        <f>IFERROR(VLOOKUP(A40,BG!A:C,3,FALSE),0)</f>
        <v>0</v>
      </c>
      <c r="C40" s="342"/>
      <c r="D40" s="342"/>
      <c r="E40" s="317">
        <v>511148022.17359167</v>
      </c>
      <c r="F40" s="305">
        <f t="shared" si="6"/>
        <v>-511148022.17359167</v>
      </c>
      <c r="G40" s="305">
        <f t="shared" si="9"/>
        <v>511148022.17359167</v>
      </c>
      <c r="H40" s="305">
        <v>0</v>
      </c>
      <c r="I40" s="305">
        <v>0</v>
      </c>
      <c r="J40" s="305">
        <v>0</v>
      </c>
      <c r="K40" s="305">
        <v>0</v>
      </c>
      <c r="L40" s="305">
        <v>0</v>
      </c>
      <c r="M40" s="305">
        <f t="shared" si="5"/>
        <v>0</v>
      </c>
    </row>
    <row r="41" spans="1:13" s="318" customFormat="1" ht="10.199999999999999" customHeight="1">
      <c r="A41" s="315" t="s">
        <v>466</v>
      </c>
      <c r="B41" s="307">
        <f>IFERROR(VLOOKUP(A41,BG!A:C,3,FALSE),0)</f>
        <v>0</v>
      </c>
      <c r="C41" s="342"/>
      <c r="D41" s="342"/>
      <c r="E41" s="317">
        <v>510463172.0283891</v>
      </c>
      <c r="F41" s="305">
        <f t="shared" si="6"/>
        <v>-510463172.0283891</v>
      </c>
      <c r="G41" s="305">
        <f t="shared" si="9"/>
        <v>510463172.0283891</v>
      </c>
      <c r="H41" s="305">
        <v>0</v>
      </c>
      <c r="I41" s="305">
        <v>0</v>
      </c>
      <c r="J41" s="305">
        <v>0</v>
      </c>
      <c r="K41" s="305">
        <v>0</v>
      </c>
      <c r="L41" s="305">
        <v>0</v>
      </c>
      <c r="M41" s="305">
        <f t="shared" si="5"/>
        <v>0</v>
      </c>
    </row>
    <row r="42" spans="1:13" s="318" customFormat="1" ht="10.199999999999999" customHeight="1">
      <c r="A42" s="315" t="s">
        <v>463</v>
      </c>
      <c r="B42" s="307">
        <f>IFERROR(VLOOKUP(A42,BG!A:C,3,FALSE),0)</f>
        <v>0</v>
      </c>
      <c r="C42" s="342"/>
      <c r="D42" s="342"/>
      <c r="E42" s="317">
        <v>510463172.0283891</v>
      </c>
      <c r="F42" s="305">
        <f t="shared" si="6"/>
        <v>-510463172.0283891</v>
      </c>
      <c r="G42" s="305">
        <f t="shared" si="9"/>
        <v>510463172.0283891</v>
      </c>
      <c r="H42" s="305">
        <v>0</v>
      </c>
      <c r="I42" s="305">
        <v>0</v>
      </c>
      <c r="J42" s="305">
        <v>0</v>
      </c>
      <c r="K42" s="305">
        <v>0</v>
      </c>
      <c r="L42" s="305">
        <v>0</v>
      </c>
      <c r="M42" s="305">
        <f t="shared" si="5"/>
        <v>0</v>
      </c>
    </row>
    <row r="43" spans="1:13" s="318" customFormat="1" ht="10.199999999999999" customHeight="1">
      <c r="A43" s="315" t="s">
        <v>467</v>
      </c>
      <c r="B43" s="307">
        <f>IFERROR(VLOOKUP(A43,BG!A:C,3,FALSE),0)</f>
        <v>0</v>
      </c>
      <c r="C43" s="342"/>
      <c r="D43" s="342"/>
      <c r="E43" s="317">
        <v>510463172.0283891</v>
      </c>
      <c r="F43" s="305">
        <f t="shared" si="6"/>
        <v>-510463172.0283891</v>
      </c>
      <c r="G43" s="305">
        <f t="shared" si="9"/>
        <v>510463172.0283891</v>
      </c>
      <c r="H43" s="305">
        <v>0</v>
      </c>
      <c r="I43" s="305">
        <v>0</v>
      </c>
      <c r="J43" s="305">
        <v>0</v>
      </c>
      <c r="K43" s="305">
        <v>0</v>
      </c>
      <c r="L43" s="305">
        <v>0</v>
      </c>
      <c r="M43" s="305">
        <f t="shared" si="5"/>
        <v>0</v>
      </c>
    </row>
    <row r="44" spans="1:13" s="318" customFormat="1" ht="10.199999999999999" customHeight="1">
      <c r="A44" s="315" t="s">
        <v>468</v>
      </c>
      <c r="B44" s="307">
        <f>IFERROR(VLOOKUP(A44,BG!A:C,3,FALSE),0)</f>
        <v>0</v>
      </c>
      <c r="C44" s="342"/>
      <c r="D44" s="342"/>
      <c r="E44" s="317">
        <v>510463172.0283891</v>
      </c>
      <c r="F44" s="305">
        <f t="shared" si="6"/>
        <v>-510463172.0283891</v>
      </c>
      <c r="G44" s="305">
        <f t="shared" si="9"/>
        <v>510463172.0283891</v>
      </c>
      <c r="H44" s="305">
        <v>0</v>
      </c>
      <c r="I44" s="305">
        <v>0</v>
      </c>
      <c r="J44" s="305">
        <v>0</v>
      </c>
      <c r="K44" s="305">
        <v>0</v>
      </c>
      <c r="L44" s="305">
        <v>0</v>
      </c>
      <c r="M44" s="305">
        <f t="shared" si="5"/>
        <v>0</v>
      </c>
    </row>
    <row r="45" spans="1:13" s="318" customFormat="1" ht="10.199999999999999" customHeight="1">
      <c r="A45" s="315" t="s">
        <v>464</v>
      </c>
      <c r="B45" s="307">
        <f>IFERROR(VLOOKUP(A45,BG!A:C,3,FALSE),0)</f>
        <v>0</v>
      </c>
      <c r="C45" s="342"/>
      <c r="D45" s="342"/>
      <c r="E45" s="317">
        <v>510463172.0283891</v>
      </c>
      <c r="F45" s="305">
        <f t="shared" si="6"/>
        <v>-510463172.0283891</v>
      </c>
      <c r="G45" s="305">
        <f t="shared" si="9"/>
        <v>510463172.0283891</v>
      </c>
      <c r="H45" s="305">
        <v>0</v>
      </c>
      <c r="I45" s="305">
        <v>0</v>
      </c>
      <c r="J45" s="305">
        <v>0</v>
      </c>
      <c r="K45" s="305">
        <v>0</v>
      </c>
      <c r="L45" s="305">
        <v>0</v>
      </c>
      <c r="M45" s="305">
        <f t="shared" si="5"/>
        <v>0</v>
      </c>
    </row>
    <row r="46" spans="1:13" s="318" customFormat="1" ht="10.199999999999999" customHeight="1">
      <c r="A46" s="315" t="s">
        <v>289</v>
      </c>
      <c r="B46" s="307">
        <f>IFERROR(VLOOKUP(A46,BG!A:C,3,FALSE),0)</f>
        <v>243143670</v>
      </c>
      <c r="C46" s="342"/>
      <c r="D46" s="342">
        <f>+C151</f>
        <v>0</v>
      </c>
      <c r="E46" s="317">
        <v>245338449.41680485</v>
      </c>
      <c r="F46" s="305">
        <f t="shared" si="6"/>
        <v>-2194779.4168048501</v>
      </c>
      <c r="G46" s="305">
        <f t="shared" si="9"/>
        <v>2194779.4168048501</v>
      </c>
      <c r="H46" s="305">
        <v>0</v>
      </c>
      <c r="I46" s="305">
        <v>0</v>
      </c>
      <c r="J46" s="305">
        <v>0</v>
      </c>
      <c r="K46" s="305">
        <v>0</v>
      </c>
      <c r="L46" s="305">
        <v>0</v>
      </c>
      <c r="M46" s="305">
        <f t="shared" si="5"/>
        <v>0</v>
      </c>
    </row>
    <row r="47" spans="1:13" s="318" customFormat="1" ht="10.199999999999999" customHeight="1">
      <c r="A47" s="315" t="s">
        <v>291</v>
      </c>
      <c r="B47" s="307">
        <f>IFERROR(VLOOKUP(A47,BG!A:C,3,FALSE),0)</f>
        <v>513104622</v>
      </c>
      <c r="C47" s="342"/>
      <c r="D47" s="342"/>
      <c r="E47" s="317">
        <v>515022173.43596774</v>
      </c>
      <c r="F47" s="305">
        <f t="shared" si="6"/>
        <v>-1917551.4359677434</v>
      </c>
      <c r="G47" s="305">
        <f t="shared" si="9"/>
        <v>1917551.4359677434</v>
      </c>
      <c r="H47" s="305">
        <v>0</v>
      </c>
      <c r="I47" s="305">
        <v>0</v>
      </c>
      <c r="J47" s="305">
        <v>0</v>
      </c>
      <c r="K47" s="305">
        <v>0</v>
      </c>
      <c r="L47" s="305">
        <v>0</v>
      </c>
      <c r="M47" s="305">
        <f t="shared" si="5"/>
        <v>0</v>
      </c>
    </row>
    <row r="48" spans="1:13" s="318" customFormat="1" ht="10.199999999999999" customHeight="1">
      <c r="A48" s="315" t="s">
        <v>293</v>
      </c>
      <c r="B48" s="307">
        <f>IFERROR(VLOOKUP(A48,BG!A:C,3,FALSE),0)</f>
        <v>505782380</v>
      </c>
      <c r="C48" s="342"/>
      <c r="D48" s="342"/>
      <c r="E48" s="317">
        <v>506550666.43113458</v>
      </c>
      <c r="F48" s="305">
        <f t="shared" si="6"/>
        <v>-768286.43113458157</v>
      </c>
      <c r="G48" s="305">
        <f t="shared" si="9"/>
        <v>768286.43113458157</v>
      </c>
      <c r="H48" s="305">
        <v>0</v>
      </c>
      <c r="I48" s="305">
        <v>0</v>
      </c>
      <c r="J48" s="305">
        <v>0</v>
      </c>
      <c r="K48" s="305">
        <v>0</v>
      </c>
      <c r="L48" s="305">
        <v>0</v>
      </c>
      <c r="M48" s="305">
        <f t="shared" si="5"/>
        <v>0</v>
      </c>
    </row>
    <row r="49" spans="1:13" s="318" customFormat="1" ht="10.199999999999999" customHeight="1">
      <c r="A49" s="315" t="s">
        <v>295</v>
      </c>
      <c r="B49" s="307">
        <f>IFERROR(VLOOKUP(A49,BG!A:C,3,FALSE),0)</f>
        <v>505782380</v>
      </c>
      <c r="C49" s="342"/>
      <c r="D49" s="342"/>
      <c r="E49" s="317">
        <v>506550666.43113458</v>
      </c>
      <c r="F49" s="305">
        <f t="shared" si="6"/>
        <v>-768286.43113458157</v>
      </c>
      <c r="G49" s="305">
        <f t="shared" si="9"/>
        <v>768286.43113458157</v>
      </c>
      <c r="H49" s="305">
        <v>0</v>
      </c>
      <c r="I49" s="305">
        <v>0</v>
      </c>
      <c r="J49" s="305">
        <v>0</v>
      </c>
      <c r="K49" s="305">
        <v>0</v>
      </c>
      <c r="L49" s="305">
        <v>0</v>
      </c>
      <c r="M49" s="305">
        <f t="shared" si="5"/>
        <v>0</v>
      </c>
    </row>
    <row r="50" spans="1:13" s="318" customFormat="1" ht="10.199999999999999" customHeight="1">
      <c r="A50" s="315" t="s">
        <v>297</v>
      </c>
      <c r="B50" s="307">
        <f>IFERROR(VLOOKUP(A50,BG!A:C,3,FALSE),0)</f>
        <v>0</v>
      </c>
      <c r="C50" s="342"/>
      <c r="D50" s="342"/>
      <c r="E50" s="317">
        <v>522737829.66777599</v>
      </c>
      <c r="F50" s="305">
        <f t="shared" si="6"/>
        <v>-522737829.66777599</v>
      </c>
      <c r="G50" s="305">
        <f t="shared" si="9"/>
        <v>522737829.66777599</v>
      </c>
      <c r="H50" s="305">
        <v>0</v>
      </c>
      <c r="I50" s="305">
        <v>0</v>
      </c>
      <c r="J50" s="305">
        <v>0</v>
      </c>
      <c r="K50" s="305">
        <v>0</v>
      </c>
      <c r="L50" s="305">
        <v>0</v>
      </c>
      <c r="M50" s="305">
        <f t="shared" si="5"/>
        <v>0</v>
      </c>
    </row>
    <row r="51" spans="1:13" s="318" customFormat="1" ht="10.199999999999999" customHeight="1">
      <c r="A51" s="315" t="s">
        <v>469</v>
      </c>
      <c r="B51" s="307">
        <f>IFERROR(VLOOKUP(A51,BG!A:C,3,FALSE),0)</f>
        <v>0</v>
      </c>
      <c r="C51" s="342"/>
      <c r="D51" s="342"/>
      <c r="E51" s="317">
        <v>124815552.74499473</v>
      </c>
      <c r="F51" s="305">
        <f t="shared" si="6"/>
        <v>-124815552.74499473</v>
      </c>
      <c r="G51" s="305">
        <f t="shared" si="9"/>
        <v>124815552.74499473</v>
      </c>
      <c r="H51" s="305">
        <v>0</v>
      </c>
      <c r="I51" s="305">
        <v>0</v>
      </c>
      <c r="J51" s="305">
        <v>0</v>
      </c>
      <c r="K51" s="305">
        <v>0</v>
      </c>
      <c r="L51" s="305">
        <v>0</v>
      </c>
      <c r="M51" s="305">
        <f t="shared" si="5"/>
        <v>0</v>
      </c>
    </row>
    <row r="52" spans="1:13" s="318" customFormat="1" ht="10.199999999999999" customHeight="1">
      <c r="A52" s="315" t="s">
        <v>470</v>
      </c>
      <c r="B52" s="307">
        <f>IFERROR(VLOOKUP(A52,BG!A:C,3,FALSE),0)</f>
        <v>0</v>
      </c>
      <c r="C52" s="342"/>
      <c r="D52" s="342"/>
      <c r="E52" s="317">
        <v>124815552.74499473</v>
      </c>
      <c r="F52" s="305">
        <f t="shared" si="6"/>
        <v>-124815552.74499473</v>
      </c>
      <c r="G52" s="305">
        <f t="shared" si="9"/>
        <v>124815552.74499473</v>
      </c>
      <c r="H52" s="305">
        <v>0</v>
      </c>
      <c r="I52" s="305">
        <v>0</v>
      </c>
      <c r="J52" s="305">
        <v>0</v>
      </c>
      <c r="K52" s="305">
        <v>0</v>
      </c>
      <c r="L52" s="305">
        <v>0</v>
      </c>
      <c r="M52" s="305">
        <f t="shared" si="5"/>
        <v>0</v>
      </c>
    </row>
    <row r="53" spans="1:13" s="318" customFormat="1" ht="10.199999999999999" customHeight="1">
      <c r="A53" s="315" t="s">
        <v>298</v>
      </c>
      <c r="B53" s="307">
        <f>IFERROR(VLOOKUP(A53,BG!A:C,3,FALSE),0)</f>
        <v>0</v>
      </c>
      <c r="C53" s="342"/>
      <c r="D53" s="342"/>
      <c r="E53" s="317">
        <v>89426718.463574097</v>
      </c>
      <c r="F53" s="305">
        <f t="shared" si="6"/>
        <v>-89426718.463574097</v>
      </c>
      <c r="G53" s="305">
        <f t="shared" si="9"/>
        <v>89426718.463574097</v>
      </c>
      <c r="H53" s="305">
        <v>0</v>
      </c>
      <c r="I53" s="305">
        <v>0</v>
      </c>
      <c r="J53" s="305">
        <v>0</v>
      </c>
      <c r="K53" s="305">
        <v>0</v>
      </c>
      <c r="L53" s="305">
        <v>0</v>
      </c>
      <c r="M53" s="305">
        <f t="shared" si="5"/>
        <v>0</v>
      </c>
    </row>
    <row r="54" spans="1:13" s="318" customFormat="1" ht="10.199999999999999" customHeight="1">
      <c r="A54" s="315" t="s">
        <v>299</v>
      </c>
      <c r="B54" s="307">
        <f>IFERROR(VLOOKUP(A54,BG!A:C,3,FALSE),0)</f>
        <v>0</v>
      </c>
      <c r="C54" s="342"/>
      <c r="D54" s="342"/>
      <c r="E54" s="317">
        <v>37274144.356443949</v>
      </c>
      <c r="F54" s="305">
        <f t="shared" si="6"/>
        <v>-37274144.356443949</v>
      </c>
      <c r="G54" s="305">
        <f t="shared" si="9"/>
        <v>37274144.356443949</v>
      </c>
      <c r="H54" s="305">
        <v>0</v>
      </c>
      <c r="I54" s="305">
        <v>0</v>
      </c>
      <c r="J54" s="305">
        <v>0</v>
      </c>
      <c r="K54" s="305">
        <v>0</v>
      </c>
      <c r="L54" s="305">
        <v>0</v>
      </c>
      <c r="M54" s="305">
        <f t="shared" si="5"/>
        <v>0</v>
      </c>
    </row>
    <row r="55" spans="1:13" s="318" customFormat="1" ht="10.199999999999999" customHeight="1">
      <c r="A55" s="315" t="s">
        <v>300</v>
      </c>
      <c r="B55" s="307">
        <f>IFERROR(VLOOKUP(A55,BG!A:C,3,FALSE),0)</f>
        <v>0</v>
      </c>
      <c r="C55" s="342"/>
      <c r="D55" s="342"/>
      <c r="E55" s="317">
        <v>102220948.75368312</v>
      </c>
      <c r="F55" s="305">
        <f t="shared" si="6"/>
        <v>-102220948.75368312</v>
      </c>
      <c r="G55" s="305">
        <f t="shared" si="9"/>
        <v>102220948.75368312</v>
      </c>
      <c r="H55" s="305">
        <v>0</v>
      </c>
      <c r="I55" s="305">
        <v>0</v>
      </c>
      <c r="J55" s="305">
        <v>0</v>
      </c>
      <c r="K55" s="305">
        <v>0</v>
      </c>
      <c r="L55" s="305">
        <v>0</v>
      </c>
      <c r="M55" s="305">
        <f t="shared" si="5"/>
        <v>0</v>
      </c>
    </row>
    <row r="56" spans="1:13" s="318" customFormat="1" ht="10.199999999999999" customHeight="1">
      <c r="A56" s="315" t="s">
        <v>301</v>
      </c>
      <c r="B56" s="307">
        <f>IFERROR(VLOOKUP(A56,BG!A:C,3,FALSE),0)</f>
        <v>203019178</v>
      </c>
      <c r="C56" s="342"/>
      <c r="D56" s="342"/>
      <c r="E56" s="317"/>
      <c r="F56" s="305">
        <f t="shared" si="6"/>
        <v>203019178</v>
      </c>
      <c r="G56" s="305">
        <f t="shared" si="9"/>
        <v>-203019178</v>
      </c>
      <c r="H56" s="305"/>
      <c r="I56" s="305"/>
      <c r="J56" s="305"/>
      <c r="K56" s="305"/>
      <c r="L56" s="305"/>
      <c r="M56" s="305">
        <f t="shared" si="5"/>
        <v>0</v>
      </c>
    </row>
    <row r="57" spans="1:13" s="318" customFormat="1" ht="10.199999999999999" customHeight="1">
      <c r="A57" s="315" t="s">
        <v>303</v>
      </c>
      <c r="B57" s="307">
        <f>IFERROR(VLOOKUP(A57,BG!A:C,3,FALSE),0)</f>
        <v>203019178</v>
      </c>
      <c r="C57" s="342"/>
      <c r="D57" s="342"/>
      <c r="E57" s="317"/>
      <c r="F57" s="305">
        <f t="shared" si="6"/>
        <v>203019178</v>
      </c>
      <c r="G57" s="305">
        <f t="shared" si="9"/>
        <v>-203019178</v>
      </c>
      <c r="H57" s="305"/>
      <c r="I57" s="305"/>
      <c r="J57" s="305"/>
      <c r="K57" s="305"/>
      <c r="L57" s="305"/>
      <c r="M57" s="305">
        <f t="shared" si="5"/>
        <v>0</v>
      </c>
    </row>
    <row r="58" spans="1:13" s="318" customFormat="1" ht="10.199999999999999" customHeight="1">
      <c r="A58" s="315" t="s">
        <v>305</v>
      </c>
      <c r="B58" s="307">
        <f>IFERROR(VLOOKUP(A58,BG!A:C,3,FALSE),0)</f>
        <v>203019178</v>
      </c>
      <c r="C58" s="342"/>
      <c r="D58" s="342"/>
      <c r="E58" s="317"/>
      <c r="F58" s="305">
        <f t="shared" si="6"/>
        <v>203019178</v>
      </c>
      <c r="G58" s="305">
        <f t="shared" si="9"/>
        <v>-203019178</v>
      </c>
      <c r="H58" s="305"/>
      <c r="I58" s="305"/>
      <c r="J58" s="305"/>
      <c r="K58" s="305"/>
      <c r="L58" s="305"/>
      <c r="M58" s="305">
        <f t="shared" si="5"/>
        <v>0</v>
      </c>
    </row>
    <row r="59" spans="1:13" s="318" customFormat="1" ht="10.199999999999999" customHeight="1">
      <c r="A59" s="315" t="s">
        <v>307</v>
      </c>
      <c r="B59" s="307">
        <f>IFERROR(VLOOKUP(A59,BG!A:C,3,FALSE),0)</f>
        <v>203019178</v>
      </c>
      <c r="C59" s="342"/>
      <c r="D59" s="342"/>
      <c r="E59" s="317"/>
      <c r="F59" s="305">
        <f t="shared" si="6"/>
        <v>203019178</v>
      </c>
      <c r="G59" s="305">
        <f t="shared" si="9"/>
        <v>-203019178</v>
      </c>
      <c r="H59" s="305"/>
      <c r="I59" s="305"/>
      <c r="J59" s="305"/>
      <c r="K59" s="305"/>
      <c r="L59" s="305"/>
      <c r="M59" s="305">
        <f t="shared" si="5"/>
        <v>0</v>
      </c>
    </row>
    <row r="60" spans="1:13" s="318" customFormat="1" ht="10.199999999999999" customHeight="1">
      <c r="A60" s="315" t="s">
        <v>309</v>
      </c>
      <c r="B60" s="307">
        <f>IFERROR(VLOOKUP(A60,BG!A:C,3,FALSE),0)</f>
        <v>203019178</v>
      </c>
      <c r="C60" s="342"/>
      <c r="D60" s="342"/>
      <c r="E60" s="317"/>
      <c r="F60" s="305">
        <f t="shared" si="6"/>
        <v>203019178</v>
      </c>
      <c r="G60" s="305">
        <f t="shared" si="9"/>
        <v>-203019178</v>
      </c>
      <c r="H60" s="305"/>
      <c r="I60" s="305"/>
      <c r="J60" s="305"/>
      <c r="K60" s="305"/>
      <c r="L60" s="305"/>
      <c r="M60" s="305">
        <f t="shared" si="5"/>
        <v>0</v>
      </c>
    </row>
    <row r="61" spans="1:13" s="318" customFormat="1" ht="10.199999999999999" customHeight="1">
      <c r="A61" s="315" t="s">
        <v>311</v>
      </c>
      <c r="B61" s="307">
        <f>IFERROR(VLOOKUP(A61,BG!A:C,3,FALSE),0)</f>
        <v>203019178</v>
      </c>
      <c r="C61" s="342"/>
      <c r="D61" s="342"/>
      <c r="E61" s="317"/>
      <c r="F61" s="305">
        <f t="shared" si="6"/>
        <v>203019178</v>
      </c>
      <c r="G61" s="305">
        <f t="shared" si="9"/>
        <v>-203019178</v>
      </c>
      <c r="H61" s="305"/>
      <c r="I61" s="305"/>
      <c r="J61" s="305"/>
      <c r="K61" s="305"/>
      <c r="L61" s="305"/>
      <c r="M61" s="305">
        <f t="shared" si="5"/>
        <v>0</v>
      </c>
    </row>
    <row r="62" spans="1:13" s="318" customFormat="1" ht="10.199999999999999" customHeight="1">
      <c r="A62" s="315" t="s">
        <v>313</v>
      </c>
      <c r="B62" s="307">
        <f>IFERROR(VLOOKUP(A62,BG!A:C,3,FALSE),0)</f>
        <v>203019178</v>
      </c>
      <c r="C62" s="342"/>
      <c r="D62" s="342"/>
      <c r="E62" s="317"/>
      <c r="F62" s="305">
        <f t="shared" si="6"/>
        <v>203019178</v>
      </c>
      <c r="G62" s="305">
        <f t="shared" si="9"/>
        <v>-203019178</v>
      </c>
      <c r="H62" s="305"/>
      <c r="I62" s="305"/>
      <c r="J62" s="305"/>
      <c r="K62" s="305"/>
      <c r="L62" s="305"/>
      <c r="M62" s="305">
        <f t="shared" si="5"/>
        <v>0</v>
      </c>
    </row>
    <row r="63" spans="1:13" s="318" customFormat="1" ht="10.199999999999999" customHeight="1">
      <c r="A63" s="315" t="s">
        <v>315</v>
      </c>
      <c r="B63" s="307">
        <f>IFERROR(VLOOKUP(A63,BG!A:C,3,FALSE),0)</f>
        <v>203019178</v>
      </c>
      <c r="C63" s="342"/>
      <c r="D63" s="342"/>
      <c r="E63" s="317"/>
      <c r="F63" s="305">
        <f t="shared" si="6"/>
        <v>203019178</v>
      </c>
      <c r="G63" s="305">
        <f t="shared" si="9"/>
        <v>-203019178</v>
      </c>
      <c r="H63" s="305"/>
      <c r="I63" s="305"/>
      <c r="J63" s="305"/>
      <c r="K63" s="305"/>
      <c r="L63" s="305"/>
      <c r="M63" s="305">
        <f t="shared" si="5"/>
        <v>0</v>
      </c>
    </row>
    <row r="64" spans="1:13" s="318" customFormat="1" ht="10.199999999999999" customHeight="1">
      <c r="A64" s="315" t="s">
        <v>317</v>
      </c>
      <c r="B64" s="307">
        <f>IFERROR(VLOOKUP(A64,BG!A:C,3,FALSE),0)</f>
        <v>203019178</v>
      </c>
      <c r="C64" s="342"/>
      <c r="D64" s="342"/>
      <c r="E64" s="317"/>
      <c r="F64" s="305">
        <f t="shared" si="6"/>
        <v>203019178</v>
      </c>
      <c r="G64" s="305">
        <f t="shared" si="9"/>
        <v>-203019178</v>
      </c>
      <c r="H64" s="305"/>
      <c r="I64" s="305"/>
      <c r="J64" s="305"/>
      <c r="K64" s="305"/>
      <c r="L64" s="305"/>
      <c r="M64" s="305">
        <f t="shared" si="5"/>
        <v>0</v>
      </c>
    </row>
    <row r="65" spans="1:13" s="318" customFormat="1" ht="10.199999999999999" customHeight="1">
      <c r="A65" s="315" t="s">
        <v>319</v>
      </c>
      <c r="B65" s="307">
        <f>IFERROR(VLOOKUP(A65,BG!A:C,3,FALSE),0)</f>
        <v>203019178</v>
      </c>
      <c r="C65" s="342"/>
      <c r="D65" s="342"/>
      <c r="E65" s="317"/>
      <c r="F65" s="305">
        <f t="shared" si="6"/>
        <v>203019178</v>
      </c>
      <c r="G65" s="305">
        <f t="shared" si="9"/>
        <v>-203019178</v>
      </c>
      <c r="H65" s="305"/>
      <c r="I65" s="305"/>
      <c r="J65" s="305"/>
      <c r="K65" s="305"/>
      <c r="L65" s="305"/>
      <c r="M65" s="305">
        <f t="shared" si="5"/>
        <v>0</v>
      </c>
    </row>
    <row r="66" spans="1:13" s="318" customFormat="1" ht="10.199999999999999" customHeight="1">
      <c r="A66" s="315" t="s">
        <v>321</v>
      </c>
      <c r="B66" s="307">
        <f>IFERROR(VLOOKUP(A66,BG!A:C,3,FALSE),0)</f>
        <v>203019178</v>
      </c>
      <c r="C66" s="342"/>
      <c r="D66" s="342"/>
      <c r="E66" s="317"/>
      <c r="F66" s="305">
        <f t="shared" si="6"/>
        <v>203019178</v>
      </c>
      <c r="G66" s="305">
        <f t="shared" si="9"/>
        <v>-203019178</v>
      </c>
      <c r="H66" s="305"/>
      <c r="I66" s="305"/>
      <c r="J66" s="305"/>
      <c r="K66" s="305"/>
      <c r="L66" s="305"/>
      <c r="M66" s="305">
        <f t="shared" si="5"/>
        <v>0</v>
      </c>
    </row>
    <row r="67" spans="1:13" s="318" customFormat="1" ht="10.199999999999999" customHeight="1">
      <c r="A67" s="315" t="s">
        <v>323</v>
      </c>
      <c r="B67" s="307">
        <f>IFERROR(VLOOKUP(A67,BG!A:C,3,FALSE),0)</f>
        <v>203019178</v>
      </c>
      <c r="C67" s="342"/>
      <c r="D67" s="342"/>
      <c r="E67" s="317"/>
      <c r="F67" s="305">
        <f t="shared" si="6"/>
        <v>203019178</v>
      </c>
      <c r="G67" s="305">
        <f t="shared" si="9"/>
        <v>-203019178</v>
      </c>
      <c r="H67" s="305"/>
      <c r="I67" s="305"/>
      <c r="J67" s="305"/>
      <c r="K67" s="305"/>
      <c r="L67" s="305"/>
      <c r="M67" s="305">
        <f t="shared" si="5"/>
        <v>0</v>
      </c>
    </row>
    <row r="68" spans="1:13" s="318" customFormat="1" ht="10.199999999999999" customHeight="1">
      <c r="A68" s="315" t="s">
        <v>325</v>
      </c>
      <c r="B68" s="307">
        <f>IFERROR(VLOOKUP(A68,BG!A:C,3,FALSE),0)</f>
        <v>203019178</v>
      </c>
      <c r="C68" s="342"/>
      <c r="D68" s="342"/>
      <c r="E68" s="317"/>
      <c r="F68" s="305">
        <f t="shared" si="6"/>
        <v>203019178</v>
      </c>
      <c r="G68" s="305">
        <f t="shared" si="9"/>
        <v>-203019178</v>
      </c>
      <c r="H68" s="305"/>
      <c r="I68" s="305"/>
      <c r="J68" s="305"/>
      <c r="K68" s="305"/>
      <c r="L68" s="305"/>
      <c r="M68" s="305">
        <f t="shared" si="5"/>
        <v>0</v>
      </c>
    </row>
    <row r="69" spans="1:13" s="318" customFormat="1" ht="10.199999999999999" customHeight="1">
      <c r="A69" s="315" t="s">
        <v>327</v>
      </c>
      <c r="B69" s="307">
        <f>IFERROR(VLOOKUP(A69,BG!A:C,3,FALSE),0)</f>
        <v>203019178</v>
      </c>
      <c r="C69" s="342"/>
      <c r="D69" s="342"/>
      <c r="E69" s="317"/>
      <c r="F69" s="305">
        <f t="shared" si="6"/>
        <v>203019178</v>
      </c>
      <c r="G69" s="305">
        <f t="shared" si="9"/>
        <v>-203019178</v>
      </c>
      <c r="H69" s="305"/>
      <c r="I69" s="305"/>
      <c r="J69" s="305"/>
      <c r="K69" s="305"/>
      <c r="L69" s="305"/>
      <c r="M69" s="305">
        <f t="shared" si="5"/>
        <v>0</v>
      </c>
    </row>
    <row r="70" spans="1:13" s="318" customFormat="1" ht="10.199999999999999" customHeight="1">
      <c r="A70" s="315" t="s">
        <v>329</v>
      </c>
      <c r="B70" s="307">
        <f>IFERROR(VLOOKUP(A70,BG!A:C,3,FALSE),0)</f>
        <v>203019178</v>
      </c>
      <c r="C70" s="342"/>
      <c r="D70" s="342"/>
      <c r="E70" s="317"/>
      <c r="F70" s="305">
        <f t="shared" si="6"/>
        <v>203019178</v>
      </c>
      <c r="G70" s="305">
        <f t="shared" si="9"/>
        <v>-203019178</v>
      </c>
      <c r="H70" s="305"/>
      <c r="I70" s="305"/>
      <c r="J70" s="305"/>
      <c r="K70" s="305"/>
      <c r="L70" s="305"/>
      <c r="M70" s="305">
        <f t="shared" si="5"/>
        <v>0</v>
      </c>
    </row>
    <row r="71" spans="1:13" s="318" customFormat="1" ht="10.199999999999999" customHeight="1">
      <c r="A71" s="315" t="s">
        <v>331</v>
      </c>
      <c r="B71" s="307">
        <f>IFERROR(VLOOKUP(A71,BG!A:C,3,FALSE),0)</f>
        <v>0.25</v>
      </c>
      <c r="C71" s="342"/>
      <c r="D71" s="342"/>
      <c r="E71" s="317"/>
      <c r="F71" s="305">
        <f t="shared" si="6"/>
        <v>0.25</v>
      </c>
      <c r="G71" s="305">
        <f t="shared" si="9"/>
        <v>-0.25</v>
      </c>
      <c r="H71" s="305"/>
      <c r="I71" s="305"/>
      <c r="J71" s="305"/>
      <c r="K71" s="305"/>
      <c r="L71" s="305"/>
      <c r="M71" s="305">
        <f t="shared" si="5"/>
        <v>0</v>
      </c>
    </row>
    <row r="72" spans="1:13" s="318" customFormat="1" ht="10.199999999999999" customHeight="1">
      <c r="A72" s="315" t="s">
        <v>333</v>
      </c>
      <c r="B72" s="307">
        <f>IFERROR(VLOOKUP(A72,BG!A:C,3,FALSE),0)</f>
        <v>528571113.00999999</v>
      </c>
      <c r="C72" s="342"/>
      <c r="D72" s="342"/>
      <c r="E72" s="317"/>
      <c r="F72" s="305">
        <f t="shared" si="6"/>
        <v>528571113.00999999</v>
      </c>
      <c r="G72" s="305">
        <f t="shared" si="9"/>
        <v>-528571113.00999999</v>
      </c>
      <c r="H72" s="305"/>
      <c r="I72" s="305"/>
      <c r="J72" s="305"/>
      <c r="K72" s="305"/>
      <c r="L72" s="305"/>
      <c r="M72" s="305">
        <f t="shared" si="5"/>
        <v>0</v>
      </c>
    </row>
    <row r="73" spans="1:13" s="318" customFormat="1" ht="10.199999999999999" customHeight="1">
      <c r="A73" s="315" t="s">
        <v>335</v>
      </c>
      <c r="B73" s="307">
        <f>IFERROR(VLOOKUP(A73,BG!A:C,3,FALSE),0)</f>
        <v>528571113.00999999</v>
      </c>
      <c r="C73" s="342"/>
      <c r="D73" s="342"/>
      <c r="E73" s="317"/>
      <c r="F73" s="305">
        <f t="shared" si="6"/>
        <v>528571113.00999999</v>
      </c>
      <c r="G73" s="305">
        <f t="shared" si="9"/>
        <v>-528571113.00999999</v>
      </c>
      <c r="H73" s="305"/>
      <c r="I73" s="305"/>
      <c r="J73" s="305"/>
      <c r="K73" s="305"/>
      <c r="L73" s="305"/>
      <c r="M73" s="305">
        <f t="shared" si="5"/>
        <v>0</v>
      </c>
    </row>
    <row r="74" spans="1:13" s="318" customFormat="1" ht="10.199999999999999" customHeight="1">
      <c r="A74" s="315" t="s">
        <v>337</v>
      </c>
      <c r="B74" s="307">
        <f>IFERROR(VLOOKUP(A74,BG!A:C,3,FALSE),0)</f>
        <v>255695181</v>
      </c>
      <c r="C74" s="342"/>
      <c r="D74" s="342"/>
      <c r="E74" s="317"/>
      <c r="F74" s="305">
        <f t="shared" si="6"/>
        <v>255695181</v>
      </c>
      <c r="G74" s="305">
        <f t="shared" si="9"/>
        <v>-255695181</v>
      </c>
      <c r="H74" s="305"/>
      <c r="I74" s="305"/>
      <c r="J74" s="305"/>
      <c r="K74" s="305"/>
      <c r="L74" s="305"/>
      <c r="M74" s="305">
        <f t="shared" si="5"/>
        <v>0</v>
      </c>
    </row>
    <row r="75" spans="1:13" s="318" customFormat="1" ht="10.199999999999999" customHeight="1">
      <c r="A75" s="315" t="s">
        <v>339</v>
      </c>
      <c r="B75" s="307">
        <f>IFERROR(VLOOKUP(A75,BG!A:C,3,FALSE),0)</f>
        <v>255695181</v>
      </c>
      <c r="C75" s="342"/>
      <c r="D75" s="342"/>
      <c r="E75" s="317"/>
      <c r="F75" s="305">
        <f t="shared" si="6"/>
        <v>255695181</v>
      </c>
      <c r="G75" s="305">
        <f t="shared" si="9"/>
        <v>-255695181</v>
      </c>
      <c r="H75" s="305"/>
      <c r="I75" s="305"/>
      <c r="J75" s="305"/>
      <c r="K75" s="305"/>
      <c r="L75" s="305"/>
      <c r="M75" s="305">
        <f t="shared" si="5"/>
        <v>0</v>
      </c>
    </row>
    <row r="76" spans="1:13" s="318" customFormat="1" ht="10.199999999999999" customHeight="1">
      <c r="A76" s="315" t="s">
        <v>341</v>
      </c>
      <c r="B76" s="307">
        <f>IFERROR(VLOOKUP(A76,BG!A:C,3,FALSE),0)</f>
        <v>255695181</v>
      </c>
      <c r="C76" s="342"/>
      <c r="D76" s="342"/>
      <c r="E76" s="317"/>
      <c r="F76" s="305">
        <f t="shared" ref="F76:F160" si="13">+B76+C76-D76-E76</f>
        <v>255695181</v>
      </c>
      <c r="G76" s="305">
        <f t="shared" si="9"/>
        <v>-255695181</v>
      </c>
      <c r="H76" s="305"/>
      <c r="I76" s="305"/>
      <c r="J76" s="305"/>
      <c r="K76" s="305"/>
      <c r="L76" s="305"/>
      <c r="M76" s="305">
        <f t="shared" si="5"/>
        <v>0</v>
      </c>
    </row>
    <row r="77" spans="1:13" s="318" customFormat="1" ht="10.199999999999999" customHeight="1">
      <c r="A77" s="315" t="s">
        <v>343</v>
      </c>
      <c r="B77" s="307">
        <f>IFERROR(VLOOKUP(A77,BG!A:C,3,FALSE),0)</f>
        <v>255695181</v>
      </c>
      <c r="C77" s="342"/>
      <c r="D77" s="342"/>
      <c r="E77" s="317"/>
      <c r="F77" s="305">
        <f t="shared" si="13"/>
        <v>255695181</v>
      </c>
      <c r="G77" s="305">
        <f t="shared" si="9"/>
        <v>-255695181</v>
      </c>
      <c r="H77" s="305"/>
      <c r="I77" s="305"/>
      <c r="J77" s="305"/>
      <c r="K77" s="305"/>
      <c r="L77" s="305"/>
      <c r="M77" s="305">
        <f t="shared" si="5"/>
        <v>0</v>
      </c>
    </row>
    <row r="78" spans="1:13" s="318" customFormat="1" ht="10.199999999999999" customHeight="1">
      <c r="A78" s="315" t="s">
        <v>345</v>
      </c>
      <c r="B78" s="307">
        <f>IFERROR(VLOOKUP(A78,BG!A:C,3,FALSE),0)</f>
        <v>255695181</v>
      </c>
      <c r="C78" s="342"/>
      <c r="D78" s="342"/>
      <c r="E78" s="317"/>
      <c r="F78" s="305">
        <f t="shared" si="13"/>
        <v>255695181</v>
      </c>
      <c r="G78" s="305">
        <f t="shared" si="9"/>
        <v>-255695181</v>
      </c>
      <c r="H78" s="305"/>
      <c r="I78" s="305"/>
      <c r="J78" s="305"/>
      <c r="K78" s="305"/>
      <c r="L78" s="305"/>
      <c r="M78" s="305">
        <f t="shared" si="5"/>
        <v>0</v>
      </c>
    </row>
    <row r="79" spans="1:13" s="318" customFormat="1" ht="10.199999999999999" customHeight="1">
      <c r="A79" s="315" t="s">
        <v>347</v>
      </c>
      <c r="B79" s="307">
        <f>IFERROR(VLOOKUP(A79,BG!A:C,3,FALSE),0)</f>
        <v>255695181</v>
      </c>
      <c r="C79" s="342"/>
      <c r="D79" s="342"/>
      <c r="E79" s="317"/>
      <c r="F79" s="305">
        <f t="shared" si="13"/>
        <v>255695181</v>
      </c>
      <c r="G79" s="305">
        <f t="shared" si="9"/>
        <v>-255695181</v>
      </c>
      <c r="H79" s="305"/>
      <c r="I79" s="305"/>
      <c r="J79" s="305"/>
      <c r="K79" s="305"/>
      <c r="L79" s="305"/>
      <c r="M79" s="305">
        <f t="shared" ref="M79:M164" si="14">+SUM(F79:L79)</f>
        <v>0</v>
      </c>
    </row>
    <row r="80" spans="1:13" s="318" customFormat="1" ht="10.199999999999999" customHeight="1">
      <c r="A80" s="315" t="s">
        <v>349</v>
      </c>
      <c r="B80" s="307">
        <f>IFERROR(VLOOKUP(A80,BG!A:C,3,FALSE),0)</f>
        <v>502407226</v>
      </c>
      <c r="C80" s="342"/>
      <c r="D80" s="342"/>
      <c r="E80" s="317"/>
      <c r="F80" s="305">
        <f t="shared" si="13"/>
        <v>502407226</v>
      </c>
      <c r="G80" s="305">
        <f t="shared" si="9"/>
        <v>-502407226</v>
      </c>
      <c r="H80" s="305"/>
      <c r="I80" s="305"/>
      <c r="J80" s="305"/>
      <c r="K80" s="305"/>
      <c r="L80" s="305"/>
      <c r="M80" s="305">
        <f t="shared" si="14"/>
        <v>0</v>
      </c>
    </row>
    <row r="81" spans="1:13" s="318" customFormat="1" ht="10.199999999999999" customHeight="1">
      <c r="A81" s="315" t="s">
        <v>351</v>
      </c>
      <c r="B81" s="307">
        <f>IFERROR(VLOOKUP(A81,BG!A:C,3,FALSE),0)</f>
        <v>502407226</v>
      </c>
      <c r="C81" s="342"/>
      <c r="D81" s="342"/>
      <c r="E81" s="317"/>
      <c r="F81" s="305">
        <f t="shared" si="13"/>
        <v>502407226</v>
      </c>
      <c r="G81" s="305">
        <f t="shared" si="9"/>
        <v>-502407226</v>
      </c>
      <c r="H81" s="305"/>
      <c r="I81" s="305"/>
      <c r="J81" s="305"/>
      <c r="K81" s="305"/>
      <c r="L81" s="305"/>
      <c r="M81" s="305">
        <f t="shared" si="14"/>
        <v>0</v>
      </c>
    </row>
    <row r="82" spans="1:13" s="318" customFormat="1" ht="10.199999999999999" customHeight="1">
      <c r="A82" s="315" t="s">
        <v>353</v>
      </c>
      <c r="B82" s="307">
        <f>IFERROR(VLOOKUP(A82,BG!A:C,3,FALSE),0)</f>
        <v>502407226</v>
      </c>
      <c r="C82" s="342"/>
      <c r="D82" s="342"/>
      <c r="E82" s="317"/>
      <c r="F82" s="305">
        <f t="shared" si="13"/>
        <v>502407226</v>
      </c>
      <c r="G82" s="305">
        <f t="shared" si="9"/>
        <v>-502407226</v>
      </c>
      <c r="H82" s="305"/>
      <c r="I82" s="305"/>
      <c r="J82" s="305"/>
      <c r="K82" s="305"/>
      <c r="L82" s="305"/>
      <c r="M82" s="305">
        <f t="shared" si="14"/>
        <v>0</v>
      </c>
    </row>
    <row r="83" spans="1:13" s="318" customFormat="1" ht="10.199999999999999" customHeight="1">
      <c r="A83" s="315" t="s">
        <v>355</v>
      </c>
      <c r="B83" s="307">
        <f>IFERROR(VLOOKUP(A83,BG!A:C,3,FALSE),0)</f>
        <v>502407226</v>
      </c>
      <c r="C83" s="342"/>
      <c r="D83" s="342"/>
      <c r="E83" s="317"/>
      <c r="F83" s="305">
        <f t="shared" si="13"/>
        <v>502407226</v>
      </c>
      <c r="G83" s="305">
        <f t="shared" si="9"/>
        <v>-502407226</v>
      </c>
      <c r="H83" s="305"/>
      <c r="I83" s="305"/>
      <c r="J83" s="305"/>
      <c r="K83" s="305"/>
      <c r="L83" s="305"/>
      <c r="M83" s="305">
        <f t="shared" si="14"/>
        <v>0</v>
      </c>
    </row>
    <row r="84" spans="1:13" s="318" customFormat="1" ht="10.199999999999999" customHeight="1">
      <c r="A84" s="315" t="s">
        <v>357</v>
      </c>
      <c r="B84" s="307">
        <f>IFERROR(VLOOKUP(A84,BG!A:C,3,FALSE),0)</f>
        <v>502407226</v>
      </c>
      <c r="C84" s="342"/>
      <c r="D84" s="342"/>
      <c r="E84" s="317"/>
      <c r="F84" s="305">
        <f t="shared" si="13"/>
        <v>502407226</v>
      </c>
      <c r="G84" s="305">
        <f t="shared" si="9"/>
        <v>-502407226</v>
      </c>
      <c r="H84" s="305"/>
      <c r="I84" s="305"/>
      <c r="J84" s="305"/>
      <c r="K84" s="305"/>
      <c r="L84" s="305"/>
      <c r="M84" s="305">
        <f t="shared" si="14"/>
        <v>0</v>
      </c>
    </row>
    <row r="85" spans="1:13" s="318" customFormat="1" ht="10.199999999999999" customHeight="1">
      <c r="A85" s="315" t="s">
        <v>509</v>
      </c>
      <c r="B85" s="307">
        <f>IFERROR(VLOOKUP(A85,BG!A:C,3,FALSE),0)</f>
        <v>104771708</v>
      </c>
      <c r="C85" s="342"/>
      <c r="D85" s="342"/>
      <c r="E85" s="317"/>
      <c r="F85" s="305">
        <f t="shared" ref="F85:F91" si="15">+B85+C85-D85-E85</f>
        <v>104771708</v>
      </c>
      <c r="G85" s="305">
        <f t="shared" si="9"/>
        <v>-104771708</v>
      </c>
      <c r="H85" s="305"/>
      <c r="I85" s="305"/>
      <c r="J85" s="305"/>
      <c r="K85" s="305"/>
      <c r="L85" s="305"/>
      <c r="M85" s="305">
        <f t="shared" ref="M85:M100" si="16">+SUM(F85:L85)</f>
        <v>0</v>
      </c>
    </row>
    <row r="86" spans="1:13" s="318" customFormat="1" ht="10.199999999999999" customHeight="1">
      <c r="A86" s="315" t="s">
        <v>511</v>
      </c>
      <c r="B86" s="307">
        <f>IFERROR(VLOOKUP(A86,BG!A:C,3,FALSE),0)</f>
        <v>104873123</v>
      </c>
      <c r="C86" s="342"/>
      <c r="D86" s="342"/>
      <c r="E86" s="317"/>
      <c r="F86" s="305">
        <f t="shared" si="15"/>
        <v>104873123</v>
      </c>
      <c r="G86" s="305">
        <f t="shared" si="9"/>
        <v>-104873123</v>
      </c>
      <c r="H86" s="305"/>
      <c r="I86" s="305"/>
      <c r="J86" s="305"/>
      <c r="K86" s="305"/>
      <c r="L86" s="305"/>
      <c r="M86" s="305">
        <f t="shared" si="16"/>
        <v>0</v>
      </c>
    </row>
    <row r="87" spans="1:13" s="318" customFormat="1" ht="10.199999999999999" customHeight="1">
      <c r="A87" s="315" t="s">
        <v>513</v>
      </c>
      <c r="B87" s="307">
        <f>IFERROR(VLOOKUP(A87,BG!A:C,3,FALSE),0)</f>
        <v>103065353</v>
      </c>
      <c r="C87" s="342"/>
      <c r="D87" s="342"/>
      <c r="E87" s="317"/>
      <c r="F87" s="305">
        <f t="shared" si="15"/>
        <v>103065353</v>
      </c>
      <c r="G87" s="305">
        <f t="shared" si="9"/>
        <v>-103065353</v>
      </c>
      <c r="H87" s="305"/>
      <c r="I87" s="305"/>
      <c r="J87" s="305"/>
      <c r="K87" s="305"/>
      <c r="L87" s="305"/>
      <c r="M87" s="305">
        <f t="shared" si="16"/>
        <v>0</v>
      </c>
    </row>
    <row r="88" spans="1:13" s="318" customFormat="1" ht="10.199999999999999" customHeight="1">
      <c r="A88" s="315" t="s">
        <v>515</v>
      </c>
      <c r="B88" s="307">
        <f>IFERROR(VLOOKUP(A88,BG!A:C,3,FALSE),0)</f>
        <v>506849061.01999998</v>
      </c>
      <c r="C88" s="342"/>
      <c r="D88" s="342"/>
      <c r="E88" s="317"/>
      <c r="F88" s="305">
        <f t="shared" si="15"/>
        <v>506849061.01999998</v>
      </c>
      <c r="G88" s="305">
        <f t="shared" si="9"/>
        <v>-506849061.01999998</v>
      </c>
      <c r="H88" s="305"/>
      <c r="I88" s="305"/>
      <c r="J88" s="305"/>
      <c r="K88" s="305"/>
      <c r="L88" s="305"/>
      <c r="M88" s="305">
        <f t="shared" si="16"/>
        <v>0</v>
      </c>
    </row>
    <row r="89" spans="1:13" s="318" customFormat="1" ht="10.199999999999999" customHeight="1">
      <c r="A89" s="315" t="s">
        <v>517</v>
      </c>
      <c r="B89" s="307">
        <f>IFERROR(VLOOKUP(A89,BG!A:C,3,FALSE),0)</f>
        <v>506849061.01999998</v>
      </c>
      <c r="C89" s="342"/>
      <c r="D89" s="342"/>
      <c r="E89" s="317"/>
      <c r="F89" s="305">
        <f t="shared" si="15"/>
        <v>506849061.01999998</v>
      </c>
      <c r="G89" s="305">
        <f t="shared" si="9"/>
        <v>-506849061.01999998</v>
      </c>
      <c r="H89" s="305"/>
      <c r="I89" s="305"/>
      <c r="J89" s="305"/>
      <c r="K89" s="305"/>
      <c r="L89" s="305"/>
      <c r="M89" s="305">
        <f t="shared" si="16"/>
        <v>0</v>
      </c>
    </row>
    <row r="90" spans="1:13" s="318" customFormat="1" ht="10.199999999999999" customHeight="1">
      <c r="A90" s="315" t="s">
        <v>519</v>
      </c>
      <c r="B90" s="307">
        <f>IFERROR(VLOOKUP(A90,BG!A:C,3,FALSE),0)</f>
        <v>566767257</v>
      </c>
      <c r="C90" s="342"/>
      <c r="D90" s="342"/>
      <c r="E90" s="317"/>
      <c r="F90" s="305">
        <f t="shared" si="15"/>
        <v>566767257</v>
      </c>
      <c r="G90" s="305">
        <f t="shared" si="9"/>
        <v>-566767257</v>
      </c>
      <c r="H90" s="305"/>
      <c r="I90" s="305"/>
      <c r="J90" s="305"/>
      <c r="K90" s="305"/>
      <c r="L90" s="305"/>
      <c r="M90" s="305">
        <f t="shared" si="16"/>
        <v>0</v>
      </c>
    </row>
    <row r="91" spans="1:13" s="318" customFormat="1" ht="10.199999999999999" customHeight="1">
      <c r="A91" s="315" t="s">
        <v>521</v>
      </c>
      <c r="B91" s="307">
        <f>IFERROR(VLOOKUP(A91,BG!A:C,3,FALSE),0)</f>
        <v>566767257</v>
      </c>
      <c r="C91" s="342"/>
      <c r="D91" s="342"/>
      <c r="E91" s="317"/>
      <c r="F91" s="305">
        <f t="shared" si="15"/>
        <v>566767257</v>
      </c>
      <c r="G91" s="305">
        <f t="shared" si="9"/>
        <v>-566767257</v>
      </c>
      <c r="H91" s="305"/>
      <c r="I91" s="305"/>
      <c r="J91" s="305"/>
      <c r="K91" s="305"/>
      <c r="L91" s="305"/>
      <c r="M91" s="305">
        <f t="shared" si="16"/>
        <v>0</v>
      </c>
    </row>
    <row r="92" spans="1:13" s="318" customFormat="1" ht="10.199999999999999" customHeight="1">
      <c r="A92" s="315" t="s">
        <v>523</v>
      </c>
      <c r="B92" s="307">
        <f>IFERROR(VLOOKUP(A92,BG!A:C,3,FALSE),0)</f>
        <v>566767257</v>
      </c>
      <c r="C92" s="342"/>
      <c r="D92" s="342"/>
      <c r="E92" s="317"/>
      <c r="F92" s="305">
        <f t="shared" ref="F92:F100" si="17">+B92+C92-D92-E92</f>
        <v>566767257</v>
      </c>
      <c r="G92" s="305">
        <f t="shared" si="9"/>
        <v>-566767257</v>
      </c>
      <c r="H92" s="305"/>
      <c r="I92" s="305"/>
      <c r="J92" s="305"/>
      <c r="K92" s="305"/>
      <c r="L92" s="305"/>
      <c r="M92" s="305">
        <f t="shared" si="16"/>
        <v>0</v>
      </c>
    </row>
    <row r="93" spans="1:13" s="318" customFormat="1" ht="10.199999999999999" customHeight="1">
      <c r="A93" s="315" t="s">
        <v>525</v>
      </c>
      <c r="B93" s="307">
        <f>IFERROR(VLOOKUP(A93,BG!A:C,3,FALSE),0)</f>
        <v>566767257</v>
      </c>
      <c r="C93" s="342"/>
      <c r="D93" s="342"/>
      <c r="E93" s="317"/>
      <c r="F93" s="305">
        <f t="shared" si="17"/>
        <v>566767257</v>
      </c>
      <c r="G93" s="305">
        <f t="shared" si="9"/>
        <v>-566767257</v>
      </c>
      <c r="H93" s="305"/>
      <c r="I93" s="305"/>
      <c r="J93" s="305"/>
      <c r="K93" s="305"/>
      <c r="L93" s="305"/>
      <c r="M93" s="305">
        <f t="shared" si="16"/>
        <v>0</v>
      </c>
    </row>
    <row r="94" spans="1:13" s="318" customFormat="1" ht="10.199999999999999" customHeight="1">
      <c r="A94" s="315" t="s">
        <v>527</v>
      </c>
      <c r="B94" s="307">
        <f>IFERROR(VLOOKUP(A94,BG!A:C,3,FALSE),0)</f>
        <v>566767257</v>
      </c>
      <c r="C94" s="342"/>
      <c r="D94" s="342"/>
      <c r="E94" s="317"/>
      <c r="F94" s="305">
        <f t="shared" si="17"/>
        <v>566767257</v>
      </c>
      <c r="G94" s="305">
        <f t="shared" si="9"/>
        <v>-566767257</v>
      </c>
      <c r="H94" s="305"/>
      <c r="I94" s="305"/>
      <c r="J94" s="305"/>
      <c r="K94" s="305"/>
      <c r="L94" s="305"/>
      <c r="M94" s="305">
        <f t="shared" si="16"/>
        <v>0</v>
      </c>
    </row>
    <row r="95" spans="1:13" s="318" customFormat="1" ht="10.199999999999999" customHeight="1">
      <c r="A95" s="315" t="s">
        <v>529</v>
      </c>
      <c r="B95" s="307">
        <f>IFERROR(VLOOKUP(A95,BG!A:C,3,FALSE),0)</f>
        <v>566767257</v>
      </c>
      <c r="C95" s="342"/>
      <c r="D95" s="342"/>
      <c r="E95" s="317"/>
      <c r="F95" s="305">
        <f t="shared" si="17"/>
        <v>566767257</v>
      </c>
      <c r="G95" s="305">
        <f t="shared" si="9"/>
        <v>-566767257</v>
      </c>
      <c r="H95" s="305"/>
      <c r="I95" s="305"/>
      <c r="J95" s="305"/>
      <c r="K95" s="305"/>
      <c r="L95" s="305"/>
      <c r="M95" s="305">
        <f t="shared" si="16"/>
        <v>0</v>
      </c>
    </row>
    <row r="96" spans="1:13" s="318" customFormat="1" ht="10.199999999999999" customHeight="1">
      <c r="A96" s="315" t="s">
        <v>531</v>
      </c>
      <c r="B96" s="307">
        <f>IFERROR(VLOOKUP(A96,BG!A:C,3,FALSE),0)</f>
        <v>101197903</v>
      </c>
      <c r="C96" s="342"/>
      <c r="D96" s="342"/>
      <c r="E96" s="317"/>
      <c r="F96" s="305">
        <f t="shared" si="17"/>
        <v>101197903</v>
      </c>
      <c r="G96" s="305">
        <f t="shared" si="9"/>
        <v>-101197903</v>
      </c>
      <c r="H96" s="305"/>
      <c r="I96" s="305"/>
      <c r="J96" s="305"/>
      <c r="K96" s="305"/>
      <c r="L96" s="305"/>
      <c r="M96" s="305">
        <f t="shared" si="16"/>
        <v>0</v>
      </c>
    </row>
    <row r="97" spans="1:13" s="318" customFormat="1" ht="10.199999999999999" customHeight="1">
      <c r="A97" s="315" t="s">
        <v>533</v>
      </c>
      <c r="B97" s="307">
        <f>IFERROR(VLOOKUP(A97,BG!A:C,3,FALSE),0)</f>
        <v>101197903</v>
      </c>
      <c r="C97" s="342"/>
      <c r="D97" s="342"/>
      <c r="E97" s="317"/>
      <c r="F97" s="305">
        <f t="shared" si="17"/>
        <v>101197903</v>
      </c>
      <c r="G97" s="305">
        <f t="shared" si="9"/>
        <v>-101197903</v>
      </c>
      <c r="H97" s="305"/>
      <c r="I97" s="305"/>
      <c r="J97" s="305"/>
      <c r="K97" s="305"/>
      <c r="L97" s="305"/>
      <c r="M97" s="305">
        <f t="shared" si="16"/>
        <v>0</v>
      </c>
    </row>
    <row r="98" spans="1:13" s="318" customFormat="1" ht="10.199999999999999" customHeight="1">
      <c r="A98" s="315" t="s">
        <v>535</v>
      </c>
      <c r="B98" s="307">
        <f>IFERROR(VLOOKUP(A98,BG!A:C,3,FALSE),0)</f>
        <v>100603702</v>
      </c>
      <c r="C98" s="342"/>
      <c r="D98" s="342"/>
      <c r="E98" s="317"/>
      <c r="F98" s="305">
        <f t="shared" si="17"/>
        <v>100603702</v>
      </c>
      <c r="G98" s="305">
        <f t="shared" si="9"/>
        <v>-100603702</v>
      </c>
      <c r="H98" s="305"/>
      <c r="I98" s="305"/>
      <c r="J98" s="305"/>
      <c r="K98" s="305"/>
      <c r="L98" s="305"/>
      <c r="M98" s="305">
        <f t="shared" si="16"/>
        <v>0</v>
      </c>
    </row>
    <row r="99" spans="1:13" s="318" customFormat="1" ht="10.199999999999999" customHeight="1">
      <c r="A99" s="315" t="s">
        <v>537</v>
      </c>
      <c r="B99" s="307">
        <f>IFERROR(VLOOKUP(A99,BG!A:C,3,FALSE),0)</f>
        <v>572927558</v>
      </c>
      <c r="C99" s="342"/>
      <c r="D99" s="342"/>
      <c r="E99" s="317"/>
      <c r="F99" s="305">
        <f t="shared" si="17"/>
        <v>572927558</v>
      </c>
      <c r="G99" s="305">
        <f t="shared" si="9"/>
        <v>-572927558</v>
      </c>
      <c r="H99" s="305"/>
      <c r="I99" s="305"/>
      <c r="J99" s="305"/>
      <c r="K99" s="305"/>
      <c r="L99" s="305"/>
      <c r="M99" s="305">
        <f t="shared" si="16"/>
        <v>0</v>
      </c>
    </row>
    <row r="100" spans="1:13" s="318" customFormat="1" ht="10.199999999999999" customHeight="1">
      <c r="A100" s="315" t="s">
        <v>539</v>
      </c>
      <c r="B100" s="307">
        <f>IFERROR(VLOOKUP(A100,BG!A:C,3,FALSE),0)</f>
        <v>511956375</v>
      </c>
      <c r="C100" s="342"/>
      <c r="D100" s="342"/>
      <c r="E100" s="317"/>
      <c r="F100" s="305">
        <f t="shared" si="17"/>
        <v>511956375</v>
      </c>
      <c r="G100" s="305">
        <f t="shared" si="9"/>
        <v>-511956375</v>
      </c>
      <c r="H100" s="305"/>
      <c r="I100" s="305"/>
      <c r="J100" s="305"/>
      <c r="K100" s="305"/>
      <c r="L100" s="305"/>
      <c r="M100" s="305">
        <f t="shared" si="16"/>
        <v>0</v>
      </c>
    </row>
    <row r="101" spans="1:13" s="318" customFormat="1" ht="10.199999999999999" customHeight="1">
      <c r="A101" s="315" t="s">
        <v>541</v>
      </c>
      <c r="B101" s="307">
        <f>IFERROR(VLOOKUP(A101,BG!A:C,3,FALSE),0)</f>
        <v>104118496</v>
      </c>
      <c r="C101" s="342"/>
      <c r="D101" s="342"/>
      <c r="E101" s="317"/>
      <c r="F101" s="305">
        <f t="shared" si="13"/>
        <v>104118496</v>
      </c>
      <c r="G101" s="305">
        <f t="shared" ref="G101" si="18">-F101</f>
        <v>-104118496</v>
      </c>
      <c r="H101" s="305"/>
      <c r="I101" s="305"/>
      <c r="J101" s="305"/>
      <c r="K101" s="305"/>
      <c r="L101" s="305"/>
      <c r="M101" s="305">
        <f t="shared" ref="M101" si="19">+SUM(F101:L101)</f>
        <v>0</v>
      </c>
    </row>
    <row r="102" spans="1:13" s="318" customFormat="1" ht="10.199999999999999" customHeight="1">
      <c r="A102" s="315" t="s">
        <v>244</v>
      </c>
      <c r="B102" s="307"/>
      <c r="C102" s="342"/>
      <c r="D102" s="342"/>
      <c r="E102" s="317"/>
      <c r="F102" s="305">
        <f t="shared" si="13"/>
        <v>0</v>
      </c>
      <c r="G102" s="305">
        <v>0</v>
      </c>
      <c r="H102" s="305">
        <v>0</v>
      </c>
      <c r="I102" s="305">
        <v>0</v>
      </c>
      <c r="J102" s="305">
        <v>0</v>
      </c>
      <c r="K102" s="305">
        <v>0</v>
      </c>
      <c r="L102" s="305">
        <v>0</v>
      </c>
      <c r="M102" s="305">
        <f t="shared" si="14"/>
        <v>0</v>
      </c>
    </row>
    <row r="103" spans="1:13" s="318" customFormat="1" ht="10.199999999999999" customHeight="1">
      <c r="A103" s="315" t="s">
        <v>246</v>
      </c>
      <c r="B103" s="365">
        <f>IFERROR(VLOOKUP(A103,BG!A:C,3,FALSE),0)</f>
        <v>0</v>
      </c>
      <c r="C103" s="342"/>
      <c r="D103" s="342"/>
      <c r="E103" s="317">
        <v>3423756752.6374469</v>
      </c>
      <c r="F103" s="305">
        <f t="shared" si="13"/>
        <v>-3423756752.6374469</v>
      </c>
      <c r="G103" s="305">
        <f t="shared" si="9"/>
        <v>3423756752.6374469</v>
      </c>
      <c r="H103" s="305">
        <v>0</v>
      </c>
      <c r="I103" s="305">
        <v>0</v>
      </c>
      <c r="J103" s="305">
        <v>0</v>
      </c>
      <c r="K103" s="305">
        <v>0</v>
      </c>
      <c r="L103" s="305">
        <v>0</v>
      </c>
      <c r="M103" s="305">
        <f t="shared" si="14"/>
        <v>0</v>
      </c>
    </row>
    <row r="104" spans="1:13" s="318" customFormat="1" ht="10.199999999999999" customHeight="1">
      <c r="A104" s="315" t="s">
        <v>247</v>
      </c>
      <c r="B104" s="365">
        <f>IFERROR(VLOOKUP(A104,BG!A:C,3,FALSE),0)</f>
        <v>4808385840</v>
      </c>
      <c r="C104" s="342"/>
      <c r="D104" s="342"/>
      <c r="E104" s="317">
        <v>1845569010.1084337</v>
      </c>
      <c r="F104" s="305">
        <f t="shared" si="13"/>
        <v>2962816829.8915663</v>
      </c>
      <c r="G104" s="305">
        <f t="shared" si="9"/>
        <v>-2962816829.8915663</v>
      </c>
      <c r="H104" s="305">
        <v>0</v>
      </c>
      <c r="I104" s="305">
        <v>0</v>
      </c>
      <c r="J104" s="305">
        <v>0</v>
      </c>
      <c r="K104" s="305">
        <v>0</v>
      </c>
      <c r="L104" s="305">
        <v>0</v>
      </c>
      <c r="M104" s="305">
        <f t="shared" si="14"/>
        <v>0</v>
      </c>
    </row>
    <row r="105" spans="1:13" s="318" customFormat="1" ht="10.199999999999999" customHeight="1">
      <c r="A105" s="315" t="s">
        <v>462</v>
      </c>
      <c r="B105" s="365">
        <f>IFERROR(VLOOKUP(A105,BG!A:C,3,FALSE),0)</f>
        <v>0</v>
      </c>
      <c r="C105" s="342"/>
      <c r="D105" s="342"/>
      <c r="E105" s="317">
        <v>10944341633.694534</v>
      </c>
      <c r="F105" s="305">
        <f t="shared" si="13"/>
        <v>-10944341633.694534</v>
      </c>
      <c r="G105" s="305">
        <f t="shared" si="9"/>
        <v>10944341633.694534</v>
      </c>
      <c r="H105" s="305">
        <v>0</v>
      </c>
      <c r="I105" s="305">
        <v>0</v>
      </c>
      <c r="J105" s="305">
        <v>0</v>
      </c>
      <c r="K105" s="305">
        <v>0</v>
      </c>
      <c r="L105" s="305">
        <v>0</v>
      </c>
      <c r="M105" s="305">
        <f t="shared" si="14"/>
        <v>0</v>
      </c>
    </row>
    <row r="106" spans="1:13" s="318" customFormat="1" ht="10.199999999999999" customHeight="1">
      <c r="A106" s="315" t="s">
        <v>249</v>
      </c>
      <c r="B106" s="365">
        <f>IFERROR(VLOOKUP(A106,BG!A:C,3,FALSE),0)</f>
        <v>4766253772</v>
      </c>
      <c r="C106" s="342"/>
      <c r="D106" s="342"/>
      <c r="E106" s="317"/>
      <c r="F106" s="305">
        <f t="shared" si="13"/>
        <v>4766253772</v>
      </c>
      <c r="G106" s="305">
        <f t="shared" ref="G106" si="20">-F106</f>
        <v>-4766253772</v>
      </c>
      <c r="H106" s="305">
        <v>0</v>
      </c>
      <c r="I106" s="305"/>
      <c r="J106" s="305"/>
      <c r="K106" s="305"/>
      <c r="L106" s="305"/>
      <c r="M106" s="305">
        <f t="shared" si="14"/>
        <v>0</v>
      </c>
    </row>
    <row r="107" spans="1:13" s="318" customFormat="1" ht="10.199999999999999" customHeight="1">
      <c r="A107" s="315" t="s">
        <v>255</v>
      </c>
      <c r="B107" s="307"/>
      <c r="C107" s="342"/>
      <c r="D107" s="342"/>
      <c r="E107" s="317"/>
      <c r="F107" s="305">
        <f t="shared" si="13"/>
        <v>0</v>
      </c>
      <c r="G107" s="305">
        <v>0</v>
      </c>
      <c r="H107" s="305">
        <v>0</v>
      </c>
      <c r="I107" s="305">
        <v>0</v>
      </c>
      <c r="J107" s="305">
        <v>0</v>
      </c>
      <c r="K107" s="305">
        <v>0</v>
      </c>
      <c r="L107" s="305">
        <v>0</v>
      </c>
      <c r="M107" s="305">
        <f t="shared" si="14"/>
        <v>0</v>
      </c>
    </row>
    <row r="108" spans="1:13" s="318" customFormat="1" ht="10.199999999999999" customHeight="1">
      <c r="A108" s="366" t="s">
        <v>257</v>
      </c>
      <c r="B108" s="307">
        <f>+VLOOKUP(A108,BG!A:C,3,FALSE)</f>
        <v>10519473715</v>
      </c>
      <c r="C108" s="342"/>
      <c r="D108" s="342"/>
      <c r="E108" s="317">
        <v>0</v>
      </c>
      <c r="F108" s="305">
        <f t="shared" si="13"/>
        <v>10519473715</v>
      </c>
      <c r="G108" s="305">
        <f>-F108</f>
        <v>-10519473715</v>
      </c>
      <c r="H108" s="305">
        <v>0</v>
      </c>
      <c r="I108" s="305">
        <v>0</v>
      </c>
      <c r="J108" s="305">
        <v>0</v>
      </c>
      <c r="K108" s="305">
        <v>0</v>
      </c>
      <c r="L108" s="305">
        <v>0</v>
      </c>
      <c r="M108" s="305">
        <f t="shared" si="14"/>
        <v>0</v>
      </c>
    </row>
    <row r="109" spans="1:13" s="318" customFormat="1" ht="10.199999999999999" customHeight="1">
      <c r="A109" s="315" t="s">
        <v>359</v>
      </c>
      <c r="B109" s="307"/>
      <c r="C109" s="342"/>
      <c r="D109" s="342"/>
      <c r="E109" s="317"/>
      <c r="F109" s="305">
        <f t="shared" si="13"/>
        <v>0</v>
      </c>
      <c r="G109" s="305">
        <v>0</v>
      </c>
      <c r="H109" s="305">
        <v>0</v>
      </c>
      <c r="I109" s="305">
        <v>0</v>
      </c>
      <c r="J109" s="305">
        <v>0</v>
      </c>
      <c r="K109" s="305">
        <v>0</v>
      </c>
      <c r="L109" s="305">
        <v>0</v>
      </c>
      <c r="M109" s="305">
        <f t="shared" si="14"/>
        <v>0</v>
      </c>
    </row>
    <row r="110" spans="1:13" s="318" customFormat="1" ht="10.199999999999999" customHeight="1">
      <c r="A110" s="315" t="s">
        <v>251</v>
      </c>
      <c r="B110" s="307"/>
      <c r="C110" s="342"/>
      <c r="D110" s="299"/>
      <c r="E110" s="317"/>
      <c r="F110" s="305">
        <f t="shared" si="13"/>
        <v>0</v>
      </c>
      <c r="G110" s="305">
        <v>0</v>
      </c>
      <c r="H110" s="305">
        <v>0</v>
      </c>
      <c r="I110" s="305">
        <v>0</v>
      </c>
      <c r="J110" s="305">
        <v>0</v>
      </c>
      <c r="K110" s="305">
        <v>0</v>
      </c>
      <c r="L110" s="305">
        <v>0</v>
      </c>
      <c r="M110" s="305">
        <f t="shared" si="14"/>
        <v>0</v>
      </c>
    </row>
    <row r="111" spans="1:13" s="318" customFormat="1" ht="10.199999999999999" customHeight="1">
      <c r="A111" s="315" t="s">
        <v>253</v>
      </c>
      <c r="B111" s="307">
        <f>+VLOOKUP(A111,BG!A:C,3,FALSE)</f>
        <v>116666115073</v>
      </c>
      <c r="C111" s="342"/>
      <c r="D111" s="342"/>
      <c r="E111" s="317">
        <v>12224384414</v>
      </c>
      <c r="F111" s="305">
        <f t="shared" si="13"/>
        <v>104441730659</v>
      </c>
      <c r="G111" s="305">
        <f>-F111</f>
        <v>-104441730659</v>
      </c>
      <c r="H111" s="305">
        <v>0</v>
      </c>
      <c r="I111" s="305">
        <v>0</v>
      </c>
      <c r="J111" s="305">
        <v>0</v>
      </c>
      <c r="K111" s="305">
        <v>0</v>
      </c>
      <c r="L111" s="305">
        <v>0</v>
      </c>
      <c r="M111" s="305">
        <f t="shared" si="14"/>
        <v>0</v>
      </c>
    </row>
    <row r="112" spans="1:13" s="318" customFormat="1" ht="10.199999999999999" customHeight="1">
      <c r="A112" s="315" t="s">
        <v>361</v>
      </c>
      <c r="B112" s="307"/>
      <c r="C112" s="342"/>
      <c r="D112" s="342"/>
      <c r="E112" s="317"/>
      <c r="F112" s="305">
        <f t="shared" si="13"/>
        <v>0</v>
      </c>
      <c r="G112" s="305">
        <v>0</v>
      </c>
      <c r="H112" s="305">
        <v>0</v>
      </c>
      <c r="I112" s="305">
        <v>0</v>
      </c>
      <c r="J112" s="305">
        <v>0</v>
      </c>
      <c r="K112" s="305">
        <v>0</v>
      </c>
      <c r="L112" s="305">
        <v>0</v>
      </c>
      <c r="M112" s="305">
        <f t="shared" si="14"/>
        <v>0</v>
      </c>
    </row>
    <row r="113" spans="1:13" s="318" customFormat="1" ht="10.199999999999999" customHeight="1">
      <c r="A113" s="315" t="s">
        <v>363</v>
      </c>
      <c r="B113" s="307"/>
      <c r="C113" s="342"/>
      <c r="D113" s="342"/>
      <c r="E113" s="317"/>
      <c r="F113" s="305">
        <f t="shared" si="13"/>
        <v>0</v>
      </c>
      <c r="G113" s="305">
        <v>0</v>
      </c>
      <c r="H113" s="305">
        <v>0</v>
      </c>
      <c r="I113" s="305">
        <v>0</v>
      </c>
      <c r="J113" s="305">
        <v>0</v>
      </c>
      <c r="K113" s="305">
        <v>0</v>
      </c>
      <c r="L113" s="305">
        <v>0</v>
      </c>
      <c r="M113" s="305">
        <f t="shared" si="14"/>
        <v>0</v>
      </c>
    </row>
    <row r="114" spans="1:13" s="318" customFormat="1" ht="10.199999999999999" customHeight="1">
      <c r="A114" s="315" t="s">
        <v>365</v>
      </c>
      <c r="B114" s="307">
        <f>+VLOOKUP(A114,BG!A:C,3,FALSE)</f>
        <v>3749263382.0100002</v>
      </c>
      <c r="C114" s="342"/>
      <c r="D114" s="342"/>
      <c r="E114" s="317">
        <v>263359587.15000001</v>
      </c>
      <c r="F114" s="305">
        <f t="shared" si="13"/>
        <v>3485903794.8600001</v>
      </c>
      <c r="G114" s="305">
        <v>0</v>
      </c>
      <c r="H114" s="305">
        <f>-F114</f>
        <v>-3485903794.8600001</v>
      </c>
      <c r="I114" s="305">
        <v>0</v>
      </c>
      <c r="J114" s="305">
        <v>0</v>
      </c>
      <c r="K114" s="305">
        <v>0</v>
      </c>
      <c r="L114" s="305">
        <v>0</v>
      </c>
      <c r="M114" s="305">
        <f t="shared" si="14"/>
        <v>0</v>
      </c>
    </row>
    <row r="115" spans="1:13" s="318" customFormat="1" ht="10.199999999999999" customHeight="1">
      <c r="A115" s="315" t="s">
        <v>367</v>
      </c>
      <c r="B115" s="307">
        <f>+VLOOKUP(A115,BG!A:C,3,FALSE)</f>
        <v>-2569598344.3699999</v>
      </c>
      <c r="C115" s="342"/>
      <c r="D115" s="342"/>
      <c r="E115" s="317">
        <v>-209407808.09718534</v>
      </c>
      <c r="F115" s="305">
        <f t="shared" si="13"/>
        <v>-2360190536.2728148</v>
      </c>
      <c r="G115" s="305">
        <v>0</v>
      </c>
      <c r="H115" s="305">
        <f>-F115</f>
        <v>2360190536.2728148</v>
      </c>
      <c r="I115" s="305">
        <v>0</v>
      </c>
      <c r="J115" s="305">
        <v>0</v>
      </c>
      <c r="K115" s="305">
        <v>0</v>
      </c>
      <c r="L115" s="305">
        <v>0</v>
      </c>
      <c r="M115" s="305">
        <f t="shared" si="14"/>
        <v>0</v>
      </c>
    </row>
    <row r="116" spans="1:13" s="318" customFormat="1" ht="10.199999999999999" customHeight="1">
      <c r="A116" s="315" t="s">
        <v>369</v>
      </c>
      <c r="B116" s="307"/>
      <c r="C116" s="342"/>
      <c r="D116" s="342"/>
      <c r="E116" s="317"/>
      <c r="F116" s="305">
        <f t="shared" si="13"/>
        <v>0</v>
      </c>
      <c r="G116" s="305"/>
      <c r="H116" s="305"/>
      <c r="I116" s="305"/>
      <c r="J116" s="305"/>
      <c r="K116" s="305"/>
      <c r="L116" s="305"/>
      <c r="M116" s="305">
        <f t="shared" si="14"/>
        <v>0</v>
      </c>
    </row>
    <row r="117" spans="1:13" s="318" customFormat="1" ht="10.199999999999999" customHeight="1">
      <c r="A117" s="315" t="s">
        <v>371</v>
      </c>
      <c r="B117" s="307">
        <v>0</v>
      </c>
      <c r="C117" s="342"/>
      <c r="D117" s="342"/>
      <c r="E117" s="317"/>
      <c r="F117" s="305">
        <f t="shared" si="13"/>
        <v>0</v>
      </c>
      <c r="G117" s="305">
        <f>-F117</f>
        <v>0</v>
      </c>
      <c r="H117" s="318">
        <v>0</v>
      </c>
      <c r="I117" s="305"/>
      <c r="J117" s="305"/>
      <c r="K117" s="305"/>
      <c r="L117" s="305"/>
      <c r="M117" s="305">
        <f t="shared" si="14"/>
        <v>0</v>
      </c>
    </row>
    <row r="118" spans="1:13" s="318" customFormat="1" ht="10.199999999999999" customHeight="1">
      <c r="A118" s="315" t="s">
        <v>373</v>
      </c>
      <c r="B118" s="307"/>
      <c r="C118" s="342"/>
      <c r="D118" s="342"/>
      <c r="E118" s="317"/>
      <c r="F118" s="305">
        <f t="shared" si="13"/>
        <v>0</v>
      </c>
      <c r="G118" s="305">
        <v>0</v>
      </c>
      <c r="H118" s="305">
        <v>0</v>
      </c>
      <c r="I118" s="305">
        <v>0</v>
      </c>
      <c r="J118" s="305">
        <v>0</v>
      </c>
      <c r="K118" s="305">
        <v>0</v>
      </c>
      <c r="L118" s="305">
        <v>0</v>
      </c>
      <c r="M118" s="305">
        <f t="shared" si="14"/>
        <v>0</v>
      </c>
    </row>
    <row r="119" spans="1:13" s="318" customFormat="1" ht="10.199999999999999" customHeight="1">
      <c r="A119" s="315" t="s">
        <v>375</v>
      </c>
      <c r="B119" s="307"/>
      <c r="C119" s="342"/>
      <c r="D119" s="342"/>
      <c r="E119" s="317"/>
      <c r="F119" s="305">
        <f t="shared" si="13"/>
        <v>0</v>
      </c>
      <c r="G119" s="305">
        <v>0</v>
      </c>
      <c r="H119" s="305">
        <v>0</v>
      </c>
      <c r="I119" s="305">
        <v>0</v>
      </c>
      <c r="J119" s="305">
        <v>0</v>
      </c>
      <c r="K119" s="305">
        <v>0</v>
      </c>
      <c r="L119" s="305">
        <v>0</v>
      </c>
      <c r="M119" s="305">
        <f t="shared" si="14"/>
        <v>0</v>
      </c>
    </row>
    <row r="120" spans="1:13" s="318" customFormat="1" ht="10.199999999999999" customHeight="1">
      <c r="A120" s="315" t="s">
        <v>377</v>
      </c>
      <c r="B120" s="307"/>
      <c r="C120" s="342"/>
      <c r="D120" s="342"/>
      <c r="E120" s="317"/>
      <c r="F120" s="305">
        <f t="shared" si="13"/>
        <v>0</v>
      </c>
      <c r="G120" s="305">
        <v>0</v>
      </c>
      <c r="H120" s="305">
        <v>0</v>
      </c>
      <c r="I120" s="305">
        <v>0</v>
      </c>
      <c r="J120" s="305">
        <v>0</v>
      </c>
      <c r="K120" s="305">
        <v>0</v>
      </c>
      <c r="L120" s="305">
        <v>0</v>
      </c>
      <c r="M120" s="305">
        <f t="shared" si="14"/>
        <v>0</v>
      </c>
    </row>
    <row r="121" spans="1:13" s="318" customFormat="1" ht="10.199999999999999" customHeight="1">
      <c r="A121" s="315" t="s">
        <v>567</v>
      </c>
      <c r="B121" s="307">
        <f>IFERROR(VLOOKUP(A121,BG!A:E,5,FALSE),0)</f>
        <v>-42930822.340000004</v>
      </c>
      <c r="C121" s="342"/>
      <c r="D121" s="342"/>
      <c r="E121" s="317">
        <v>-0.04</v>
      </c>
      <c r="F121" s="305">
        <f t="shared" ref="F121" si="21">+B121+C121-D121-E121</f>
        <v>-42930822.300000004</v>
      </c>
      <c r="G121" s="305">
        <v>0</v>
      </c>
      <c r="H121" s="305">
        <v>0</v>
      </c>
      <c r="I121" s="305">
        <v>0</v>
      </c>
      <c r="J121" s="305">
        <f>-F121</f>
        <v>42930822.300000004</v>
      </c>
      <c r="K121" s="305">
        <v>0</v>
      </c>
      <c r="L121" s="305">
        <v>0</v>
      </c>
      <c r="M121" s="305">
        <f t="shared" ref="M121" si="22">+SUM(F121:L121)</f>
        <v>0</v>
      </c>
    </row>
    <row r="122" spans="1:13" s="318" customFormat="1" ht="10.199999999999999" customHeight="1">
      <c r="A122" s="315" t="s">
        <v>379</v>
      </c>
      <c r="B122" s="307">
        <f>+VLOOKUP(A122,BG!A:C,3,FALSE)</f>
        <v>-0.34</v>
      </c>
      <c r="C122" s="342"/>
      <c r="D122" s="342"/>
      <c r="E122" s="317">
        <v>-0.04</v>
      </c>
      <c r="F122" s="305">
        <f t="shared" si="13"/>
        <v>-0.30000000000000004</v>
      </c>
      <c r="G122" s="305">
        <v>0</v>
      </c>
      <c r="H122" s="305">
        <v>0</v>
      </c>
      <c r="I122" s="305">
        <v>0</v>
      </c>
      <c r="J122" s="305">
        <v>0</v>
      </c>
      <c r="K122" s="305">
        <v>0</v>
      </c>
      <c r="L122" s="305">
        <v>0</v>
      </c>
      <c r="M122" s="305">
        <f t="shared" si="14"/>
        <v>-0.30000000000000004</v>
      </c>
    </row>
    <row r="123" spans="1:13" s="318" customFormat="1" ht="10.199999999999999" customHeight="1">
      <c r="A123" s="315" t="s">
        <v>381</v>
      </c>
      <c r="B123" s="307"/>
      <c r="C123" s="342"/>
      <c r="D123" s="342"/>
      <c r="E123" s="317"/>
      <c r="F123" s="305">
        <f t="shared" si="13"/>
        <v>0</v>
      </c>
      <c r="G123" s="305">
        <v>0</v>
      </c>
      <c r="H123" s="305">
        <v>0</v>
      </c>
      <c r="I123" s="305">
        <v>0</v>
      </c>
      <c r="J123" s="305">
        <v>0</v>
      </c>
      <c r="K123" s="305">
        <v>0</v>
      </c>
      <c r="L123" s="305">
        <v>0</v>
      </c>
      <c r="M123" s="305">
        <f t="shared" si="14"/>
        <v>0</v>
      </c>
    </row>
    <row r="124" spans="1:13" s="318" customFormat="1" ht="10.199999999999999" customHeight="1">
      <c r="A124" s="315" t="s">
        <v>383</v>
      </c>
      <c r="B124" s="307">
        <f>+VLOOKUP(A124,BG!A:C,3,FALSE)</f>
        <v>-52294436.350000001</v>
      </c>
      <c r="C124" s="342"/>
      <c r="D124" s="342"/>
      <c r="E124" s="317">
        <v>-43541545.380000003</v>
      </c>
      <c r="F124" s="305">
        <f t="shared" si="13"/>
        <v>-8752890.9699999988</v>
      </c>
      <c r="G124" s="305">
        <v>0</v>
      </c>
      <c r="H124" s="305">
        <v>0</v>
      </c>
      <c r="I124" s="305">
        <f>-F124</f>
        <v>8752890.9699999988</v>
      </c>
      <c r="J124" s="305">
        <v>0</v>
      </c>
      <c r="K124" s="305">
        <v>0</v>
      </c>
      <c r="L124" s="305">
        <v>0</v>
      </c>
      <c r="M124" s="305">
        <f t="shared" si="14"/>
        <v>0</v>
      </c>
    </row>
    <row r="125" spans="1:13" s="318" customFormat="1" ht="10.199999999999999" customHeight="1">
      <c r="A125" s="315" t="s">
        <v>385</v>
      </c>
      <c r="B125" s="307">
        <f>+VLOOKUP(A125,BG!A:C,3,FALSE)</f>
        <v>0.22</v>
      </c>
      <c r="C125" s="342"/>
      <c r="D125" s="342"/>
      <c r="E125" s="317">
        <v>0.01</v>
      </c>
      <c r="F125" s="305">
        <f t="shared" si="13"/>
        <v>0.21</v>
      </c>
      <c r="G125" s="305">
        <v>0</v>
      </c>
      <c r="H125" s="305">
        <v>0</v>
      </c>
      <c r="I125" s="305">
        <v>0</v>
      </c>
      <c r="J125" s="305">
        <v>0</v>
      </c>
      <c r="K125" s="305">
        <v>0</v>
      </c>
      <c r="L125" s="305">
        <v>0</v>
      </c>
      <c r="M125" s="305">
        <f t="shared" si="14"/>
        <v>0.21</v>
      </c>
    </row>
    <row r="126" spans="1:13" s="318" customFormat="1" ht="10.199999999999999" customHeight="1">
      <c r="A126" s="315" t="s">
        <v>387</v>
      </c>
      <c r="B126" s="307"/>
      <c r="C126" s="342"/>
      <c r="D126" s="342">
        <v>0</v>
      </c>
      <c r="E126" s="317"/>
      <c r="F126" s="305">
        <f t="shared" si="13"/>
        <v>0</v>
      </c>
      <c r="G126" s="305">
        <v>0</v>
      </c>
      <c r="H126" s="305">
        <v>0</v>
      </c>
      <c r="I126" s="305">
        <v>0</v>
      </c>
      <c r="J126" s="305">
        <v>0</v>
      </c>
      <c r="K126" s="305">
        <v>0</v>
      </c>
      <c r="L126" s="305">
        <v>0</v>
      </c>
      <c r="M126" s="305">
        <f t="shared" si="14"/>
        <v>0</v>
      </c>
    </row>
    <row r="127" spans="1:13" s="318" customFormat="1" ht="10.199999999999999" customHeight="1">
      <c r="A127" s="315" t="s">
        <v>389</v>
      </c>
      <c r="B127" s="307"/>
      <c r="C127" s="342"/>
      <c r="D127" s="342"/>
      <c r="E127" s="317"/>
      <c r="F127" s="305">
        <f t="shared" si="13"/>
        <v>0</v>
      </c>
      <c r="G127" s="305">
        <v>0</v>
      </c>
      <c r="H127" s="305">
        <v>0</v>
      </c>
      <c r="I127" s="305">
        <v>0</v>
      </c>
      <c r="J127" s="305">
        <v>0</v>
      </c>
      <c r="K127" s="305">
        <v>0</v>
      </c>
      <c r="L127" s="305">
        <v>0</v>
      </c>
      <c r="M127" s="305">
        <f t="shared" si="14"/>
        <v>0</v>
      </c>
    </row>
    <row r="128" spans="1:13" s="318" customFormat="1" ht="10.199999999999999" customHeight="1">
      <c r="A128" s="315" t="s">
        <v>391</v>
      </c>
      <c r="B128" s="307">
        <f>+VLOOKUP(A128,BG!A:C,3,FALSE)</f>
        <v>-583021735205.88</v>
      </c>
      <c r="C128" s="342"/>
      <c r="D128" s="342"/>
      <c r="E128" s="317">
        <v>-89584639423.970001</v>
      </c>
      <c r="F128" s="305">
        <f t="shared" si="13"/>
        <v>-493437095781.91003</v>
      </c>
      <c r="G128" s="305">
        <v>0</v>
      </c>
      <c r="H128" s="305">
        <v>0</v>
      </c>
      <c r="I128" s="305">
        <v>0</v>
      </c>
      <c r="J128" s="305">
        <v>0</v>
      </c>
      <c r="K128" s="305">
        <v>0</v>
      </c>
      <c r="L128" s="305">
        <f>-F128</f>
        <v>493437095781.91003</v>
      </c>
      <c r="M128" s="305">
        <f t="shared" si="14"/>
        <v>0</v>
      </c>
    </row>
    <row r="129" spans="1:13" s="318" customFormat="1" ht="10.199999999999999" customHeight="1">
      <c r="A129" s="315" t="s">
        <v>393</v>
      </c>
      <c r="B129" s="307">
        <f>+VLOOKUP(A129,BG!A:C,3,FALSE)</f>
        <v>425602757445.78003</v>
      </c>
      <c r="C129" s="342"/>
      <c r="D129" s="342"/>
      <c r="E129" s="317">
        <v>41286071115.620003</v>
      </c>
      <c r="F129" s="305">
        <f t="shared" si="13"/>
        <v>384316686330.16003</v>
      </c>
      <c r="G129" s="305">
        <v>0</v>
      </c>
      <c r="H129" s="305">
        <v>0</v>
      </c>
      <c r="I129" s="305">
        <v>0</v>
      </c>
      <c r="J129" s="305">
        <v>0</v>
      </c>
      <c r="K129" s="305">
        <f>-F129</f>
        <v>-384316686330.16003</v>
      </c>
      <c r="L129" s="305">
        <v>0</v>
      </c>
      <c r="M129" s="305">
        <f t="shared" si="14"/>
        <v>0</v>
      </c>
    </row>
    <row r="130" spans="1:13" s="318" customFormat="1" ht="10.199999999999999" customHeight="1">
      <c r="A130" s="315" t="s">
        <v>471</v>
      </c>
      <c r="B130" s="307">
        <f>VLOOKUP(A130,BG!A:E,5,FALSE)</f>
        <v>-607487132</v>
      </c>
      <c r="C130" s="342">
        <f>+D131</f>
        <v>607487132</v>
      </c>
      <c r="D130" s="342"/>
      <c r="E130" s="317">
        <v>0</v>
      </c>
      <c r="F130" s="305">
        <f>+B130+C130-D130-E130</f>
        <v>0</v>
      </c>
      <c r="G130" s="305"/>
      <c r="H130" s="305"/>
      <c r="I130" s="305"/>
      <c r="J130" s="305"/>
      <c r="K130" s="305"/>
      <c r="L130" s="305"/>
      <c r="M130" s="305">
        <f t="shared" si="14"/>
        <v>0</v>
      </c>
    </row>
    <row r="131" spans="1:13" s="318" customFormat="1" ht="10.199999999999999" customHeight="1">
      <c r="A131" s="315" t="s">
        <v>473</v>
      </c>
      <c r="B131" s="307">
        <f>-'Estado de Ingresos y Egresos'!F31</f>
        <v>-3288914737.1399994</v>
      </c>
      <c r="C131" s="342">
        <f>-B131</f>
        <v>3288914737.1399994</v>
      </c>
      <c r="D131" s="342">
        <v>607487132</v>
      </c>
      <c r="E131" s="317">
        <v>-607487131.55570602</v>
      </c>
      <c r="F131" s="305">
        <f>+B131+C131-D131-E131</f>
        <v>-0.44429397583007813</v>
      </c>
      <c r="G131" s="305">
        <v>0</v>
      </c>
      <c r="H131" s="305">
        <v>0</v>
      </c>
      <c r="I131" s="305">
        <v>0</v>
      </c>
      <c r="J131" s="305">
        <v>0</v>
      </c>
      <c r="K131" s="305">
        <v>0</v>
      </c>
      <c r="L131" s="305">
        <v>0</v>
      </c>
      <c r="M131" s="305">
        <f t="shared" si="14"/>
        <v>-0.44429397583007813</v>
      </c>
    </row>
    <row r="132" spans="1:13" s="318" customFormat="1" ht="10.199999999999999" customHeight="1">
      <c r="A132" s="315" t="s">
        <v>395</v>
      </c>
      <c r="B132" s="307"/>
      <c r="C132" s="342"/>
      <c r="D132" s="342"/>
      <c r="E132" s="317"/>
      <c r="F132" s="305">
        <f t="shared" ref="F132:F147" si="23">+B132+C132-D132-E132</f>
        <v>0</v>
      </c>
      <c r="G132" s="305">
        <v>0</v>
      </c>
      <c r="H132" s="305">
        <v>0</v>
      </c>
      <c r="I132" s="305">
        <v>0</v>
      </c>
      <c r="J132" s="305">
        <v>0</v>
      </c>
      <c r="K132" s="305">
        <v>0</v>
      </c>
      <c r="L132" s="305">
        <v>0</v>
      </c>
      <c r="M132" s="305">
        <f t="shared" si="14"/>
        <v>0</v>
      </c>
    </row>
    <row r="133" spans="1:13" s="318" customFormat="1" ht="10.199999999999999" customHeight="1">
      <c r="A133" s="315" t="s">
        <v>397</v>
      </c>
      <c r="B133" s="307"/>
      <c r="C133" s="342"/>
      <c r="D133" s="342"/>
      <c r="E133" s="317"/>
      <c r="F133" s="305">
        <f t="shared" si="23"/>
        <v>0</v>
      </c>
      <c r="G133" s="305">
        <v>0</v>
      </c>
      <c r="H133" s="305">
        <v>0</v>
      </c>
      <c r="I133" s="305">
        <v>0</v>
      </c>
      <c r="J133" s="305">
        <v>0</v>
      </c>
      <c r="K133" s="305">
        <v>0</v>
      </c>
      <c r="L133" s="305">
        <v>0</v>
      </c>
      <c r="M133" s="305">
        <f t="shared" si="14"/>
        <v>0</v>
      </c>
    </row>
    <row r="134" spans="1:13" s="318" customFormat="1" ht="10.199999999999999" customHeight="1">
      <c r="A134" s="315" t="s">
        <v>399</v>
      </c>
      <c r="B134" s="307"/>
      <c r="C134" s="342"/>
      <c r="D134" s="342"/>
      <c r="E134" s="317"/>
      <c r="F134" s="305">
        <f t="shared" si="23"/>
        <v>0</v>
      </c>
      <c r="G134" s="305">
        <v>0</v>
      </c>
      <c r="H134" s="305">
        <v>0</v>
      </c>
      <c r="I134" s="305">
        <v>0</v>
      </c>
      <c r="J134" s="305">
        <v>0</v>
      </c>
      <c r="K134" s="305">
        <v>0</v>
      </c>
      <c r="L134" s="305">
        <v>0</v>
      </c>
      <c r="M134" s="305">
        <f t="shared" si="14"/>
        <v>0</v>
      </c>
    </row>
    <row r="135" spans="1:13" s="318" customFormat="1" ht="10.199999999999999" customHeight="1">
      <c r="A135" s="315" t="s">
        <v>401</v>
      </c>
      <c r="B135" s="307">
        <f>IFERROR(VLOOKUP(A135,BG!A:E,5,FALSE),0)</f>
        <v>-2016840000</v>
      </c>
      <c r="C135" s="342"/>
      <c r="D135" s="342"/>
      <c r="E135" s="317"/>
      <c r="F135" s="305">
        <f t="shared" si="23"/>
        <v>-2016840000</v>
      </c>
      <c r="G135" s="305">
        <f>-F135</f>
        <v>2016840000</v>
      </c>
      <c r="H135" s="305">
        <v>0</v>
      </c>
      <c r="I135" s="305">
        <v>0</v>
      </c>
      <c r="J135" s="305">
        <v>0</v>
      </c>
      <c r="K135" s="305">
        <v>0</v>
      </c>
      <c r="L135" s="305">
        <v>0</v>
      </c>
      <c r="M135" s="305">
        <f t="shared" si="14"/>
        <v>0</v>
      </c>
    </row>
    <row r="136" spans="1:13" s="318" customFormat="1" ht="10.199999999999999" customHeight="1">
      <c r="A136" s="315" t="s">
        <v>403</v>
      </c>
      <c r="B136" s="307">
        <f>IFERROR(VLOOKUP(A136,BG!A:E,5,FALSE),0)</f>
        <v>-1156161916.8</v>
      </c>
      <c r="C136" s="342"/>
      <c r="D136" s="342"/>
      <c r="E136" s="317"/>
      <c r="F136" s="305">
        <f t="shared" ref="F136:F137" si="24">+B136+C136-D136-E136</f>
        <v>-1156161916.8</v>
      </c>
      <c r="G136" s="305">
        <f t="shared" ref="G136:G137" si="25">-F136</f>
        <v>1156161916.8</v>
      </c>
      <c r="H136" s="305">
        <v>0</v>
      </c>
      <c r="I136" s="305">
        <v>0</v>
      </c>
      <c r="J136" s="305">
        <v>0</v>
      </c>
      <c r="K136" s="305">
        <v>0</v>
      </c>
      <c r="L136" s="305">
        <v>0</v>
      </c>
      <c r="M136" s="305">
        <f t="shared" si="14"/>
        <v>0</v>
      </c>
    </row>
    <row r="137" spans="1:13" s="318" customFormat="1" ht="10.199999999999999" customHeight="1">
      <c r="A137" s="315" t="s">
        <v>546</v>
      </c>
      <c r="B137" s="307">
        <f>IFERROR(VLOOKUP(A137,BG!A:E,5,FALSE),0)</f>
        <v>-12487870900.5</v>
      </c>
      <c r="C137" s="342"/>
      <c r="D137" s="342"/>
      <c r="E137" s="317"/>
      <c r="F137" s="305">
        <f t="shared" si="24"/>
        <v>-12487870900.5</v>
      </c>
      <c r="G137" s="305">
        <f t="shared" si="25"/>
        <v>12487870900.5</v>
      </c>
      <c r="H137" s="305"/>
      <c r="I137" s="305"/>
      <c r="J137" s="305"/>
      <c r="K137" s="305"/>
      <c r="L137" s="305"/>
      <c r="M137" s="305"/>
    </row>
    <row r="138" spans="1:13" s="318" customFormat="1" ht="10.199999999999999" customHeight="1">
      <c r="A138" s="315" t="s">
        <v>405</v>
      </c>
      <c r="B138" s="307"/>
      <c r="C138" s="342"/>
      <c r="D138" s="342"/>
      <c r="E138" s="317"/>
      <c r="F138" s="305">
        <f t="shared" si="23"/>
        <v>0</v>
      </c>
      <c r="G138" s="305">
        <v>0</v>
      </c>
      <c r="H138" s="305">
        <v>0</v>
      </c>
      <c r="I138" s="305">
        <v>0</v>
      </c>
      <c r="J138" s="305">
        <v>0</v>
      </c>
      <c r="K138" s="305">
        <v>0</v>
      </c>
      <c r="L138" s="305">
        <v>0</v>
      </c>
      <c r="M138" s="305">
        <f t="shared" si="14"/>
        <v>0</v>
      </c>
    </row>
    <row r="139" spans="1:13" s="318" customFormat="1" ht="10.199999999999999" customHeight="1">
      <c r="A139" s="315" t="s">
        <v>407</v>
      </c>
      <c r="B139" s="307">
        <f>IFERROR(VLOOKUP(A139,BG!A:E,5,FALSE),0)</f>
        <v>-10405787.67</v>
      </c>
      <c r="C139" s="342"/>
      <c r="D139" s="342"/>
      <c r="E139" s="317"/>
      <c r="F139" s="305">
        <f t="shared" ref="F139:F140" si="26">+B139+C139-D139-E139</f>
        <v>-10405787.67</v>
      </c>
      <c r="G139" s="305">
        <f t="shared" ref="G139:G140" si="27">-F139</f>
        <v>10405787.67</v>
      </c>
      <c r="H139" s="305">
        <v>0</v>
      </c>
      <c r="I139" s="305">
        <v>0</v>
      </c>
      <c r="J139" s="305">
        <v>0</v>
      </c>
      <c r="K139" s="305">
        <v>0</v>
      </c>
      <c r="L139" s="305">
        <v>0</v>
      </c>
      <c r="M139" s="305">
        <f t="shared" ref="M139:M140" si="28">+SUM(F139:L139)</f>
        <v>0</v>
      </c>
    </row>
    <row r="140" spans="1:13" s="318" customFormat="1" ht="10.199999999999999" customHeight="1">
      <c r="A140" s="315" t="s">
        <v>548</v>
      </c>
      <c r="B140" s="307">
        <f>IFERROR(VLOOKUP(A140,BG!A:E,5,FALSE),0)</f>
        <v>-8701388.8800000008</v>
      </c>
      <c r="C140" s="342"/>
      <c r="D140" s="342"/>
      <c r="E140" s="317"/>
      <c r="F140" s="305">
        <f t="shared" si="26"/>
        <v>-8701388.8800000008</v>
      </c>
      <c r="G140" s="305">
        <f t="shared" si="27"/>
        <v>8701388.8800000008</v>
      </c>
      <c r="H140" s="305">
        <v>0</v>
      </c>
      <c r="I140" s="305">
        <v>0</v>
      </c>
      <c r="J140" s="305">
        <v>0</v>
      </c>
      <c r="K140" s="305">
        <v>0</v>
      </c>
      <c r="L140" s="305">
        <v>0</v>
      </c>
      <c r="M140" s="305">
        <f t="shared" si="28"/>
        <v>0</v>
      </c>
    </row>
    <row r="141" spans="1:13" s="318" customFormat="1" ht="10.199999999999999" customHeight="1">
      <c r="A141" s="315" t="s">
        <v>550</v>
      </c>
      <c r="B141" s="307">
        <f>IFERROR(VLOOKUP(A141,BG!A:E,5,FALSE),0)</f>
        <v>-229199.98</v>
      </c>
      <c r="C141" s="342"/>
      <c r="D141" s="342"/>
      <c r="E141" s="317"/>
      <c r="F141" s="305">
        <f t="shared" si="23"/>
        <v>-229199.98</v>
      </c>
      <c r="G141" s="305">
        <f t="shared" ref="G141:G155" si="29">-F141</f>
        <v>229199.98</v>
      </c>
      <c r="H141" s="305">
        <v>0</v>
      </c>
      <c r="I141" s="305">
        <v>0</v>
      </c>
      <c r="J141" s="305">
        <v>0</v>
      </c>
      <c r="K141" s="305">
        <v>0</v>
      </c>
      <c r="L141" s="305">
        <v>0</v>
      </c>
      <c r="M141" s="305">
        <f t="shared" si="14"/>
        <v>0</v>
      </c>
    </row>
    <row r="142" spans="1:13" s="318" customFormat="1" ht="10.199999999999999" customHeight="1">
      <c r="A142" s="315" t="s">
        <v>409</v>
      </c>
      <c r="B142" s="307">
        <f>IFERROR(VLOOKUP(A142,BG!A:E,5,FALSE),0)</f>
        <v>-87775109.5</v>
      </c>
      <c r="C142" s="342"/>
      <c r="D142" s="342"/>
      <c r="E142" s="317"/>
      <c r="F142" s="305">
        <f t="shared" si="23"/>
        <v>-87775109.5</v>
      </c>
      <c r="G142" s="305">
        <f t="shared" si="29"/>
        <v>87775109.5</v>
      </c>
      <c r="H142" s="305">
        <v>0</v>
      </c>
      <c r="I142" s="305">
        <v>0</v>
      </c>
      <c r="J142" s="305">
        <v>0</v>
      </c>
      <c r="K142" s="305">
        <v>0</v>
      </c>
      <c r="L142" s="305">
        <v>0</v>
      </c>
      <c r="M142" s="305">
        <f t="shared" si="14"/>
        <v>0</v>
      </c>
    </row>
    <row r="143" spans="1:13" s="318" customFormat="1" ht="10.199999999999999" customHeight="1">
      <c r="A143" s="315" t="s">
        <v>411</v>
      </c>
      <c r="B143" s="307">
        <f>IFERROR(VLOOKUP(A143,BG!A:E,5,FALSE),0)</f>
        <v>-412500000</v>
      </c>
      <c r="C143" s="342"/>
      <c r="D143" s="299"/>
      <c r="E143" s="317"/>
      <c r="F143" s="305">
        <f t="shared" si="23"/>
        <v>-412500000</v>
      </c>
      <c r="G143" s="305">
        <f t="shared" si="29"/>
        <v>412500000</v>
      </c>
      <c r="H143" s="305">
        <v>0</v>
      </c>
      <c r="I143" s="305">
        <v>0</v>
      </c>
      <c r="J143" s="305">
        <v>0</v>
      </c>
      <c r="K143" s="305">
        <v>0</v>
      </c>
      <c r="L143" s="305">
        <v>0</v>
      </c>
      <c r="M143" s="305">
        <f t="shared" si="14"/>
        <v>0</v>
      </c>
    </row>
    <row r="144" spans="1:13" s="318" customFormat="1" ht="10.199999999999999" customHeight="1">
      <c r="A144" s="315" t="s">
        <v>413</v>
      </c>
      <c r="B144" s="307">
        <f>IFERROR(VLOOKUP(A144,BG!A:E,5,FALSE),0)</f>
        <v>-559548652.12</v>
      </c>
      <c r="C144" s="342"/>
      <c r="D144" s="342"/>
      <c r="E144" s="317"/>
      <c r="F144" s="305">
        <f t="shared" si="23"/>
        <v>-559548652.12</v>
      </c>
      <c r="G144" s="305">
        <f t="shared" si="29"/>
        <v>559548652.12</v>
      </c>
      <c r="H144" s="305">
        <v>0</v>
      </c>
      <c r="I144" s="305">
        <v>0</v>
      </c>
      <c r="J144" s="305">
        <v>0</v>
      </c>
      <c r="K144" s="305">
        <v>0</v>
      </c>
      <c r="L144" s="305">
        <v>0</v>
      </c>
      <c r="M144" s="305">
        <f t="shared" si="14"/>
        <v>0</v>
      </c>
    </row>
    <row r="145" spans="1:13" s="318" customFormat="1" ht="10.199999999999999" customHeight="1">
      <c r="A145" s="315" t="s">
        <v>415</v>
      </c>
      <c r="B145" s="307"/>
      <c r="C145" s="342"/>
      <c r="D145" s="342"/>
      <c r="E145" s="317"/>
      <c r="F145" s="305">
        <f t="shared" si="23"/>
        <v>0</v>
      </c>
      <c r="G145" s="305">
        <v>0</v>
      </c>
      <c r="H145" s="305">
        <v>0</v>
      </c>
      <c r="I145" s="305">
        <v>0</v>
      </c>
      <c r="J145" s="305">
        <v>0</v>
      </c>
      <c r="K145" s="305">
        <v>0</v>
      </c>
      <c r="L145" s="305">
        <v>0</v>
      </c>
      <c r="M145" s="305">
        <f t="shared" si="14"/>
        <v>0</v>
      </c>
    </row>
    <row r="146" spans="1:13" s="318" customFormat="1" ht="10.199999999999999" customHeight="1">
      <c r="A146" s="315" t="s">
        <v>417</v>
      </c>
      <c r="B146" s="307">
        <f>IFERROR(VLOOKUP(A146,BG!A:E,5,FALSE),0)</f>
        <v>-2139165343.0999999</v>
      </c>
      <c r="C146" s="342"/>
      <c r="D146" s="342"/>
      <c r="E146" s="317"/>
      <c r="F146" s="305">
        <f t="shared" si="23"/>
        <v>-2139165343.0999999</v>
      </c>
      <c r="G146" s="305">
        <f t="shared" si="29"/>
        <v>2139165343.0999999</v>
      </c>
      <c r="H146" s="305">
        <v>0</v>
      </c>
      <c r="I146" s="305">
        <v>0</v>
      </c>
      <c r="J146" s="305">
        <v>0</v>
      </c>
      <c r="K146" s="305">
        <v>0</v>
      </c>
      <c r="L146" s="305">
        <v>0</v>
      </c>
      <c r="M146" s="305">
        <f t="shared" si="14"/>
        <v>0</v>
      </c>
    </row>
    <row r="147" spans="1:13" s="318" customFormat="1" ht="10.199999999999999" customHeight="1">
      <c r="A147" s="315" t="s">
        <v>419</v>
      </c>
      <c r="B147" s="307"/>
      <c r="C147" s="342"/>
      <c r="D147" s="342"/>
      <c r="E147" s="317"/>
      <c r="F147" s="305">
        <f t="shared" si="23"/>
        <v>0</v>
      </c>
      <c r="G147" s="305">
        <v>0</v>
      </c>
      <c r="H147" s="305">
        <v>0</v>
      </c>
      <c r="I147" s="305">
        <v>0</v>
      </c>
      <c r="J147" s="305">
        <v>0</v>
      </c>
      <c r="K147" s="305">
        <v>0</v>
      </c>
      <c r="L147" s="305">
        <v>0</v>
      </c>
      <c r="M147" s="305">
        <f t="shared" si="14"/>
        <v>0</v>
      </c>
    </row>
    <row r="148" spans="1:13" s="318" customFormat="1" ht="10.199999999999999" customHeight="1">
      <c r="A148" s="315" t="s">
        <v>421</v>
      </c>
      <c r="B148" s="307">
        <f>IFERROR(VLOOKUP(A148,BG!A:E,5,FALSE),0)</f>
        <v>79861036</v>
      </c>
      <c r="C148" s="342"/>
      <c r="D148" s="342"/>
      <c r="E148" s="317"/>
      <c r="F148" s="305">
        <f t="shared" si="13"/>
        <v>79861036</v>
      </c>
      <c r="G148" s="305">
        <f t="shared" si="29"/>
        <v>-79861036</v>
      </c>
      <c r="H148" s="305">
        <v>0</v>
      </c>
      <c r="I148" s="305">
        <v>0</v>
      </c>
      <c r="J148" s="305">
        <v>0</v>
      </c>
      <c r="K148" s="305">
        <v>0</v>
      </c>
      <c r="L148" s="305">
        <v>0</v>
      </c>
      <c r="M148" s="305">
        <f t="shared" si="14"/>
        <v>0</v>
      </c>
    </row>
    <row r="149" spans="1:13" s="318" customFormat="1" ht="10.199999999999999" customHeight="1">
      <c r="A149" s="315" t="s">
        <v>423</v>
      </c>
      <c r="B149" s="307">
        <f>IFERROR(VLOOKUP(A149,BG!A:E,5,FALSE),0)</f>
        <v>-6593568.8399999999</v>
      </c>
      <c r="C149" s="342"/>
      <c r="D149" s="342"/>
      <c r="E149" s="317"/>
      <c r="F149" s="305">
        <f t="shared" si="13"/>
        <v>-6593568.8399999999</v>
      </c>
      <c r="G149" s="305">
        <f t="shared" si="29"/>
        <v>6593568.8399999999</v>
      </c>
      <c r="H149" s="305">
        <v>0</v>
      </c>
      <c r="I149" s="305">
        <v>0</v>
      </c>
      <c r="J149" s="305">
        <v>0</v>
      </c>
      <c r="K149" s="305">
        <v>0</v>
      </c>
      <c r="L149" s="305">
        <v>0</v>
      </c>
      <c r="M149" s="305">
        <f t="shared" si="14"/>
        <v>0</v>
      </c>
    </row>
    <row r="150" spans="1:13" s="318" customFormat="1" ht="10.199999999999999" customHeight="1">
      <c r="A150" s="315" t="s">
        <v>425</v>
      </c>
      <c r="B150" s="307">
        <f>IFERROR(VLOOKUP(A150,BG!A:E,5,FALSE),0)</f>
        <v>-65155541</v>
      </c>
      <c r="C150" s="342"/>
      <c r="D150" s="342"/>
      <c r="E150" s="317"/>
      <c r="F150" s="305">
        <f t="shared" si="13"/>
        <v>-65155541</v>
      </c>
      <c r="G150" s="305">
        <f t="shared" si="29"/>
        <v>65155541</v>
      </c>
      <c r="H150" s="305">
        <v>0</v>
      </c>
      <c r="I150" s="305">
        <v>0</v>
      </c>
      <c r="J150" s="305">
        <v>0</v>
      </c>
      <c r="K150" s="305">
        <v>0</v>
      </c>
      <c r="L150" s="305">
        <v>0</v>
      </c>
      <c r="M150" s="305">
        <f t="shared" si="14"/>
        <v>0</v>
      </c>
    </row>
    <row r="151" spans="1:13" s="318" customFormat="1" ht="10.199999999999999" customHeight="1">
      <c r="A151" s="315" t="s">
        <v>427</v>
      </c>
      <c r="B151" s="307">
        <f>IFERROR(VLOOKUP(A151,BG!A:E,5,FALSE),0)</f>
        <v>-21501846.300000001</v>
      </c>
      <c r="C151" s="342"/>
      <c r="D151" s="342"/>
      <c r="E151" s="317"/>
      <c r="F151" s="305">
        <f t="shared" si="13"/>
        <v>-21501846.300000001</v>
      </c>
      <c r="G151" s="305">
        <f t="shared" si="29"/>
        <v>21501846.300000001</v>
      </c>
      <c r="H151" s="305">
        <v>0</v>
      </c>
      <c r="I151" s="305">
        <v>0</v>
      </c>
      <c r="J151" s="305">
        <v>0</v>
      </c>
      <c r="K151" s="305">
        <v>0</v>
      </c>
      <c r="L151" s="305">
        <v>0</v>
      </c>
      <c r="M151" s="305">
        <f t="shared" si="14"/>
        <v>0</v>
      </c>
    </row>
    <row r="152" spans="1:13" s="318" customFormat="1" ht="10.199999999999999" customHeight="1">
      <c r="A152" s="315" t="s">
        <v>429</v>
      </c>
      <c r="B152" s="307">
        <f>IFERROR(VLOOKUP(A152,BG!A:E,5,FALSE),0)</f>
        <v>5516079.0199999996</v>
      </c>
      <c r="C152" s="342"/>
      <c r="D152" s="342"/>
      <c r="E152" s="317"/>
      <c r="F152" s="305">
        <f t="shared" si="13"/>
        <v>5516079.0199999996</v>
      </c>
      <c r="G152" s="305">
        <f t="shared" si="29"/>
        <v>-5516079.0199999996</v>
      </c>
      <c r="H152" s="305">
        <v>0</v>
      </c>
      <c r="I152" s="305">
        <v>0</v>
      </c>
      <c r="J152" s="305">
        <v>0</v>
      </c>
      <c r="K152" s="305">
        <v>0</v>
      </c>
      <c r="L152" s="305">
        <v>0</v>
      </c>
      <c r="M152" s="305">
        <f t="shared" si="14"/>
        <v>0</v>
      </c>
    </row>
    <row r="153" spans="1:13" s="318" customFormat="1" ht="10.199999999999999" customHeight="1">
      <c r="A153" s="315" t="s">
        <v>431</v>
      </c>
      <c r="B153" s="307">
        <f>IFERROR(VLOOKUP(A153,BG!A:E,5,FALSE),0)</f>
        <v>1767434</v>
      </c>
      <c r="C153" s="342"/>
      <c r="D153" s="342"/>
      <c r="E153" s="317"/>
      <c r="F153" s="305">
        <f t="shared" si="13"/>
        <v>1767434</v>
      </c>
      <c r="G153" s="305">
        <f t="shared" ref="G153" si="30">-F153</f>
        <v>-1767434</v>
      </c>
      <c r="H153" s="305">
        <v>0</v>
      </c>
      <c r="I153" s="305">
        <v>0</v>
      </c>
      <c r="J153" s="305">
        <v>0</v>
      </c>
      <c r="K153" s="305">
        <v>0</v>
      </c>
      <c r="L153" s="305">
        <v>0</v>
      </c>
      <c r="M153" s="305">
        <f t="shared" si="14"/>
        <v>0</v>
      </c>
    </row>
    <row r="154" spans="1:13" s="318" customFormat="1" ht="10.199999999999999" customHeight="1">
      <c r="A154" s="315" t="s">
        <v>433</v>
      </c>
      <c r="B154" s="307">
        <f>IFERROR(VLOOKUP(A154,BG!A:E,5,FALSE),0)</f>
        <v>89920916.689999998</v>
      </c>
      <c r="C154" s="342"/>
      <c r="D154" s="342"/>
      <c r="E154" s="317"/>
      <c r="F154" s="305">
        <f t="shared" si="13"/>
        <v>89920916.689999998</v>
      </c>
      <c r="G154" s="305">
        <f t="shared" si="29"/>
        <v>-89920916.689999998</v>
      </c>
      <c r="H154" s="305">
        <v>0</v>
      </c>
      <c r="I154" s="305">
        <v>0</v>
      </c>
      <c r="J154" s="305">
        <v>0</v>
      </c>
      <c r="K154" s="305">
        <v>0</v>
      </c>
      <c r="L154" s="305">
        <v>0</v>
      </c>
      <c r="M154" s="305">
        <f t="shared" si="14"/>
        <v>0</v>
      </c>
    </row>
    <row r="155" spans="1:13" s="318" customFormat="1" ht="10.199999999999999" customHeight="1">
      <c r="A155" s="315" t="s">
        <v>435</v>
      </c>
      <c r="B155" s="307">
        <f>IFERROR(VLOOKUP(A155,BG!A:E,5,FALSE),0)</f>
        <v>-197528842.84</v>
      </c>
      <c r="C155" s="342"/>
      <c r="D155" s="342"/>
      <c r="E155" s="317"/>
      <c r="F155" s="305">
        <f t="shared" si="13"/>
        <v>-197528842.84</v>
      </c>
      <c r="G155" s="305">
        <f t="shared" si="29"/>
        <v>197528842.84</v>
      </c>
      <c r="H155" s="305">
        <v>0</v>
      </c>
      <c r="I155" s="305">
        <v>0</v>
      </c>
      <c r="J155" s="305">
        <v>0</v>
      </c>
      <c r="K155" s="305">
        <v>0</v>
      </c>
      <c r="L155" s="305">
        <v>0</v>
      </c>
      <c r="M155" s="305">
        <f t="shared" si="14"/>
        <v>0</v>
      </c>
    </row>
    <row r="156" spans="1:13" s="318" customFormat="1" ht="10.199999999999999" customHeight="1">
      <c r="A156" s="315" t="s">
        <v>437</v>
      </c>
      <c r="B156" s="307">
        <v>0</v>
      </c>
      <c r="C156" s="342"/>
      <c r="D156" s="342"/>
      <c r="E156" s="317"/>
      <c r="F156" s="305">
        <f t="shared" si="13"/>
        <v>0</v>
      </c>
      <c r="G156" s="305">
        <v>0</v>
      </c>
      <c r="H156" s="305">
        <v>0</v>
      </c>
      <c r="I156" s="305">
        <v>0</v>
      </c>
      <c r="J156" s="305">
        <f>-F156</f>
        <v>0</v>
      </c>
      <c r="K156" s="305">
        <v>0</v>
      </c>
      <c r="L156" s="305">
        <v>0</v>
      </c>
      <c r="M156" s="305">
        <f t="shared" si="14"/>
        <v>0</v>
      </c>
    </row>
    <row r="157" spans="1:13" s="318" customFormat="1" ht="10.199999999999999" customHeight="1">
      <c r="A157" s="315" t="s">
        <v>439</v>
      </c>
      <c r="B157" s="307">
        <f>IFERROR(VLOOKUP(A157,BG!A:E,5,FALSE),0)</f>
        <v>421.34</v>
      </c>
      <c r="C157" s="342"/>
      <c r="D157" s="342"/>
      <c r="E157" s="317"/>
      <c r="F157" s="305">
        <f t="shared" si="13"/>
        <v>421.34</v>
      </c>
      <c r="G157" s="305">
        <v>0</v>
      </c>
      <c r="H157" s="305">
        <v>0</v>
      </c>
      <c r="I157" s="305">
        <v>0</v>
      </c>
      <c r="J157" s="305">
        <f>-F157</f>
        <v>-421.34</v>
      </c>
      <c r="K157" s="305">
        <v>0</v>
      </c>
      <c r="L157" s="305">
        <v>0</v>
      </c>
      <c r="M157" s="305">
        <f t="shared" si="14"/>
        <v>0</v>
      </c>
    </row>
    <row r="158" spans="1:13" s="318" customFormat="1" ht="10.199999999999999" customHeight="1">
      <c r="A158" s="315" t="s">
        <v>441</v>
      </c>
      <c r="B158" s="307"/>
      <c r="C158" s="342"/>
      <c r="D158" s="342"/>
      <c r="E158" s="317"/>
      <c r="F158" s="305">
        <f t="shared" si="13"/>
        <v>0</v>
      </c>
      <c r="G158" s="305">
        <v>0</v>
      </c>
      <c r="H158" s="305">
        <v>0</v>
      </c>
      <c r="I158" s="305">
        <v>0</v>
      </c>
      <c r="J158" s="305">
        <v>0</v>
      </c>
      <c r="K158" s="305">
        <v>0</v>
      </c>
      <c r="L158" s="305">
        <v>0</v>
      </c>
      <c r="M158" s="305">
        <f t="shared" si="14"/>
        <v>0</v>
      </c>
    </row>
    <row r="159" spans="1:13" s="318" customFormat="1" ht="10.199999999999999" customHeight="1">
      <c r="A159" s="315" t="s">
        <v>443</v>
      </c>
      <c r="B159" s="307"/>
      <c r="C159" s="342"/>
      <c r="D159" s="342">
        <v>0</v>
      </c>
      <c r="E159" s="317"/>
      <c r="F159" s="305">
        <f t="shared" si="13"/>
        <v>0</v>
      </c>
      <c r="G159" s="305">
        <v>0</v>
      </c>
      <c r="H159" s="305">
        <v>0</v>
      </c>
      <c r="I159" s="305">
        <v>0</v>
      </c>
      <c r="J159" s="305">
        <v>0</v>
      </c>
      <c r="K159" s="305">
        <v>0</v>
      </c>
      <c r="L159" s="305">
        <v>0</v>
      </c>
      <c r="M159" s="305">
        <f t="shared" si="14"/>
        <v>0</v>
      </c>
    </row>
    <row r="160" spans="1:13" s="318" customFormat="1" ht="10.199999999999999" customHeight="1">
      <c r="A160" s="315" t="s">
        <v>445</v>
      </c>
      <c r="B160" s="307"/>
      <c r="C160" s="342"/>
      <c r="D160" s="342"/>
      <c r="E160" s="317"/>
      <c r="F160" s="305">
        <f t="shared" si="13"/>
        <v>0</v>
      </c>
      <c r="G160" s="305">
        <v>0</v>
      </c>
      <c r="H160" s="305">
        <v>0</v>
      </c>
      <c r="I160" s="305">
        <v>0</v>
      </c>
      <c r="J160" s="305">
        <v>0</v>
      </c>
      <c r="K160" s="305">
        <v>0</v>
      </c>
      <c r="L160" s="305">
        <v>0</v>
      </c>
      <c r="M160" s="305">
        <f t="shared" si="14"/>
        <v>0</v>
      </c>
    </row>
    <row r="161" spans="1:40" s="318" customFormat="1" ht="10.199999999999999" customHeight="1">
      <c r="A161" s="315" t="s">
        <v>447</v>
      </c>
      <c r="B161" s="307">
        <f>IFERROR(VLOOKUP(A161,BG!A:E,5,FALSE),0)</f>
        <v>2044106000</v>
      </c>
      <c r="C161" s="342"/>
      <c r="D161" s="342"/>
      <c r="E161" s="317"/>
      <c r="F161" s="305">
        <f t="shared" ref="F161:F169" si="31">+B161+C161-D161-E161</f>
        <v>2044106000</v>
      </c>
      <c r="G161" s="305">
        <f t="shared" ref="G161:G162" si="32">-F161</f>
        <v>-2044106000</v>
      </c>
      <c r="H161" s="305">
        <v>0</v>
      </c>
      <c r="I161" s="305">
        <v>0</v>
      </c>
      <c r="J161" s="305">
        <v>0</v>
      </c>
      <c r="K161" s="305">
        <v>0</v>
      </c>
      <c r="L161" s="305">
        <v>0</v>
      </c>
      <c r="M161" s="305">
        <f t="shared" si="14"/>
        <v>0</v>
      </c>
    </row>
    <row r="162" spans="1:40" s="318" customFormat="1" ht="10.199999999999999" customHeight="1">
      <c r="A162" s="315" t="s">
        <v>449</v>
      </c>
      <c r="B162" s="307">
        <f>IFERROR(VLOOKUP(A162,BG!A:E,5,FALSE),0)</f>
        <v>1146390498</v>
      </c>
      <c r="C162" s="342"/>
      <c r="D162" s="342"/>
      <c r="E162" s="317"/>
      <c r="F162" s="305">
        <f t="shared" ref="F162" si="33">+B162+C162-D162-E162</f>
        <v>1146390498</v>
      </c>
      <c r="G162" s="305">
        <f t="shared" si="32"/>
        <v>-1146390498</v>
      </c>
      <c r="H162" s="305">
        <v>0</v>
      </c>
      <c r="I162" s="305">
        <v>0</v>
      </c>
      <c r="J162" s="305">
        <v>0</v>
      </c>
      <c r="K162" s="305">
        <v>0</v>
      </c>
      <c r="L162" s="305">
        <v>0</v>
      </c>
      <c r="M162" s="305">
        <f t="shared" ref="M162" si="34">+SUM(F162:L162)</f>
        <v>0</v>
      </c>
    </row>
    <row r="163" spans="1:40" s="318" customFormat="1" ht="10.199999999999999" customHeight="1">
      <c r="A163" s="315" t="s">
        <v>552</v>
      </c>
      <c r="B163" s="307">
        <f>IFERROR(VLOOKUP(A163,BG!A:E,5,FALSE),0)</f>
        <v>12122673692</v>
      </c>
      <c r="C163" s="342"/>
      <c r="D163" s="342"/>
      <c r="E163" s="317"/>
      <c r="F163" s="305">
        <f t="shared" si="31"/>
        <v>12122673692</v>
      </c>
      <c r="G163" s="305">
        <f t="shared" ref="G163" si="35">-F163</f>
        <v>-12122673692</v>
      </c>
      <c r="H163" s="305">
        <v>0</v>
      </c>
      <c r="I163" s="305">
        <v>0</v>
      </c>
      <c r="J163" s="305">
        <v>0</v>
      </c>
      <c r="K163" s="305">
        <v>0</v>
      </c>
      <c r="L163" s="305">
        <v>0</v>
      </c>
      <c r="M163" s="305">
        <f t="shared" si="14"/>
        <v>0</v>
      </c>
    </row>
    <row r="164" spans="1:40" s="318" customFormat="1" ht="10.199999999999999" customHeight="1">
      <c r="A164" s="315" t="s">
        <v>451</v>
      </c>
      <c r="B164" s="307"/>
      <c r="C164" s="342"/>
      <c r="D164" s="342"/>
      <c r="E164" s="317"/>
      <c r="F164" s="305">
        <f t="shared" si="31"/>
        <v>0</v>
      </c>
      <c r="G164" s="305">
        <v>0</v>
      </c>
      <c r="H164" s="305">
        <v>0</v>
      </c>
      <c r="I164" s="305">
        <v>0</v>
      </c>
      <c r="J164" s="305">
        <v>0</v>
      </c>
      <c r="K164" s="305">
        <v>0</v>
      </c>
      <c r="L164" s="305">
        <v>0</v>
      </c>
      <c r="M164" s="305">
        <f t="shared" si="14"/>
        <v>0</v>
      </c>
    </row>
    <row r="165" spans="1:40" s="318" customFormat="1" ht="10.199999999999999" customHeight="1">
      <c r="A165" s="315" t="s">
        <v>453</v>
      </c>
      <c r="B165" s="307">
        <f>IFERROR(VLOOKUP(A165,BG!A:E,5,FALSE),0)</f>
        <v>390827497.33999997</v>
      </c>
      <c r="C165" s="342"/>
      <c r="D165" s="342"/>
      <c r="E165" s="317"/>
      <c r="F165" s="305">
        <f t="shared" si="31"/>
        <v>390827497.33999997</v>
      </c>
      <c r="G165" s="305">
        <v>0</v>
      </c>
      <c r="H165" s="305">
        <v>0</v>
      </c>
      <c r="I165" s="305">
        <f>-F165</f>
        <v>-390827497.33999997</v>
      </c>
      <c r="J165" s="305">
        <v>0</v>
      </c>
      <c r="K165" s="305">
        <v>0</v>
      </c>
      <c r="L165" s="305">
        <v>0</v>
      </c>
      <c r="M165" s="305">
        <f t="shared" ref="M165:M169" si="36">+SUM(F165:L165)</f>
        <v>0</v>
      </c>
    </row>
    <row r="166" spans="1:40" s="318" customFormat="1" ht="10.199999999999999" customHeight="1">
      <c r="A166" s="315" t="s">
        <v>455</v>
      </c>
      <c r="B166" s="307"/>
      <c r="C166" s="342"/>
      <c r="D166" s="342"/>
      <c r="E166" s="317"/>
      <c r="F166" s="305">
        <f t="shared" si="31"/>
        <v>0</v>
      </c>
      <c r="G166" s="305">
        <v>0</v>
      </c>
      <c r="H166" s="305">
        <v>0</v>
      </c>
      <c r="I166" s="305">
        <v>0</v>
      </c>
      <c r="J166" s="305">
        <v>0</v>
      </c>
      <c r="K166" s="305">
        <v>0</v>
      </c>
      <c r="L166" s="305">
        <v>0</v>
      </c>
      <c r="M166" s="305">
        <f t="shared" si="36"/>
        <v>0</v>
      </c>
    </row>
    <row r="167" spans="1:40" s="318" customFormat="1" ht="10.199999999999999" customHeight="1">
      <c r="A167" s="315" t="s">
        <v>457</v>
      </c>
      <c r="B167" s="307">
        <f>IFERROR(VLOOKUP(A167,BG!A:E,5,FALSE),0)</f>
        <v>0</v>
      </c>
      <c r="C167" s="342"/>
      <c r="D167" s="342"/>
      <c r="E167" s="317"/>
      <c r="F167" s="305">
        <f t="shared" si="31"/>
        <v>0</v>
      </c>
      <c r="G167" s="305">
        <v>0</v>
      </c>
      <c r="H167" s="305">
        <v>0</v>
      </c>
      <c r="I167" s="305">
        <v>0</v>
      </c>
      <c r="J167" s="305">
        <f>-F167</f>
        <v>0</v>
      </c>
      <c r="K167" s="305">
        <v>0</v>
      </c>
      <c r="L167" s="305">
        <v>0</v>
      </c>
      <c r="M167" s="305">
        <f t="shared" si="36"/>
        <v>0</v>
      </c>
    </row>
    <row r="168" spans="1:40" s="318" customFormat="1" ht="10.199999999999999" customHeight="1">
      <c r="A168" s="315" t="s">
        <v>460</v>
      </c>
      <c r="B168" s="307">
        <f>IFERROR(VLOOKUP(A168,BG!A:E,5,FALSE),0)</f>
        <v>0</v>
      </c>
      <c r="C168" s="342"/>
      <c r="D168" s="342"/>
      <c r="E168" s="317"/>
      <c r="F168" s="305">
        <f t="shared" si="31"/>
        <v>0</v>
      </c>
      <c r="G168" s="305">
        <v>0</v>
      </c>
      <c r="H168" s="305">
        <v>0</v>
      </c>
      <c r="I168" s="305">
        <v>0</v>
      </c>
      <c r="J168" s="305">
        <f>-F168</f>
        <v>0</v>
      </c>
      <c r="K168" s="305">
        <v>0</v>
      </c>
      <c r="L168" s="305">
        <v>0</v>
      </c>
      <c r="M168" s="305">
        <f t="shared" si="36"/>
        <v>0</v>
      </c>
    </row>
    <row r="169" spans="1:40" s="318" customFormat="1" ht="10.199999999999999" customHeight="1">
      <c r="A169" s="315" t="s">
        <v>458</v>
      </c>
      <c r="B169" s="307">
        <f>IFERROR(VLOOKUP(A169,BG!A:E,5,FALSE),0)</f>
        <v>-214</v>
      </c>
      <c r="C169" s="342"/>
      <c r="D169" s="342"/>
      <c r="E169" s="317"/>
      <c r="F169" s="305">
        <f t="shared" si="31"/>
        <v>-214</v>
      </c>
      <c r="G169" s="305">
        <v>0</v>
      </c>
      <c r="H169" s="305">
        <v>0</v>
      </c>
      <c r="I169" s="305">
        <v>0</v>
      </c>
      <c r="J169" s="305">
        <f>-F169</f>
        <v>214</v>
      </c>
      <c r="K169" s="305">
        <v>0</v>
      </c>
      <c r="L169" s="305">
        <v>0</v>
      </c>
      <c r="M169" s="305">
        <f t="shared" si="36"/>
        <v>0</v>
      </c>
    </row>
    <row r="170" spans="1:40" s="322" customFormat="1" ht="10.199999999999999" customHeight="1">
      <c r="A170" s="319" t="s">
        <v>491</v>
      </c>
      <c r="B170" s="320">
        <f>'Estado de Ingresos y Egresos'!F31</f>
        <v>3288914737.1399994</v>
      </c>
      <c r="C170" s="343"/>
      <c r="D170" s="343">
        <f>+C131</f>
        <v>3288914737.1399994</v>
      </c>
      <c r="E170" s="320">
        <v>0</v>
      </c>
      <c r="F170" s="302">
        <f>+B170+C170-D170</f>
        <v>0</v>
      </c>
      <c r="G170" s="306">
        <v>0</v>
      </c>
      <c r="H170" s="306">
        <v>0</v>
      </c>
      <c r="I170" s="306">
        <v>0</v>
      </c>
      <c r="J170" s="306">
        <v>0</v>
      </c>
      <c r="K170" s="306">
        <v>0</v>
      </c>
      <c r="L170" s="306">
        <v>0</v>
      </c>
      <c r="M170" s="306">
        <f>+SUM(F170:L170)</f>
        <v>0</v>
      </c>
      <c r="N170" s="321"/>
      <c r="O170" s="321"/>
      <c r="P170" s="321"/>
      <c r="Q170" s="321"/>
      <c r="R170" s="321"/>
      <c r="S170" s="321"/>
      <c r="T170" s="321"/>
      <c r="U170" s="321"/>
      <c r="V170" s="321"/>
      <c r="W170" s="321"/>
      <c r="X170" s="321"/>
      <c r="Y170" s="321"/>
      <c r="Z170" s="321"/>
    </row>
    <row r="171" spans="1:40" s="325" customFormat="1" ht="10.199999999999999" customHeight="1" thickBot="1">
      <c r="A171" s="323" t="s">
        <v>33</v>
      </c>
      <c r="B171" s="323">
        <f>+SUM(B4:B170)</f>
        <v>-8.99505615234375E-2</v>
      </c>
      <c r="C171" s="344">
        <f>+SUM(C4:C170)</f>
        <v>3896401869.1399994</v>
      </c>
      <c r="D171" s="344">
        <f>+SUM(D4:D170)</f>
        <v>3896401869.1399994</v>
      </c>
      <c r="E171" s="323">
        <f>+SUM(E4:E170)</f>
        <v>-7.1819305419921875E-2</v>
      </c>
      <c r="F171" s="303">
        <f>+SUM(F4:F170)</f>
        <v>-1.8190562725067139E-2</v>
      </c>
      <c r="G171" s="303">
        <f t="shared" ref="G171:L171" si="37">+SUM(G4:G170)</f>
        <v>-111735426628.10895</v>
      </c>
      <c r="H171" s="303">
        <f t="shared" si="37"/>
        <v>-1125713258.5871854</v>
      </c>
      <c r="I171" s="303">
        <f t="shared" si="37"/>
        <v>-382074606.37</v>
      </c>
      <c r="J171" s="303">
        <f t="shared" si="37"/>
        <v>42930614.960000001</v>
      </c>
      <c r="K171" s="303">
        <f t="shared" si="37"/>
        <v>-384316686330.16003</v>
      </c>
      <c r="L171" s="303">
        <f t="shared" si="37"/>
        <v>493437095781.91003</v>
      </c>
      <c r="M171" s="303">
        <f>+SUM(M4:M170)</f>
        <v>-4079874426.3742943</v>
      </c>
      <c r="N171" s="324"/>
      <c r="O171" s="324"/>
      <c r="P171" s="324"/>
      <c r="Q171" s="324"/>
      <c r="R171" s="324"/>
      <c r="S171" s="324"/>
      <c r="T171" s="324"/>
      <c r="U171" s="324"/>
      <c r="V171" s="324"/>
      <c r="W171" s="324"/>
      <c r="X171" s="324"/>
      <c r="Y171" s="324"/>
      <c r="Z171" s="324"/>
      <c r="AA171" s="324"/>
      <c r="AB171" s="324"/>
      <c r="AC171" s="324"/>
      <c r="AD171" s="324"/>
      <c r="AE171" s="324"/>
      <c r="AF171" s="324"/>
      <c r="AG171" s="324"/>
      <c r="AH171" s="324"/>
      <c r="AI171" s="324"/>
      <c r="AJ171" s="324"/>
      <c r="AK171" s="324"/>
      <c r="AL171" s="324"/>
      <c r="AM171" s="324"/>
      <c r="AN171" s="324"/>
    </row>
    <row r="172" spans="1:40" s="326" customFormat="1" ht="15" thickTop="1">
      <c r="C172" s="345"/>
      <c r="D172" s="345">
        <f>C171-D171</f>
        <v>0</v>
      </c>
      <c r="F172" s="327"/>
      <c r="G172" s="304"/>
      <c r="H172" s="304"/>
      <c r="I172" s="304"/>
      <c r="J172" s="304">
        <f>+SUM(G171:J171)</f>
        <v>-113200283878.10612</v>
      </c>
      <c r="K172" s="304"/>
      <c r="L172" s="304">
        <f>+SUM(K171:L171)</f>
        <v>109120409451.75</v>
      </c>
      <c r="M172" s="304">
        <f>SUM(F172:L172)</f>
        <v>-4079874426.3561249</v>
      </c>
      <c r="N172" s="328">
        <f>+M171-M172</f>
        <v>-1.8169403076171875E-2</v>
      </c>
      <c r="O172" s="328"/>
      <c r="P172" s="328"/>
      <c r="Q172" s="328"/>
      <c r="R172" s="328"/>
      <c r="S172" s="328"/>
      <c r="T172" s="328"/>
      <c r="U172" s="328"/>
      <c r="V172" s="328"/>
      <c r="W172" s="328"/>
      <c r="X172" s="328"/>
      <c r="Y172" s="328"/>
      <c r="Z172" s="328"/>
      <c r="AA172" s="329"/>
      <c r="AB172" s="329"/>
      <c r="AC172" s="329"/>
      <c r="AD172" s="329"/>
      <c r="AE172" s="329"/>
      <c r="AF172" s="329"/>
      <c r="AG172" s="329"/>
      <c r="AH172" s="329"/>
      <c r="AI172" s="329"/>
      <c r="AJ172" s="329"/>
      <c r="AK172" s="329"/>
      <c r="AL172" s="329"/>
      <c r="AM172" s="329"/>
      <c r="AN172" s="329"/>
    </row>
    <row r="173" spans="1:40">
      <c r="A173" s="330"/>
      <c r="B173" s="331"/>
      <c r="C173" s="346"/>
      <c r="D173" s="346"/>
      <c r="E173" s="330"/>
      <c r="F173" s="332"/>
      <c r="G173" s="333"/>
      <c r="H173" s="333"/>
      <c r="I173" s="333"/>
      <c r="J173" s="333"/>
      <c r="K173" s="333"/>
      <c r="L173" s="333"/>
      <c r="M173" s="333"/>
      <c r="N173" s="301"/>
      <c r="O173" s="334"/>
      <c r="P173" s="334"/>
      <c r="Q173" s="334"/>
      <c r="R173" s="334"/>
      <c r="S173" s="334"/>
      <c r="T173" s="334"/>
      <c r="U173" s="334"/>
      <c r="V173" s="334"/>
      <c r="W173" s="334"/>
      <c r="X173" s="334"/>
      <c r="Y173" s="334"/>
      <c r="Z173" s="334"/>
    </row>
    <row r="174" spans="1:40">
      <c r="B174" s="329"/>
      <c r="F174" s="335"/>
      <c r="M174" s="336"/>
      <c r="N174" s="301"/>
    </row>
    <row r="175" spans="1:40">
      <c r="E175" s="336"/>
      <c r="F175" s="337"/>
      <c r="G175" s="338"/>
      <c r="H175" s="338"/>
      <c r="I175" s="338"/>
      <c r="J175" s="338"/>
      <c r="K175" s="338"/>
      <c r="L175" s="338"/>
    </row>
    <row r="176" spans="1:40">
      <c r="G176" s="339"/>
      <c r="H176" s="339"/>
      <c r="I176" s="339"/>
      <c r="J176" s="339"/>
      <c r="K176" s="339"/>
      <c r="L176" s="339"/>
      <c r="M176" s="336"/>
    </row>
  </sheetData>
  <mergeCells count="5">
    <mergeCell ref="A2:A3"/>
    <mergeCell ref="C2:D2"/>
    <mergeCell ref="G2:J2"/>
    <mergeCell ref="K2:L2"/>
    <mergeCell ref="M2:M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K43"/>
  <sheetViews>
    <sheetView showGridLines="0" zoomScale="90" zoomScaleNormal="90" zoomScaleSheetLayoutView="90" workbookViewId="0">
      <selection activeCell="H32" sqref="H32"/>
    </sheetView>
  </sheetViews>
  <sheetFormatPr baseColWidth="10" defaultColWidth="11.44140625" defaultRowHeight="13.2"/>
  <cols>
    <col min="1" max="1" width="3" style="30" customWidth="1"/>
    <col min="2" max="2" width="48.88671875" style="66" customWidth="1"/>
    <col min="3" max="3" width="17" style="66" bestFit="1" customWidth="1"/>
    <col min="4" max="4" width="10.44140625" style="66" customWidth="1"/>
    <col min="5" max="5" width="21.6640625" style="66" customWidth="1"/>
    <col min="6" max="6" width="21.33203125" style="165" customWidth="1"/>
    <col min="7" max="7" width="3" style="30" customWidth="1"/>
    <col min="8" max="8" width="11.6640625" style="30" bestFit="1" customWidth="1"/>
    <col min="9" max="9" width="17.44140625" style="30" customWidth="1"/>
    <col min="10" max="10" width="19" style="30" bestFit="1" customWidth="1"/>
    <col min="11" max="16384" width="11.44140625" style="30"/>
  </cols>
  <sheetData>
    <row r="1" spans="2:11">
      <c r="B1" s="30"/>
      <c r="C1" s="30"/>
      <c r="D1" s="77"/>
      <c r="E1" s="30"/>
      <c r="F1" s="30"/>
    </row>
    <row r="2" spans="2:11">
      <c r="B2" s="30"/>
      <c r="C2" s="30"/>
      <c r="D2" s="77"/>
      <c r="E2" s="30"/>
      <c r="F2" s="30"/>
    </row>
    <row r="3" spans="2:11">
      <c r="B3" s="30"/>
      <c r="C3" s="30"/>
      <c r="D3" s="77"/>
      <c r="E3" s="30"/>
      <c r="F3" s="30"/>
    </row>
    <row r="4" spans="2:11">
      <c r="B4" s="30"/>
      <c r="C4" s="30"/>
      <c r="D4" s="77"/>
      <c r="E4" s="30"/>
      <c r="F4" s="30"/>
    </row>
    <row r="5" spans="2:11">
      <c r="B5" s="30"/>
      <c r="C5" s="30"/>
      <c r="D5" s="77"/>
      <c r="E5" s="30"/>
      <c r="F5" s="30"/>
    </row>
    <row r="6" spans="2:11">
      <c r="B6" s="30"/>
      <c r="C6" s="30"/>
      <c r="D6" s="77"/>
      <c r="E6" s="30"/>
      <c r="F6" s="30"/>
    </row>
    <row r="7" spans="2:11" ht="13.8">
      <c r="B7" s="381" t="s">
        <v>74</v>
      </c>
      <c r="C7" s="381"/>
      <c r="D7" s="381"/>
      <c r="E7" s="381"/>
      <c r="F7" s="381"/>
      <c r="G7" s="141"/>
      <c r="H7" s="111"/>
      <c r="I7" s="111"/>
    </row>
    <row r="8" spans="2:11">
      <c r="B8" s="248"/>
      <c r="C8" s="248"/>
      <c r="D8" s="248"/>
      <c r="E8" s="248"/>
      <c r="F8" s="248"/>
      <c r="G8" s="141"/>
      <c r="H8" s="111"/>
      <c r="I8" s="111"/>
    </row>
    <row r="9" spans="2:11" ht="15" customHeight="1">
      <c r="B9" s="383" t="s">
        <v>34</v>
      </c>
      <c r="C9" s="383"/>
      <c r="D9" s="383"/>
      <c r="E9" s="383"/>
      <c r="F9" s="383"/>
      <c r="G9" s="173"/>
      <c r="H9" s="173"/>
      <c r="I9" s="173"/>
      <c r="J9" s="174"/>
      <c r="K9" s="174"/>
    </row>
    <row r="10" spans="2:11" ht="15" customHeight="1">
      <c r="B10" s="158" t="s">
        <v>589</v>
      </c>
      <c r="C10" s="158"/>
      <c r="D10" s="158"/>
      <c r="E10" s="158"/>
      <c r="F10" s="158"/>
      <c r="G10" s="175"/>
      <c r="H10" s="173"/>
      <c r="I10" s="173"/>
      <c r="J10" s="174"/>
      <c r="K10" s="174"/>
    </row>
    <row r="11" spans="2:11" ht="15" customHeight="1">
      <c r="B11" s="384" t="s">
        <v>150</v>
      </c>
      <c r="C11" s="384"/>
      <c r="D11" s="384"/>
      <c r="E11" s="384"/>
      <c r="F11" s="384"/>
      <c r="G11" s="173"/>
      <c r="H11" s="173"/>
      <c r="I11" s="173"/>
      <c r="J11" s="174"/>
      <c r="K11" s="174"/>
    </row>
    <row r="12" spans="2:11">
      <c r="B12" s="142"/>
      <c r="C12" s="142"/>
      <c r="D12" s="142"/>
      <c r="E12" s="142"/>
      <c r="F12" s="90"/>
      <c r="G12" s="66"/>
    </row>
    <row r="13" spans="2:11" ht="30" customHeight="1">
      <c r="B13" s="143"/>
      <c r="C13" s="114"/>
      <c r="D13" s="114"/>
      <c r="E13" s="32">
        <v>45473</v>
      </c>
      <c r="F13" s="32">
        <v>45107</v>
      </c>
    </row>
    <row r="14" spans="2:11">
      <c r="B14" s="409"/>
      <c r="C14" s="410"/>
      <c r="D14" s="410"/>
      <c r="E14" s="146"/>
      <c r="F14" s="146"/>
    </row>
    <row r="15" spans="2:11" s="90" customFormat="1">
      <c r="B15" s="147" t="s">
        <v>35</v>
      </c>
      <c r="C15" s="148"/>
      <c r="D15" s="148"/>
      <c r="E15" s="149"/>
      <c r="F15" s="149"/>
    </row>
    <row r="16" spans="2:11" s="90" customFormat="1">
      <c r="B16" s="150"/>
      <c r="C16" s="148"/>
      <c r="D16" s="148"/>
      <c r="E16" s="149"/>
      <c r="F16" s="149"/>
      <c r="H16" s="151"/>
      <c r="I16" s="30"/>
      <c r="J16" s="30"/>
      <c r="K16" s="151"/>
    </row>
    <row r="17" spans="2:11" s="90" customFormat="1">
      <c r="B17" s="409" t="s">
        <v>36</v>
      </c>
      <c r="C17" s="410"/>
      <c r="D17" s="410"/>
      <c r="E17" s="149"/>
      <c r="F17" s="249"/>
      <c r="H17" s="151"/>
      <c r="I17" s="30"/>
      <c r="J17" s="30"/>
      <c r="K17" s="151"/>
    </row>
    <row r="18" spans="2:11" s="90" customFormat="1">
      <c r="B18" s="150" t="s">
        <v>86</v>
      </c>
      <c r="C18" s="145"/>
      <c r="D18" s="145"/>
      <c r="E18" s="152">
        <v>-111735426628.10895</v>
      </c>
      <c r="F18" s="249">
        <v>0</v>
      </c>
      <c r="H18" s="151"/>
      <c r="I18" s="30"/>
      <c r="J18" s="30"/>
      <c r="K18" s="151"/>
    </row>
    <row r="19" spans="2:11" s="90" customFormat="1">
      <c r="B19" s="150" t="s">
        <v>87</v>
      </c>
      <c r="C19" s="148"/>
      <c r="D19" s="145"/>
      <c r="E19" s="152">
        <v>-1125713258.5871854</v>
      </c>
      <c r="F19" s="249">
        <v>0</v>
      </c>
      <c r="H19" s="151"/>
      <c r="I19" s="30"/>
      <c r="J19" s="30"/>
      <c r="K19" s="151"/>
    </row>
    <row r="20" spans="2:11" s="90" customFormat="1">
      <c r="B20" s="153" t="s">
        <v>37</v>
      </c>
      <c r="C20" s="145"/>
      <c r="D20" s="145"/>
      <c r="E20" s="152">
        <v>-382074606.37</v>
      </c>
      <c r="F20" s="249">
        <v>0</v>
      </c>
      <c r="H20" s="151"/>
      <c r="I20" s="30"/>
      <c r="J20" s="30"/>
      <c r="K20" s="151"/>
    </row>
    <row r="21" spans="2:11" s="90" customFormat="1">
      <c r="B21" s="153" t="s">
        <v>568</v>
      </c>
      <c r="C21" s="145"/>
      <c r="D21" s="145"/>
      <c r="E21" s="152">
        <v>42930614.960000001</v>
      </c>
      <c r="F21" s="249">
        <v>0</v>
      </c>
      <c r="H21" s="151"/>
      <c r="I21" s="30"/>
      <c r="J21" s="30"/>
      <c r="K21" s="151"/>
    </row>
    <row r="22" spans="2:11" s="90" customFormat="1">
      <c r="B22" s="153"/>
      <c r="C22" s="148"/>
      <c r="D22" s="148"/>
      <c r="E22" s="152"/>
      <c r="F22" s="249"/>
      <c r="H22" s="151"/>
      <c r="I22" s="30"/>
      <c r="J22" s="30"/>
      <c r="K22" s="151"/>
    </row>
    <row r="23" spans="2:11" s="89" customFormat="1">
      <c r="B23" s="409" t="s">
        <v>38</v>
      </c>
      <c r="C23" s="410"/>
      <c r="D23" s="410"/>
      <c r="E23" s="154">
        <v>-113200283878.10612</v>
      </c>
      <c r="F23" s="265">
        <v>0</v>
      </c>
      <c r="H23" s="151"/>
      <c r="I23" s="30"/>
      <c r="J23" s="30"/>
      <c r="K23" s="151"/>
    </row>
    <row r="24" spans="2:11" s="90" customFormat="1">
      <c r="B24" s="150"/>
      <c r="C24" s="148"/>
      <c r="D24" s="145"/>
      <c r="E24" s="152"/>
      <c r="F24" s="249"/>
      <c r="H24" s="151"/>
      <c r="I24" s="30"/>
      <c r="J24" s="30"/>
      <c r="K24" s="151"/>
    </row>
    <row r="25" spans="2:11" s="90" customFormat="1">
      <c r="B25" s="147" t="s">
        <v>39</v>
      </c>
      <c r="C25" s="145"/>
      <c r="D25" s="145"/>
      <c r="E25" s="152"/>
      <c r="F25" s="249"/>
      <c r="H25" s="151"/>
      <c r="I25" s="30"/>
      <c r="J25" s="30"/>
      <c r="K25" s="151"/>
    </row>
    <row r="26" spans="2:11" s="90" customFormat="1">
      <c r="B26" s="144"/>
      <c r="C26" s="145"/>
      <c r="D26" s="145"/>
      <c r="E26" s="152"/>
      <c r="F26" s="249"/>
      <c r="H26" s="151"/>
      <c r="I26" s="30"/>
      <c r="J26" s="30"/>
      <c r="K26" s="151"/>
    </row>
    <row r="27" spans="2:11" s="90" customFormat="1">
      <c r="B27" s="411" t="s">
        <v>8</v>
      </c>
      <c r="C27" s="412"/>
      <c r="D27" s="412"/>
      <c r="E27" s="152">
        <v>-384316686330.16003</v>
      </c>
      <c r="F27" s="249">
        <v>0</v>
      </c>
      <c r="H27" s="151"/>
      <c r="I27" s="30"/>
      <c r="J27" s="30"/>
      <c r="K27" s="151"/>
    </row>
    <row r="28" spans="2:11" s="90" customFormat="1">
      <c r="B28" s="150" t="s">
        <v>7</v>
      </c>
      <c r="C28" s="148"/>
      <c r="D28" s="148"/>
      <c r="E28" s="152">
        <v>493437095781.91003</v>
      </c>
      <c r="F28" s="249">
        <v>0</v>
      </c>
      <c r="H28" s="151"/>
      <c r="I28" s="30"/>
      <c r="J28" s="30"/>
    </row>
    <row r="29" spans="2:11" s="90" customFormat="1">
      <c r="B29" s="150"/>
      <c r="C29" s="148"/>
      <c r="D29" s="145"/>
      <c r="E29" s="152"/>
      <c r="F29" s="249"/>
      <c r="H29" s="151"/>
      <c r="I29" s="30"/>
      <c r="J29" s="30"/>
    </row>
    <row r="30" spans="2:11" s="90" customFormat="1">
      <c r="B30" s="409" t="s">
        <v>40</v>
      </c>
      <c r="C30" s="410"/>
      <c r="D30" s="410"/>
      <c r="E30" s="154">
        <v>109120409451.75</v>
      </c>
      <c r="F30" s="265">
        <v>0</v>
      </c>
      <c r="H30" s="151"/>
      <c r="I30" s="30"/>
      <c r="J30" s="30"/>
    </row>
    <row r="31" spans="2:11" s="90" customFormat="1">
      <c r="B31" s="150" t="s">
        <v>41</v>
      </c>
      <c r="C31" s="145"/>
      <c r="D31" s="145"/>
      <c r="E31" s="154">
        <v>8372640540</v>
      </c>
      <c r="F31" s="265">
        <v>0</v>
      </c>
      <c r="H31" s="151"/>
      <c r="I31" s="30"/>
      <c r="J31" s="30"/>
    </row>
    <row r="32" spans="2:11" s="158" customFormat="1">
      <c r="B32" s="267" t="s">
        <v>42</v>
      </c>
      <c r="C32" s="268"/>
      <c r="D32" s="268"/>
      <c r="E32" s="269">
        <v>4292766113.6438751</v>
      </c>
      <c r="F32" s="270">
        <v>0</v>
      </c>
      <c r="H32" s="159"/>
      <c r="I32" s="30"/>
      <c r="J32" s="30"/>
    </row>
    <row r="33" spans="1:11" s="158" customFormat="1" ht="7.2" customHeight="1">
      <c r="B33" s="155"/>
      <c r="C33" s="156"/>
      <c r="D33" s="156"/>
      <c r="E33" s="157"/>
      <c r="F33" s="266"/>
      <c r="H33" s="271"/>
      <c r="I33" s="30"/>
      <c r="J33" s="30"/>
    </row>
    <row r="34" spans="1:11" s="90" customFormat="1">
      <c r="C34" s="160"/>
      <c r="D34" s="160"/>
      <c r="E34" s="161"/>
      <c r="F34" s="161"/>
      <c r="I34" s="162"/>
      <c r="J34" s="163"/>
      <c r="K34" s="164"/>
    </row>
    <row r="35" spans="1:11" s="90" customFormat="1">
      <c r="B35" s="30" t="s">
        <v>151</v>
      </c>
      <c r="C35" s="30"/>
      <c r="D35" s="30"/>
      <c r="E35" s="30"/>
      <c r="F35" s="30"/>
      <c r="I35" s="163"/>
      <c r="J35" s="163"/>
      <c r="K35" s="164"/>
    </row>
    <row r="36" spans="1:11">
      <c r="E36" s="30"/>
      <c r="F36" s="30"/>
      <c r="I36" s="116"/>
      <c r="J36" s="116"/>
      <c r="K36" s="116"/>
    </row>
    <row r="37" spans="1:11">
      <c r="E37" s="30"/>
      <c r="F37" s="30"/>
      <c r="G37" s="66"/>
      <c r="I37" s="90"/>
    </row>
    <row r="38" spans="1:11">
      <c r="B38" s="70"/>
      <c r="E38" s="30"/>
      <c r="F38" s="30"/>
      <c r="G38" s="66"/>
      <c r="I38" s="90"/>
    </row>
    <row r="39" spans="1:11">
      <c r="G39" s="74"/>
    </row>
    <row r="40" spans="1:11">
      <c r="G40" s="77"/>
      <c r="H40" s="70"/>
    </row>
    <row r="42" spans="1:11" s="70" customFormat="1">
      <c r="A42" s="105"/>
      <c r="B42" s="69"/>
      <c r="C42" s="166"/>
      <c r="E42" s="69"/>
      <c r="G42" s="71"/>
    </row>
    <row r="43" spans="1:11" s="70" customFormat="1">
      <c r="A43" s="105"/>
      <c r="B43" s="106"/>
      <c r="C43" s="107"/>
      <c r="E43" s="106"/>
      <c r="G43" s="106"/>
    </row>
  </sheetData>
  <customSheetViews>
    <customSheetView guid="{F3648BCD-1CED-4BBB-AE63-37BDB925883F}" scale="80" showGridLines="0" fitToPage="1" hiddenRows="1">
      <pane ySplit="7" topLeftCell="A25" activePane="bottomLeft" state="frozen"/>
      <selection pane="bottomLeft" activeCell="B2" sqref="B2:G44"/>
      <pageMargins left="0" right="0" top="0" bottom="0" header="0" footer="0"/>
      <pageSetup paperSize="9" scale="71" fitToHeight="0" orientation="portrait" r:id="rId1"/>
    </customSheetView>
    <customSheetView guid="{5FCC9217-B3E9-4B91-A943-5F21728EBEE9}" scale="80" showPageBreaks="1" showGridLines="0" fitToPage="1" printArea="1" hiddenRows="1">
      <pane ySplit="7" topLeftCell="A33" activePane="bottomLeft" state="frozen"/>
      <selection pane="bottomLeft" activeCell="B7" sqref="B7:F42"/>
      <pageMargins left="0" right="0" top="0" bottom="0" header="0" footer="0"/>
      <pageSetup paperSize="9" scale="71" fitToHeight="0" orientation="portrait" r:id="rId2"/>
    </customSheetView>
    <customSheetView guid="{7015FC6D-0680-4B00-AA0E-B83DA1D0B666}" scale="80" showPageBreaks="1" showGridLines="0" fitToPage="1" printArea="1" hiddenRows="1">
      <pane ySplit="7" topLeftCell="A25" activePane="bottomLeft" state="frozen"/>
      <selection pane="bottomLeft" activeCell="B2" sqref="B2:G44"/>
      <pageMargins left="0" right="0" top="0" bottom="0" header="0" footer="0"/>
      <pageSetup paperSize="9" scale="71" fitToHeight="0" orientation="portrait" r:id="rId3"/>
    </customSheetView>
    <customSheetView guid="{B9F63820-5C32-455A-BC9D-0BE84D6B0867}" scale="80" showGridLines="0" fitToPage="1" hiddenRows="1" state="hidden">
      <pane ySplit="7" topLeftCell="A25" activePane="bottomLeft" state="frozen"/>
      <selection pane="bottomLeft" activeCell="B2" sqref="B2:G44"/>
      <pageMargins left="0" right="0" top="0" bottom="0" header="0" footer="0"/>
      <pageSetup paperSize="9" scale="71" fitToHeight="0" orientation="portrait" r:id="rId4"/>
    </customSheetView>
  </customSheetViews>
  <mergeCells count="8">
    <mergeCell ref="B7:F7"/>
    <mergeCell ref="B30:D30"/>
    <mergeCell ref="B9:F9"/>
    <mergeCell ref="B11:F11"/>
    <mergeCell ref="B17:D17"/>
    <mergeCell ref="B23:D23"/>
    <mergeCell ref="B27:D27"/>
    <mergeCell ref="B14:D14"/>
  </mergeCells>
  <pageMargins left="0.7" right="0.7" top="0.75" bottom="0.75" header="0.3" footer="0.3"/>
  <pageSetup paperSize="9" scale="70" fitToHeight="0" orientation="portrait"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O110"/>
  <sheetViews>
    <sheetView showGridLines="0" zoomScale="90" zoomScaleNormal="90" zoomScaleSheetLayoutView="80" workbookViewId="0">
      <selection activeCell="C72" sqref="C72:L72"/>
    </sheetView>
  </sheetViews>
  <sheetFormatPr baseColWidth="10" defaultColWidth="11.44140625" defaultRowHeight="13.2"/>
  <cols>
    <col min="1" max="1" width="3.88671875" style="30" customWidth="1"/>
    <col min="2" max="2" width="9.5546875" style="30" customWidth="1"/>
    <col min="3" max="3" width="8.33203125" style="30" customWidth="1"/>
    <col min="4" max="4" width="11.44140625" style="30"/>
    <col min="5" max="5" width="13.5546875" style="30" bestFit="1" customWidth="1"/>
    <col min="6" max="6" width="11.44140625" style="30"/>
    <col min="7" max="7" width="20.44140625" style="30" bestFit="1" customWidth="1"/>
    <col min="8" max="8" width="16.6640625" style="30" customWidth="1"/>
    <col min="9" max="9" width="11.44140625" style="30"/>
    <col min="10" max="10" width="7" style="30" customWidth="1"/>
    <col min="11" max="11" width="11.44140625" style="30"/>
    <col min="12" max="12" width="8.33203125" style="30" customWidth="1"/>
    <col min="13" max="13" width="4.44140625" style="30" customWidth="1"/>
    <col min="14" max="16384" width="11.44140625" style="30"/>
  </cols>
  <sheetData>
    <row r="1" spans="2:12">
      <c r="D1" s="77"/>
    </row>
    <row r="2" spans="2:12">
      <c r="D2" s="77"/>
    </row>
    <row r="3" spans="2:12">
      <c r="D3" s="77"/>
    </row>
    <row r="4" spans="2:12">
      <c r="D4" s="77"/>
    </row>
    <row r="5" spans="2:12">
      <c r="D5" s="77"/>
    </row>
    <row r="6" spans="2:12">
      <c r="D6" s="77"/>
    </row>
    <row r="7" spans="2:12">
      <c r="D7" s="77"/>
    </row>
    <row r="8" spans="2:12" ht="15" customHeight="1">
      <c r="C8" s="414" t="s">
        <v>74</v>
      </c>
      <c r="D8" s="414"/>
      <c r="E8" s="414"/>
      <c r="F8" s="414"/>
      <c r="G8" s="414"/>
      <c r="H8" s="414"/>
      <c r="I8" s="414"/>
      <c r="J8" s="414"/>
      <c r="K8" s="414"/>
      <c r="L8" s="414"/>
    </row>
    <row r="9" spans="2:12" ht="15" customHeight="1">
      <c r="C9" s="245"/>
      <c r="D9" s="245"/>
      <c r="E9" s="245"/>
      <c r="F9" s="245"/>
      <c r="G9" s="245"/>
      <c r="H9" s="245"/>
      <c r="I9" s="245"/>
      <c r="J9" s="245"/>
      <c r="K9" s="245"/>
      <c r="L9" s="245"/>
    </row>
    <row r="10" spans="2:12" ht="15" customHeight="1">
      <c r="C10" s="413" t="s">
        <v>153</v>
      </c>
      <c r="D10" s="413"/>
      <c r="E10" s="413"/>
      <c r="F10" s="413"/>
      <c r="G10" s="413"/>
      <c r="H10" s="413"/>
      <c r="I10" s="413"/>
      <c r="J10" s="413"/>
      <c r="K10" s="413"/>
      <c r="L10" s="413"/>
    </row>
    <row r="11" spans="2:12" ht="15" customHeight="1">
      <c r="C11" s="424" t="s">
        <v>560</v>
      </c>
      <c r="D11" s="424"/>
      <c r="E11" s="424"/>
      <c r="F11" s="424"/>
      <c r="G11" s="424"/>
      <c r="H11" s="424"/>
      <c r="I11" s="424"/>
      <c r="J11" s="424"/>
      <c r="K11" s="424"/>
      <c r="L11" s="424"/>
    </row>
    <row r="12" spans="2:12" ht="15" customHeight="1">
      <c r="B12" s="425" t="s">
        <v>150</v>
      </c>
      <c r="C12" s="425"/>
      <c r="D12" s="425"/>
      <c r="E12" s="425"/>
      <c r="F12" s="425"/>
      <c r="G12" s="425"/>
      <c r="H12" s="425"/>
      <c r="I12" s="425"/>
      <c r="J12" s="425"/>
      <c r="K12" s="425"/>
      <c r="L12" s="425"/>
    </row>
    <row r="13" spans="2:12" ht="15" customHeight="1">
      <c r="C13" s="245"/>
      <c r="D13" s="245"/>
      <c r="E13" s="245"/>
      <c r="F13" s="245"/>
      <c r="G13" s="245"/>
      <c r="H13" s="245"/>
      <c r="I13" s="245"/>
      <c r="J13" s="245"/>
      <c r="K13" s="245"/>
      <c r="L13" s="245"/>
    </row>
    <row r="15" spans="2:12">
      <c r="B15" s="31" t="s">
        <v>155</v>
      </c>
      <c r="C15" s="31" t="s">
        <v>154</v>
      </c>
    </row>
    <row r="16" spans="2:12" ht="10.95" customHeight="1">
      <c r="C16" s="31"/>
    </row>
    <row r="17" spans="3:15" ht="61.95" customHeight="1">
      <c r="C17" s="415" t="s">
        <v>160</v>
      </c>
      <c r="D17" s="415"/>
      <c r="E17" s="415"/>
      <c r="F17" s="415"/>
      <c r="G17" s="415"/>
      <c r="H17" s="415"/>
      <c r="I17" s="415"/>
      <c r="J17" s="415"/>
      <c r="K17" s="415"/>
      <c r="L17" s="415"/>
    </row>
    <row r="18" spans="3:15" ht="49.2" customHeight="1">
      <c r="C18" s="415" t="s">
        <v>161</v>
      </c>
      <c r="D18" s="415"/>
      <c r="E18" s="415"/>
      <c r="F18" s="415"/>
      <c r="G18" s="415"/>
      <c r="H18" s="415"/>
      <c r="I18" s="415"/>
      <c r="J18" s="415"/>
      <c r="K18" s="415"/>
      <c r="L18" s="415"/>
    </row>
    <row r="19" spans="3:15" s="169" customFormat="1" ht="13.95" customHeight="1">
      <c r="C19" s="168"/>
      <c r="D19" s="168"/>
      <c r="E19" s="168"/>
      <c r="F19" s="168"/>
      <c r="G19" s="168"/>
      <c r="H19" s="168"/>
      <c r="I19" s="168"/>
      <c r="J19" s="168"/>
      <c r="K19" s="168"/>
      <c r="L19" s="168"/>
    </row>
    <row r="20" spans="3:15">
      <c r="C20" s="31" t="s">
        <v>43</v>
      </c>
    </row>
    <row r="21" spans="3:15" ht="8.4" customHeight="1"/>
    <row r="22" spans="3:15" s="169" customFormat="1" ht="77.400000000000006" customHeight="1">
      <c r="C22" s="421" t="s">
        <v>162</v>
      </c>
      <c r="D22" s="421"/>
      <c r="E22" s="421"/>
      <c r="F22" s="421"/>
      <c r="G22" s="421"/>
      <c r="H22" s="421"/>
      <c r="I22" s="421"/>
      <c r="J22" s="421"/>
      <c r="K22" s="421"/>
      <c r="L22" s="421"/>
      <c r="O22" s="30"/>
    </row>
    <row r="23" spans="3:15" s="169" customFormat="1" ht="48" customHeight="1">
      <c r="C23" s="415" t="s">
        <v>163</v>
      </c>
      <c r="D23" s="415"/>
      <c r="E23" s="415"/>
      <c r="F23" s="415"/>
      <c r="G23" s="415"/>
      <c r="H23" s="415"/>
      <c r="I23" s="415"/>
      <c r="J23" s="415"/>
      <c r="K23" s="415"/>
      <c r="L23" s="415"/>
    </row>
    <row r="24" spans="3:15" s="169" customFormat="1" ht="13.95" customHeight="1">
      <c r="C24" s="168"/>
      <c r="D24" s="168"/>
      <c r="E24" s="168"/>
      <c r="F24" s="168"/>
      <c r="G24" s="168"/>
      <c r="H24" s="168"/>
      <c r="I24" s="168"/>
      <c r="J24" s="168"/>
      <c r="K24" s="168"/>
      <c r="L24" s="168"/>
    </row>
    <row r="25" spans="3:15">
      <c r="C25" s="31" t="s">
        <v>44</v>
      </c>
    </row>
    <row r="26" spans="3:15" ht="8.4" customHeight="1"/>
    <row r="27" spans="3:15" ht="28.95" customHeight="1">
      <c r="C27" s="415" t="s">
        <v>164</v>
      </c>
      <c r="D27" s="415"/>
      <c r="E27" s="415"/>
      <c r="F27" s="415"/>
      <c r="G27" s="415"/>
      <c r="H27" s="415"/>
      <c r="I27" s="415"/>
      <c r="J27" s="415"/>
      <c r="K27" s="415"/>
      <c r="L27" s="415"/>
    </row>
    <row r="29" spans="3:15" ht="28.5" customHeight="1">
      <c r="C29" s="400" t="s">
        <v>75</v>
      </c>
      <c r="D29" s="400"/>
      <c r="E29" s="400"/>
      <c r="F29" s="400"/>
      <c r="G29" s="400"/>
      <c r="H29" s="400"/>
      <c r="I29" s="385" t="s">
        <v>76</v>
      </c>
      <c r="J29" s="385"/>
      <c r="K29" s="385" t="s">
        <v>77</v>
      </c>
      <c r="L29" s="385"/>
    </row>
    <row r="30" spans="3:15" ht="31.5" customHeight="1">
      <c r="C30" s="416" t="s">
        <v>78</v>
      </c>
      <c r="D30" s="416"/>
      <c r="E30" s="416"/>
      <c r="F30" s="416"/>
      <c r="G30" s="416"/>
      <c r="H30" s="416"/>
      <c r="I30" s="417">
        <v>0</v>
      </c>
      <c r="J30" s="418"/>
      <c r="K30" s="417">
        <v>1</v>
      </c>
      <c r="L30" s="418"/>
    </row>
    <row r="31" spans="3:15" s="90" customFormat="1" ht="36" customHeight="1">
      <c r="C31" s="416" t="s">
        <v>79</v>
      </c>
      <c r="D31" s="416"/>
      <c r="E31" s="416"/>
      <c r="F31" s="416"/>
      <c r="G31" s="416"/>
      <c r="H31" s="416"/>
      <c r="I31" s="417">
        <v>0</v>
      </c>
      <c r="J31" s="418"/>
      <c r="K31" s="417">
        <v>0.9</v>
      </c>
      <c r="L31" s="418"/>
    </row>
    <row r="32" spans="3:15" ht="33.6" customHeight="1">
      <c r="C32" s="416" t="s">
        <v>80</v>
      </c>
      <c r="D32" s="416"/>
      <c r="E32" s="416"/>
      <c r="F32" s="416"/>
      <c r="G32" s="416"/>
      <c r="H32" s="416"/>
      <c r="I32" s="417">
        <v>0</v>
      </c>
      <c r="J32" s="418"/>
      <c r="K32" s="417">
        <v>0.9</v>
      </c>
      <c r="L32" s="418"/>
    </row>
    <row r="33" spans="3:15" s="90" customFormat="1" ht="52.2" customHeight="1">
      <c r="C33" s="416" t="s">
        <v>83</v>
      </c>
      <c r="D33" s="416"/>
      <c r="E33" s="416"/>
      <c r="F33" s="416"/>
      <c r="G33" s="416"/>
      <c r="H33" s="416"/>
      <c r="I33" s="417">
        <v>0</v>
      </c>
      <c r="J33" s="418"/>
      <c r="K33" s="417">
        <v>0.7</v>
      </c>
      <c r="L33" s="418"/>
    </row>
    <row r="34" spans="3:15" s="90" customFormat="1" ht="52.95" customHeight="1">
      <c r="C34" s="416" t="s">
        <v>81</v>
      </c>
      <c r="D34" s="416"/>
      <c r="E34" s="416"/>
      <c r="F34" s="416"/>
      <c r="G34" s="416"/>
      <c r="H34" s="416"/>
      <c r="I34" s="417">
        <v>0</v>
      </c>
      <c r="J34" s="418"/>
      <c r="K34" s="417">
        <v>0.5</v>
      </c>
      <c r="L34" s="418"/>
    </row>
    <row r="35" spans="3:15" s="90" customFormat="1" ht="54" customHeight="1">
      <c r="C35" s="416" t="s">
        <v>165</v>
      </c>
      <c r="D35" s="416"/>
      <c r="E35" s="416"/>
      <c r="F35" s="416"/>
      <c r="G35" s="416"/>
      <c r="H35" s="416"/>
      <c r="I35" s="417">
        <v>0</v>
      </c>
      <c r="J35" s="418"/>
      <c r="K35" s="417">
        <v>0.5</v>
      </c>
      <c r="L35" s="418"/>
      <c r="O35" s="30"/>
    </row>
    <row r="36" spans="3:15" ht="49.5" customHeight="1">
      <c r="C36" s="416" t="s">
        <v>82</v>
      </c>
      <c r="D36" s="416"/>
      <c r="E36" s="416"/>
      <c r="F36" s="416"/>
      <c r="G36" s="416"/>
      <c r="H36" s="416"/>
      <c r="I36" s="417">
        <v>0</v>
      </c>
      <c r="J36" s="418"/>
      <c r="K36" s="417">
        <v>0.3</v>
      </c>
      <c r="L36" s="418"/>
    </row>
    <row r="37" spans="3:15" s="90" customFormat="1" ht="15" customHeight="1">
      <c r="C37" s="167"/>
      <c r="D37" s="167"/>
      <c r="E37" s="167"/>
      <c r="F37" s="167"/>
      <c r="G37" s="167"/>
      <c r="H37" s="167"/>
      <c r="I37" s="170"/>
      <c r="J37" s="171"/>
      <c r="K37" s="171"/>
      <c r="L37" s="171"/>
    </row>
    <row r="38" spans="3:15" s="169" customFormat="1">
      <c r="C38" s="426" t="s">
        <v>167</v>
      </c>
      <c r="D38" s="427"/>
      <c r="E38" s="427"/>
      <c r="F38" s="427"/>
      <c r="G38" s="427"/>
      <c r="H38" s="427"/>
      <c r="I38" s="427"/>
      <c r="J38" s="427"/>
      <c r="K38" s="427"/>
      <c r="L38" s="427"/>
    </row>
    <row r="39" spans="3:15" ht="8.4" customHeight="1"/>
    <row r="40" spans="3:15" s="169" customFormat="1" ht="46.95" customHeight="1">
      <c r="C40" s="419" t="s">
        <v>166</v>
      </c>
      <c r="D40" s="419"/>
      <c r="E40" s="419"/>
      <c r="F40" s="419"/>
      <c r="G40" s="419"/>
      <c r="H40" s="419"/>
      <c r="I40" s="419"/>
      <c r="J40" s="419"/>
      <c r="K40" s="419"/>
      <c r="L40" s="419"/>
      <c r="O40" s="30"/>
    </row>
    <row r="41" spans="3:15" s="169" customFormat="1" ht="13.95" customHeight="1">
      <c r="C41" s="168"/>
      <c r="D41" s="168"/>
      <c r="E41" s="168"/>
      <c r="F41" s="168"/>
      <c r="G41" s="168"/>
      <c r="H41" s="168"/>
      <c r="I41" s="168"/>
      <c r="J41" s="168"/>
      <c r="K41" s="168"/>
      <c r="L41" s="168"/>
    </row>
    <row r="42" spans="3:15" s="169" customFormat="1">
      <c r="C42" s="31" t="s">
        <v>45</v>
      </c>
      <c r="D42" s="168"/>
      <c r="E42" s="168"/>
      <c r="F42" s="168"/>
      <c r="G42" s="168"/>
      <c r="H42" s="168"/>
      <c r="I42" s="168"/>
      <c r="J42" s="168"/>
      <c r="K42" s="168"/>
      <c r="L42" s="168"/>
    </row>
    <row r="43" spans="3:15" ht="8.4" customHeight="1"/>
    <row r="44" spans="3:15" s="169" customFormat="1" ht="50.4" customHeight="1">
      <c r="C44" s="415" t="s">
        <v>168</v>
      </c>
      <c r="D44" s="415"/>
      <c r="E44" s="415"/>
      <c r="F44" s="415"/>
      <c r="G44" s="415"/>
      <c r="H44" s="415"/>
      <c r="I44" s="415"/>
      <c r="J44" s="415"/>
      <c r="K44" s="415"/>
      <c r="L44" s="415"/>
      <c r="O44" s="30"/>
    </row>
    <row r="45" spans="3:15" s="169" customFormat="1" ht="13.95" customHeight="1">
      <c r="C45" s="168"/>
      <c r="D45" s="168"/>
      <c r="E45" s="168"/>
      <c r="F45" s="168"/>
      <c r="G45" s="168"/>
      <c r="H45" s="168"/>
      <c r="I45" s="168"/>
      <c r="J45" s="168"/>
      <c r="K45" s="168"/>
      <c r="L45" s="168"/>
    </row>
    <row r="46" spans="3:15" s="169" customFormat="1">
      <c r="C46" s="31" t="s">
        <v>46</v>
      </c>
      <c r="D46" s="168"/>
      <c r="E46" s="168"/>
      <c r="F46" s="168"/>
      <c r="G46" s="168"/>
      <c r="H46" s="168"/>
      <c r="I46" s="168"/>
      <c r="J46" s="168"/>
      <c r="K46" s="168"/>
      <c r="L46" s="168"/>
    </row>
    <row r="47" spans="3:15" ht="8.4" customHeight="1"/>
    <row r="48" spans="3:15" s="169" customFormat="1" ht="59.4" customHeight="1">
      <c r="C48" s="415" t="s">
        <v>169</v>
      </c>
      <c r="D48" s="415"/>
      <c r="E48" s="415"/>
      <c r="F48" s="415"/>
      <c r="G48" s="415"/>
      <c r="H48" s="415"/>
      <c r="I48" s="415"/>
      <c r="J48" s="415"/>
      <c r="K48" s="415"/>
      <c r="L48" s="415"/>
      <c r="O48" s="30"/>
    </row>
    <row r="49" spans="2:15" s="169" customFormat="1" ht="13.95" customHeight="1">
      <c r="C49" s="168"/>
      <c r="D49" s="168"/>
      <c r="E49" s="168"/>
      <c r="F49" s="168"/>
      <c r="G49" s="168"/>
      <c r="H49" s="168"/>
      <c r="I49" s="168"/>
      <c r="J49" s="168"/>
      <c r="K49" s="168"/>
      <c r="L49" s="168"/>
    </row>
    <row r="50" spans="2:15" s="169" customFormat="1">
      <c r="C50" s="31" t="s">
        <v>84</v>
      </c>
      <c r="D50" s="168"/>
      <c r="E50" s="168"/>
      <c r="F50" s="168"/>
      <c r="G50" s="168"/>
      <c r="H50" s="168"/>
      <c r="I50" s="168"/>
      <c r="J50" s="168"/>
      <c r="K50" s="168"/>
      <c r="L50" s="168"/>
    </row>
    <row r="51" spans="2:15" ht="8.4" customHeight="1"/>
    <row r="52" spans="2:15" s="169" customFormat="1" ht="59.4" customHeight="1">
      <c r="C52" s="415" t="s">
        <v>170</v>
      </c>
      <c r="D52" s="415"/>
      <c r="E52" s="415"/>
      <c r="F52" s="415"/>
      <c r="G52" s="415"/>
      <c r="H52" s="415"/>
      <c r="I52" s="415"/>
      <c r="J52" s="415"/>
      <c r="K52" s="415"/>
      <c r="L52" s="415"/>
      <c r="O52" s="30"/>
    </row>
    <row r="53" spans="2:15" s="169" customFormat="1">
      <c r="C53" s="168"/>
      <c r="D53" s="168"/>
      <c r="E53" s="168"/>
      <c r="F53" s="168"/>
      <c r="G53" s="168"/>
      <c r="H53" s="168"/>
      <c r="I53" s="168"/>
      <c r="J53" s="168"/>
      <c r="K53" s="168"/>
      <c r="L53" s="168"/>
    </row>
    <row r="54" spans="2:15" s="169" customFormat="1">
      <c r="C54" s="168"/>
      <c r="D54" s="168"/>
      <c r="E54" s="168"/>
      <c r="F54" s="168"/>
      <c r="G54" s="168"/>
      <c r="H54" s="168"/>
      <c r="I54" s="168"/>
      <c r="J54" s="168"/>
      <c r="K54" s="168"/>
      <c r="L54" s="168"/>
    </row>
    <row r="55" spans="2:15">
      <c r="B55" s="31" t="s">
        <v>157</v>
      </c>
      <c r="C55" s="31" t="s">
        <v>156</v>
      </c>
    </row>
    <row r="56" spans="2:15" ht="7.95" customHeight="1">
      <c r="C56" s="31"/>
    </row>
    <row r="57" spans="2:15">
      <c r="C57" s="31" t="s">
        <v>47</v>
      </c>
    </row>
    <row r="58" spans="2:15" s="169" customFormat="1" ht="99.6" customHeight="1">
      <c r="C58" s="415" t="s">
        <v>171</v>
      </c>
      <c r="D58" s="415"/>
      <c r="E58" s="415"/>
      <c r="F58" s="415"/>
      <c r="G58" s="415"/>
      <c r="H58" s="415"/>
      <c r="I58" s="415"/>
      <c r="J58" s="415"/>
      <c r="K58" s="415"/>
      <c r="L58" s="415"/>
      <c r="O58" s="30"/>
    </row>
    <row r="60" spans="2:15">
      <c r="C60" s="31" t="s">
        <v>48</v>
      </c>
    </row>
    <row r="61" spans="2:15" ht="8.4" customHeight="1"/>
    <row r="62" spans="2:15" s="90" customFormat="1">
      <c r="C62" s="415" t="s">
        <v>172</v>
      </c>
      <c r="D62" s="415"/>
      <c r="E62" s="415"/>
      <c r="F62" s="415"/>
      <c r="G62" s="415"/>
      <c r="H62" s="415"/>
      <c r="I62" s="415"/>
      <c r="J62" s="415"/>
      <c r="K62" s="415"/>
      <c r="L62" s="415"/>
    </row>
    <row r="63" spans="2:15" s="90" customFormat="1" ht="51" customHeight="1">
      <c r="C63" s="415" t="s">
        <v>173</v>
      </c>
      <c r="D63" s="415"/>
      <c r="E63" s="415"/>
      <c r="F63" s="415"/>
      <c r="G63" s="415"/>
      <c r="H63" s="415"/>
      <c r="I63" s="415"/>
      <c r="J63" s="415"/>
      <c r="K63" s="415"/>
      <c r="L63" s="415"/>
      <c r="O63" s="30"/>
    </row>
    <row r="66" spans="2:15">
      <c r="B66" s="31" t="s">
        <v>159</v>
      </c>
      <c r="C66" s="31" t="s">
        <v>174</v>
      </c>
    </row>
    <row r="67" spans="2:15">
      <c r="C67" s="31"/>
    </row>
    <row r="68" spans="2:15">
      <c r="C68" s="89" t="s">
        <v>175</v>
      </c>
    </row>
    <row r="69" spans="2:15" ht="8.4" customHeight="1"/>
    <row r="70" spans="2:15" ht="46.95" customHeight="1">
      <c r="C70" s="415" t="s">
        <v>176</v>
      </c>
      <c r="D70" s="415"/>
      <c r="E70" s="415"/>
      <c r="F70" s="415"/>
      <c r="G70" s="415"/>
      <c r="H70" s="415"/>
      <c r="I70" s="415"/>
      <c r="J70" s="415"/>
      <c r="K70" s="415"/>
      <c r="L70" s="415"/>
    </row>
    <row r="71" spans="2:15" ht="73.95" customHeight="1">
      <c r="C71" s="415" t="s">
        <v>561</v>
      </c>
      <c r="D71" s="415"/>
      <c r="E71" s="415"/>
      <c r="F71" s="415"/>
      <c r="G71" s="415"/>
      <c r="H71" s="415"/>
      <c r="I71" s="415"/>
      <c r="J71" s="415"/>
      <c r="K71" s="415"/>
      <c r="L71" s="415"/>
    </row>
    <row r="72" spans="2:15" ht="37.200000000000003" customHeight="1">
      <c r="C72" s="415" t="s">
        <v>590</v>
      </c>
      <c r="D72" s="415"/>
      <c r="E72" s="415"/>
      <c r="F72" s="415"/>
      <c r="G72" s="415"/>
      <c r="H72" s="415"/>
      <c r="I72" s="415"/>
      <c r="J72" s="415"/>
      <c r="K72" s="415"/>
      <c r="L72" s="415"/>
    </row>
    <row r="73" spans="2:15" ht="7.2" customHeight="1">
      <c r="C73" s="167"/>
      <c r="D73" s="167"/>
      <c r="E73" s="167"/>
      <c r="F73" s="167"/>
      <c r="G73" s="167"/>
      <c r="H73" s="167"/>
      <c r="I73" s="167"/>
      <c r="J73" s="167"/>
      <c r="K73" s="167"/>
      <c r="L73" s="167"/>
    </row>
    <row r="74" spans="2:15">
      <c r="C74" s="31" t="s">
        <v>49</v>
      </c>
    </row>
    <row r="75" spans="2:15" ht="8.4" customHeight="1"/>
    <row r="76" spans="2:15" s="90" customFormat="1" ht="15.6" customHeight="1">
      <c r="C76" s="421" t="s">
        <v>562</v>
      </c>
      <c r="D76" s="421"/>
      <c r="E76" s="421"/>
      <c r="F76" s="421"/>
      <c r="G76" s="421"/>
      <c r="H76" s="421"/>
      <c r="I76" s="421"/>
      <c r="J76" s="421"/>
      <c r="K76" s="421"/>
      <c r="L76" s="421"/>
      <c r="O76" s="30"/>
    </row>
    <row r="78" spans="2:15">
      <c r="C78" s="31" t="s">
        <v>177</v>
      </c>
    </row>
    <row r="79" spans="2:15" ht="8.4" customHeight="1"/>
    <row r="80" spans="2:15" s="90" customFormat="1" ht="54.6" customHeight="1">
      <c r="C80" s="421" t="s">
        <v>563</v>
      </c>
      <c r="D80" s="421"/>
      <c r="E80" s="421"/>
      <c r="F80" s="421"/>
      <c r="G80" s="421"/>
      <c r="H80" s="421"/>
      <c r="I80" s="421"/>
      <c r="J80" s="421"/>
      <c r="K80" s="421"/>
      <c r="L80" s="421"/>
      <c r="O80" s="30"/>
    </row>
    <row r="81" spans="3:15" s="90" customFormat="1" ht="11.4" customHeight="1">
      <c r="C81" s="244"/>
      <c r="D81" s="244"/>
      <c r="E81" s="244"/>
      <c r="F81" s="244"/>
      <c r="G81" s="244"/>
      <c r="H81" s="244"/>
      <c r="I81" s="244"/>
      <c r="J81" s="244"/>
      <c r="K81" s="244"/>
      <c r="L81" s="244"/>
    </row>
    <row r="82" spans="3:15">
      <c r="C82" s="31" t="s">
        <v>178</v>
      </c>
    </row>
    <row r="83" spans="3:15" ht="8.4" customHeight="1"/>
    <row r="84" spans="3:15" s="90" customFormat="1" ht="42.6" customHeight="1">
      <c r="C84" s="421" t="s">
        <v>179</v>
      </c>
      <c r="D84" s="421"/>
      <c r="E84" s="421"/>
      <c r="F84" s="421"/>
      <c r="G84" s="421"/>
      <c r="H84" s="421"/>
      <c r="I84" s="421"/>
      <c r="J84" s="421"/>
      <c r="K84" s="421"/>
      <c r="L84" s="421"/>
      <c r="O84" s="30"/>
    </row>
    <row r="85" spans="3:15" s="90" customFormat="1" ht="7.95" customHeight="1">
      <c r="C85" s="244"/>
      <c r="D85" s="244"/>
      <c r="E85" s="244"/>
      <c r="F85" s="244"/>
      <c r="G85" s="244"/>
      <c r="H85" s="244"/>
      <c r="I85" s="244"/>
      <c r="J85" s="244"/>
      <c r="K85" s="244"/>
      <c r="L85" s="244"/>
    </row>
    <row r="86" spans="3:15">
      <c r="C86" s="89" t="s">
        <v>180</v>
      </c>
      <c r="D86" s="167"/>
      <c r="E86" s="167"/>
      <c r="F86" s="167"/>
      <c r="G86" s="167"/>
      <c r="H86" s="167"/>
      <c r="I86" s="167"/>
      <c r="J86" s="167"/>
      <c r="K86" s="167"/>
      <c r="L86" s="167"/>
    </row>
    <row r="87" spans="3:15" ht="8.4" customHeight="1"/>
    <row r="88" spans="3:15" s="63" customFormat="1" ht="69" customHeight="1">
      <c r="D88" s="422" t="s">
        <v>182</v>
      </c>
      <c r="E88" s="422"/>
      <c r="F88" s="422"/>
      <c r="G88" s="422"/>
      <c r="H88" s="422"/>
      <c r="I88" s="422"/>
      <c r="J88" s="422"/>
      <c r="K88" s="422"/>
      <c r="L88" s="422"/>
      <c r="O88" s="30"/>
    </row>
    <row r="89" spans="3:15" s="63" customFormat="1" ht="21" customHeight="1">
      <c r="D89" s="423" t="s">
        <v>183</v>
      </c>
      <c r="E89" s="423"/>
      <c r="F89" s="423"/>
      <c r="G89" s="423"/>
      <c r="H89" s="423"/>
      <c r="I89" s="423"/>
      <c r="J89" s="423"/>
      <c r="K89" s="423"/>
      <c r="L89" s="423"/>
    </row>
    <row r="90" spans="3:15" s="63" customFormat="1" ht="21" customHeight="1">
      <c r="D90" s="247"/>
      <c r="E90" s="247"/>
      <c r="F90" s="247"/>
      <c r="G90" s="247"/>
      <c r="H90" s="247"/>
      <c r="I90" s="247"/>
      <c r="J90" s="247"/>
      <c r="K90" s="247"/>
      <c r="L90" s="247"/>
    </row>
    <row r="91" spans="3:15" s="63" customFormat="1" ht="37.950000000000003" customHeight="1">
      <c r="D91" s="423" t="s">
        <v>181</v>
      </c>
      <c r="E91" s="423"/>
      <c r="F91" s="423"/>
      <c r="G91" s="423"/>
      <c r="H91" s="423"/>
      <c r="I91" s="423"/>
      <c r="J91" s="423"/>
      <c r="K91" s="423"/>
      <c r="L91" s="423"/>
      <c r="O91" s="30"/>
    </row>
    <row r="92" spans="3:15">
      <c r="C92" s="167"/>
      <c r="D92" s="167"/>
      <c r="E92" s="167"/>
      <c r="F92" s="167"/>
      <c r="G92" s="167"/>
      <c r="H92" s="167"/>
      <c r="I92" s="167"/>
      <c r="J92" s="167"/>
      <c r="K92" s="167"/>
      <c r="L92" s="167"/>
    </row>
    <row r="93" spans="3:15">
      <c r="C93" s="89" t="s">
        <v>184</v>
      </c>
      <c r="D93" s="167"/>
      <c r="E93" s="167"/>
      <c r="F93" s="167"/>
      <c r="G93" s="167"/>
      <c r="H93" s="167"/>
      <c r="I93" s="167"/>
      <c r="J93" s="167"/>
      <c r="K93" s="167"/>
      <c r="L93" s="167"/>
    </row>
    <row r="94" spans="3:15" ht="8.4" customHeight="1"/>
    <row r="95" spans="3:15" ht="29.25" customHeight="1">
      <c r="D95" s="415" t="s">
        <v>185</v>
      </c>
      <c r="E95" s="423"/>
      <c r="F95" s="423"/>
      <c r="G95" s="423"/>
      <c r="H95" s="423"/>
      <c r="I95" s="423"/>
      <c r="J95" s="423"/>
      <c r="K95" s="423"/>
      <c r="L95" s="423"/>
    </row>
    <row r="96" spans="3:15" ht="13.5" customHeight="1">
      <c r="D96" s="246"/>
      <c r="E96" s="247"/>
      <c r="F96" s="247"/>
      <c r="G96" s="247"/>
      <c r="H96" s="247"/>
      <c r="I96" s="247"/>
      <c r="J96" s="247"/>
      <c r="K96" s="247"/>
      <c r="L96" s="247"/>
    </row>
    <row r="97" spans="1:15" ht="42.6" customHeight="1">
      <c r="D97" s="423" t="s">
        <v>186</v>
      </c>
      <c r="E97" s="423"/>
      <c r="F97" s="423"/>
      <c r="G97" s="423"/>
      <c r="H97" s="423"/>
      <c r="I97" s="423"/>
      <c r="J97" s="423"/>
      <c r="K97" s="423"/>
      <c r="L97" s="423"/>
    </row>
    <row r="98" spans="1:15">
      <c r="C98" s="167"/>
      <c r="D98" s="167"/>
      <c r="E98" s="167"/>
      <c r="F98" s="167"/>
      <c r="G98" s="167"/>
      <c r="H98" s="167"/>
      <c r="I98" s="167"/>
      <c r="J98" s="167"/>
      <c r="K98" s="167"/>
      <c r="L98" s="167"/>
    </row>
    <row r="99" spans="1:15">
      <c r="C99" s="31" t="s">
        <v>187</v>
      </c>
    </row>
    <row r="100" spans="1:15" ht="8.4" customHeight="1"/>
    <row r="101" spans="1:15" s="62" customFormat="1" ht="30" customHeight="1">
      <c r="C101" s="420" t="s">
        <v>564</v>
      </c>
      <c r="D101" s="420"/>
      <c r="E101" s="420"/>
      <c r="F101" s="420"/>
      <c r="G101" s="420"/>
      <c r="H101" s="420"/>
      <c r="I101" s="420"/>
      <c r="J101" s="420"/>
      <c r="K101" s="420"/>
      <c r="L101" s="420"/>
      <c r="O101" s="30"/>
    </row>
    <row r="102" spans="1:15" s="62" customFormat="1">
      <c r="C102" s="172"/>
      <c r="D102" s="172"/>
      <c r="E102" s="172"/>
      <c r="F102" s="172"/>
      <c r="G102" s="172"/>
      <c r="H102" s="172"/>
      <c r="I102" s="172"/>
      <c r="J102" s="172"/>
      <c r="K102" s="172"/>
      <c r="L102" s="172"/>
    </row>
    <row r="103" spans="1:15">
      <c r="C103" s="31"/>
    </row>
    <row r="104" spans="1:15" ht="8.4" customHeight="1"/>
    <row r="105" spans="1:15" s="62" customFormat="1" ht="30" customHeight="1">
      <c r="C105" s="420"/>
      <c r="D105" s="420"/>
      <c r="E105" s="420"/>
      <c r="F105" s="420"/>
      <c r="G105" s="420"/>
      <c r="H105" s="420"/>
      <c r="I105" s="420"/>
      <c r="J105" s="420"/>
      <c r="K105" s="420"/>
      <c r="L105" s="420"/>
    </row>
    <row r="108" spans="1:15" ht="15.75" customHeight="1"/>
    <row r="109" spans="1:15" s="70" customFormat="1">
      <c r="A109" s="105"/>
      <c r="D109" s="69"/>
      <c r="F109" s="166"/>
      <c r="H109" s="69"/>
      <c r="K109" s="71"/>
    </row>
    <row r="110" spans="1:15" s="70" customFormat="1">
      <c r="A110" s="105"/>
      <c r="D110" s="106"/>
      <c r="F110" s="107"/>
      <c r="H110" s="106"/>
      <c r="K110" s="106"/>
    </row>
  </sheetData>
  <customSheetViews>
    <customSheetView guid="{F3648BCD-1CED-4BBB-AE63-37BDB925883F}" scale="80" showPageBreaks="1" showGridLines="0" printArea="1" view="pageBreakPreview">
      <selection activeCell="G307" sqref="G306:G307"/>
      <pageMargins left="0" right="0" top="0" bottom="0" header="0" footer="0"/>
      <pageSetup scale="67" orientation="portrait" r:id="rId1"/>
    </customSheetView>
    <customSheetView guid="{5FCC9217-B3E9-4B91-A943-5F21728EBEE9}" scale="80" showPageBreaks="1" showGridLines="0" printArea="1" view="pageBreakPreview" topLeftCell="A79">
      <selection activeCell="H119" sqref="H119"/>
      <pageMargins left="0" right="0" top="0" bottom="0" header="0" footer="0"/>
      <pageSetup scale="67" orientation="portrait" r:id="rId2"/>
    </customSheetView>
    <customSheetView guid="{7015FC6D-0680-4B00-AA0E-B83DA1D0B666}" scale="80" showPageBreaks="1" showGridLines="0" printArea="1" view="pageBreakPreview" topLeftCell="A79">
      <selection activeCell="H119" sqref="H119"/>
      <pageMargins left="0" right="0" top="0" bottom="0" header="0" footer="0"/>
      <pageSetup scale="67" orientation="portrait" r:id="rId3"/>
    </customSheetView>
  </customSheetViews>
  <mergeCells count="54">
    <mergeCell ref="C11:L11"/>
    <mergeCell ref="C105:L105"/>
    <mergeCell ref="B12:L12"/>
    <mergeCell ref="C70:L70"/>
    <mergeCell ref="C72:L72"/>
    <mergeCell ref="C80:L80"/>
    <mergeCell ref="C27:L27"/>
    <mergeCell ref="C52:L52"/>
    <mergeCell ref="C44:L44"/>
    <mergeCell ref="C48:L48"/>
    <mergeCell ref="C38:L38"/>
    <mergeCell ref="C22:L22"/>
    <mergeCell ref="C23:L23"/>
    <mergeCell ref="K29:L29"/>
    <mergeCell ref="I29:J29"/>
    <mergeCell ref="C29:H29"/>
    <mergeCell ref="C36:H36"/>
    <mergeCell ref="C32:H32"/>
    <mergeCell ref="I32:J32"/>
    <mergeCell ref="K32:L32"/>
    <mergeCell ref="C33:H33"/>
    <mergeCell ref="K33:L33"/>
    <mergeCell ref="C30:H30"/>
    <mergeCell ref="I30:J30"/>
    <mergeCell ref="K30:L30"/>
    <mergeCell ref="C31:H31"/>
    <mergeCell ref="I31:J31"/>
    <mergeCell ref="K31:L31"/>
    <mergeCell ref="C101:L101"/>
    <mergeCell ref="C63:L63"/>
    <mergeCell ref="C71:L71"/>
    <mergeCell ref="C76:L76"/>
    <mergeCell ref="C84:L84"/>
    <mergeCell ref="D88:L88"/>
    <mergeCell ref="D91:L91"/>
    <mergeCell ref="D89:L89"/>
    <mergeCell ref="D95:L95"/>
    <mergeCell ref="D97:L97"/>
    <mergeCell ref="C10:L10"/>
    <mergeCell ref="C8:L8"/>
    <mergeCell ref="C17:L17"/>
    <mergeCell ref="C18:L18"/>
    <mergeCell ref="C62:L62"/>
    <mergeCell ref="C34:H34"/>
    <mergeCell ref="I34:J34"/>
    <mergeCell ref="K34:L34"/>
    <mergeCell ref="C35:H35"/>
    <mergeCell ref="I35:J35"/>
    <mergeCell ref="K35:L35"/>
    <mergeCell ref="I36:J36"/>
    <mergeCell ref="K36:L36"/>
    <mergeCell ref="C40:L40"/>
    <mergeCell ref="C58:L58"/>
    <mergeCell ref="I33:J33"/>
  </mergeCells>
  <pageMargins left="0.7" right="0.7" top="0.75" bottom="0.75" header="0.3" footer="0.3"/>
  <pageSetup paperSize="9" scale="64" fitToHeight="0" orientation="portrait"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0"/>
    <pageSetUpPr fitToPage="1"/>
  </sheetPr>
  <dimension ref="A1:R507"/>
  <sheetViews>
    <sheetView showGridLines="0" zoomScale="90" zoomScaleNormal="90" zoomScaleSheetLayoutView="100" workbookViewId="0">
      <selection activeCell="G439" sqref="G439"/>
    </sheetView>
  </sheetViews>
  <sheetFormatPr baseColWidth="10" defaultColWidth="9.33203125" defaultRowHeight="13.2"/>
  <cols>
    <col min="1" max="1" width="2.88671875" style="70" customWidth="1"/>
    <col min="2" max="2" width="8.6640625" style="70" customWidth="1"/>
    <col min="3" max="3" width="46.44140625" style="70" customWidth="1"/>
    <col min="4" max="4" width="16.88671875" style="70" customWidth="1"/>
    <col min="5" max="5" width="23.88671875" style="70" customWidth="1"/>
    <col min="6" max="6" width="23.109375" style="70" customWidth="1"/>
    <col min="7" max="7" width="18.33203125" style="70" customWidth="1"/>
    <col min="8" max="8" width="17.6640625" style="70" bestFit="1" customWidth="1"/>
    <col min="9" max="9" width="20.5546875" style="70" customWidth="1"/>
    <col min="10" max="10" width="22.33203125" style="70" bestFit="1" customWidth="1"/>
    <col min="11" max="11" width="16.88671875" style="180" customWidth="1"/>
    <col min="12" max="12" width="17.33203125" style="70" bestFit="1" customWidth="1"/>
    <col min="13" max="13" width="19.88671875" style="70" customWidth="1"/>
    <col min="14" max="14" width="17.44140625" style="70" customWidth="1"/>
    <col min="15" max="15" width="15.6640625" style="70" bestFit="1" customWidth="1"/>
    <col min="16" max="16" width="19.33203125" style="70" customWidth="1"/>
    <col min="17" max="17" width="16.88671875" style="70" customWidth="1"/>
    <col min="18" max="18" width="18" style="70" customWidth="1"/>
    <col min="19" max="19" width="13.33203125" style="70" bestFit="1" customWidth="1"/>
    <col min="20" max="20" width="14.88671875" style="70" bestFit="1" customWidth="1"/>
    <col min="21" max="21" width="15.6640625" style="70" bestFit="1" customWidth="1"/>
    <col min="22" max="23" width="14.88671875" style="70" bestFit="1" customWidth="1"/>
    <col min="24" max="16384" width="9.33203125" style="70"/>
  </cols>
  <sheetData>
    <row r="1" spans="1:13" s="30" customFormat="1">
      <c r="G1" s="77"/>
    </row>
    <row r="2" spans="1:13" s="30" customFormat="1">
      <c r="G2" s="77"/>
    </row>
    <row r="3" spans="1:13" s="30" customFormat="1">
      <c r="G3" s="77"/>
    </row>
    <row r="4" spans="1:13" s="30" customFormat="1">
      <c r="G4" s="77"/>
    </row>
    <row r="5" spans="1:13" s="30" customFormat="1">
      <c r="G5" s="77"/>
    </row>
    <row r="6" spans="1:13" s="30" customFormat="1">
      <c r="G6" s="77"/>
    </row>
    <row r="7" spans="1:13" s="30" customFormat="1" ht="15" customHeight="1">
      <c r="B7" s="414" t="s">
        <v>74</v>
      </c>
      <c r="C7" s="414"/>
      <c r="D7" s="414"/>
      <c r="E7" s="414"/>
      <c r="F7" s="414"/>
      <c r="G7" s="414"/>
      <c r="H7" s="272"/>
      <c r="I7" s="272"/>
      <c r="J7" s="272"/>
      <c r="K7" s="272"/>
      <c r="L7" s="272"/>
      <c r="M7" s="272"/>
    </row>
    <row r="8" spans="1:13" s="30" customFormat="1" ht="15" customHeight="1">
      <c r="D8" s="245"/>
      <c r="E8" s="245"/>
      <c r="F8" s="245"/>
      <c r="G8" s="245"/>
      <c r="H8" s="245"/>
      <c r="I8" s="245"/>
      <c r="J8" s="245"/>
      <c r="K8" s="245"/>
      <c r="L8" s="245"/>
      <c r="M8" s="245"/>
    </row>
    <row r="9" spans="1:13" s="30" customFormat="1" ht="15" customHeight="1">
      <c r="B9" s="413" t="s">
        <v>153</v>
      </c>
      <c r="C9" s="413"/>
      <c r="D9" s="413"/>
      <c r="E9" s="413"/>
      <c r="F9" s="413"/>
      <c r="G9" s="413"/>
      <c r="H9" s="273"/>
      <c r="I9" s="273"/>
      <c r="J9" s="273"/>
      <c r="K9" s="273"/>
      <c r="L9" s="273"/>
      <c r="M9" s="273"/>
    </row>
    <row r="10" spans="1:13" s="30" customFormat="1" ht="15" customHeight="1">
      <c r="B10" s="433" t="s">
        <v>560</v>
      </c>
      <c r="C10" s="433"/>
      <c r="D10" s="433"/>
      <c r="E10" s="433"/>
      <c r="F10" s="433"/>
      <c r="G10" s="433"/>
      <c r="H10" s="274"/>
      <c r="I10" s="274"/>
      <c r="J10" s="274"/>
      <c r="K10" s="274"/>
      <c r="L10" s="274"/>
      <c r="M10" s="274"/>
    </row>
    <row r="11" spans="1:13" s="30" customFormat="1" ht="15" customHeight="1">
      <c r="B11" s="425" t="s">
        <v>150</v>
      </c>
      <c r="C11" s="425"/>
      <c r="D11" s="425"/>
      <c r="E11" s="425"/>
      <c r="F11" s="425"/>
      <c r="G11" s="425"/>
      <c r="H11" s="275"/>
      <c r="I11" s="275"/>
      <c r="J11" s="275"/>
      <c r="K11" s="275"/>
      <c r="L11" s="275"/>
      <c r="M11" s="275"/>
    </row>
    <row r="12" spans="1:13" s="30" customFormat="1" ht="15" customHeight="1">
      <c r="D12" s="245"/>
      <c r="E12" s="245"/>
      <c r="F12" s="245"/>
      <c r="G12" s="245"/>
      <c r="H12" s="245"/>
      <c r="I12" s="245"/>
      <c r="J12" s="245"/>
      <c r="K12" s="245"/>
      <c r="L12" s="245"/>
      <c r="M12" s="245"/>
    </row>
    <row r="13" spans="1:13" s="30" customFormat="1">
      <c r="G13" s="77"/>
    </row>
    <row r="14" spans="1:13">
      <c r="G14" s="110"/>
    </row>
    <row r="15" spans="1:13">
      <c r="A15" s="105"/>
      <c r="B15" s="104" t="s">
        <v>159</v>
      </c>
      <c r="C15" s="104" t="s">
        <v>158</v>
      </c>
      <c r="D15" s="104"/>
      <c r="F15" s="181"/>
    </row>
    <row r="16" spans="1:13">
      <c r="A16" s="105"/>
      <c r="F16" s="181"/>
    </row>
    <row r="17" spans="1:11">
      <c r="A17" s="105"/>
      <c r="C17" s="104" t="s">
        <v>188</v>
      </c>
      <c r="D17" s="104"/>
    </row>
    <row r="18" spans="1:11" ht="6" customHeight="1">
      <c r="A18" s="105"/>
      <c r="C18" s="104"/>
      <c r="D18" s="104"/>
      <c r="F18" s="181"/>
    </row>
    <row r="19" spans="1:11" ht="57" customHeight="1">
      <c r="A19" s="105"/>
      <c r="C19" s="436" t="s">
        <v>565</v>
      </c>
      <c r="D19" s="436"/>
      <c r="E19" s="436"/>
      <c r="F19" s="436"/>
      <c r="G19" s="436"/>
      <c r="H19" s="192"/>
      <c r="K19" s="192"/>
    </row>
    <row r="20" spans="1:11" ht="25.2" customHeight="1">
      <c r="A20" s="105"/>
      <c r="C20" s="434" t="s">
        <v>50</v>
      </c>
      <c r="D20" s="435"/>
      <c r="E20" s="32">
        <v>45473</v>
      </c>
      <c r="F20" s="32">
        <v>45107</v>
      </c>
    </row>
    <row r="21" spans="1:11">
      <c r="A21" s="105"/>
      <c r="C21" s="183" t="s">
        <v>199</v>
      </c>
      <c r="D21" s="184"/>
      <c r="E21" s="185">
        <v>390827497.33999997</v>
      </c>
      <c r="F21" s="372">
        <v>0</v>
      </c>
    </row>
    <row r="22" spans="1:11" s="104" customFormat="1">
      <c r="A22" s="193"/>
      <c r="C22" s="186" t="s">
        <v>51</v>
      </c>
      <c r="D22" s="187"/>
      <c r="E22" s="188">
        <v>390827497.33999997</v>
      </c>
      <c r="F22" s="373">
        <v>0</v>
      </c>
      <c r="G22" s="228"/>
      <c r="H22" s="229"/>
      <c r="I22" s="70"/>
      <c r="J22" s="70"/>
      <c r="K22" s="198"/>
    </row>
    <row r="23" spans="1:11">
      <c r="A23" s="105"/>
      <c r="C23" s="190"/>
      <c r="D23" s="31"/>
      <c r="E23" s="191"/>
    </row>
    <row r="24" spans="1:11">
      <c r="A24" s="105"/>
      <c r="C24" s="31"/>
      <c r="D24" s="31"/>
      <c r="E24" s="191"/>
      <c r="H24" s="189"/>
    </row>
    <row r="25" spans="1:11">
      <c r="A25" s="105"/>
      <c r="C25" s="104" t="s">
        <v>200</v>
      </c>
      <c r="D25" s="104"/>
    </row>
    <row r="26" spans="1:11" ht="6" customHeight="1">
      <c r="A26" s="105"/>
      <c r="C26" s="104"/>
      <c r="D26" s="104"/>
      <c r="F26" s="181"/>
    </row>
    <row r="27" spans="1:11">
      <c r="A27" s="105"/>
      <c r="C27" s="70" t="s">
        <v>588</v>
      </c>
      <c r="F27" s="181"/>
    </row>
    <row r="28" spans="1:11">
      <c r="A28" s="105"/>
      <c r="F28" s="181"/>
    </row>
    <row r="29" spans="1:11" ht="27.6" customHeight="1">
      <c r="A29" s="105"/>
      <c r="C29" s="434" t="s">
        <v>52</v>
      </c>
      <c r="D29" s="435"/>
      <c r="E29" s="182" t="s">
        <v>201</v>
      </c>
      <c r="F29" s="182" t="s">
        <v>202</v>
      </c>
      <c r="G29" s="182" t="s">
        <v>203</v>
      </c>
    </row>
    <row r="30" spans="1:11" s="104" customFormat="1">
      <c r="A30" s="193"/>
      <c r="C30" s="194" t="s">
        <v>53</v>
      </c>
      <c r="D30" s="195"/>
      <c r="E30" s="196"/>
      <c r="F30" s="196"/>
      <c r="G30" s="197"/>
      <c r="K30" s="198"/>
    </row>
    <row r="31" spans="1:11">
      <c r="A31" s="105"/>
      <c r="C31" s="183" t="s">
        <v>54</v>
      </c>
      <c r="D31" s="184"/>
      <c r="E31" s="348">
        <v>1033185.2330679999</v>
      </c>
      <c r="F31" s="279">
        <v>69025681504.139999</v>
      </c>
      <c r="G31" s="280">
        <v>105</v>
      </c>
    </row>
    <row r="32" spans="1:11">
      <c r="A32" s="105"/>
      <c r="C32" s="183" t="s">
        <v>55</v>
      </c>
      <c r="D32" s="184"/>
      <c r="E32" s="348">
        <v>1038142.361991</v>
      </c>
      <c r="F32" s="279">
        <v>82427171281.899994</v>
      </c>
      <c r="G32" s="280">
        <v>128</v>
      </c>
    </row>
    <row r="33" spans="1:14">
      <c r="A33" s="105"/>
      <c r="C33" s="183" t="s">
        <v>56</v>
      </c>
      <c r="D33" s="184"/>
      <c r="E33" s="348">
        <v>1042845.3624</v>
      </c>
      <c r="F33" s="279">
        <v>101743033490</v>
      </c>
      <c r="G33" s="280">
        <v>153</v>
      </c>
      <c r="H33" s="349"/>
    </row>
    <row r="34" spans="1:14" s="104" customFormat="1">
      <c r="A34" s="193"/>
      <c r="C34" s="194" t="s">
        <v>57</v>
      </c>
      <c r="D34" s="195"/>
      <c r="E34" s="281"/>
      <c r="F34" s="282"/>
      <c r="G34" s="283"/>
      <c r="H34" s="350"/>
      <c r="K34" s="198"/>
    </row>
    <row r="35" spans="1:14">
      <c r="A35" s="105"/>
      <c r="C35" s="183" t="s">
        <v>58</v>
      </c>
      <c r="D35" s="184"/>
      <c r="E35" s="348">
        <v>1048829.9905640001</v>
      </c>
      <c r="F35" s="279">
        <v>130609871246.88</v>
      </c>
      <c r="G35" s="280">
        <v>234</v>
      </c>
    </row>
    <row r="36" spans="1:14">
      <c r="A36" s="105"/>
      <c r="C36" s="183" t="s">
        <v>59</v>
      </c>
      <c r="D36" s="184"/>
      <c r="E36" s="348">
        <v>1054415.9192870001</v>
      </c>
      <c r="F36" s="279">
        <v>104814307034.58</v>
      </c>
      <c r="G36" s="280">
        <v>291</v>
      </c>
    </row>
    <row r="37" spans="1:14">
      <c r="A37" s="105"/>
      <c r="C37" s="183" t="s">
        <v>60</v>
      </c>
      <c r="D37" s="184"/>
      <c r="E37" s="348">
        <v>1059495.5368840203</v>
      </c>
      <c r="F37" s="279">
        <v>161315379629.27002</v>
      </c>
      <c r="G37" s="280">
        <v>353</v>
      </c>
    </row>
    <row r="38" spans="1:14" s="104" customFormat="1">
      <c r="A38" s="193"/>
      <c r="C38" s="194" t="s">
        <v>61</v>
      </c>
      <c r="D38" s="195"/>
      <c r="E38" s="199"/>
      <c r="F38" s="201"/>
      <c r="G38" s="200"/>
      <c r="I38" s="70"/>
      <c r="J38" s="70"/>
      <c r="K38" s="70"/>
      <c r="L38" s="70"/>
      <c r="M38" s="70"/>
      <c r="N38" s="70"/>
    </row>
    <row r="39" spans="1:14">
      <c r="A39" s="105"/>
      <c r="C39" s="183" t="s">
        <v>62</v>
      </c>
      <c r="D39" s="184"/>
      <c r="E39" s="278">
        <v>0</v>
      </c>
      <c r="F39" s="279">
        <v>0</v>
      </c>
      <c r="G39" s="280">
        <v>0</v>
      </c>
      <c r="K39" s="70"/>
    </row>
    <row r="40" spans="1:14">
      <c r="A40" s="105"/>
      <c r="C40" s="183" t="s">
        <v>63</v>
      </c>
      <c r="D40" s="184"/>
      <c r="E40" s="278">
        <v>0</v>
      </c>
      <c r="F40" s="279">
        <v>0</v>
      </c>
      <c r="G40" s="280">
        <v>0</v>
      </c>
      <c r="K40" s="70"/>
    </row>
    <row r="41" spans="1:14">
      <c r="A41" s="105"/>
      <c r="C41" s="183" t="s">
        <v>64</v>
      </c>
      <c r="D41" s="184"/>
      <c r="E41" s="278">
        <v>0</v>
      </c>
      <c r="F41" s="279">
        <v>0</v>
      </c>
      <c r="G41" s="280">
        <v>0</v>
      </c>
      <c r="H41" s="189"/>
      <c r="K41" s="70"/>
    </row>
    <row r="42" spans="1:14" s="104" customFormat="1">
      <c r="A42" s="193"/>
      <c r="C42" s="194" t="s">
        <v>65</v>
      </c>
      <c r="D42" s="195"/>
      <c r="E42" s="196"/>
      <c r="F42" s="201"/>
      <c r="G42" s="200"/>
      <c r="H42" s="189"/>
      <c r="I42" s="70"/>
      <c r="J42" s="70"/>
      <c r="K42" s="70"/>
      <c r="L42" s="70"/>
      <c r="M42" s="70"/>
      <c r="N42" s="70"/>
    </row>
    <row r="43" spans="1:14">
      <c r="A43" s="105"/>
      <c r="C43" s="183" t="s">
        <v>66</v>
      </c>
      <c r="D43" s="184"/>
      <c r="E43" s="278">
        <v>0</v>
      </c>
      <c r="F43" s="279">
        <v>0</v>
      </c>
      <c r="G43" s="280">
        <v>0</v>
      </c>
      <c r="K43" s="70"/>
    </row>
    <row r="44" spans="1:14">
      <c r="A44" s="105"/>
      <c r="C44" s="183" t="s">
        <v>67</v>
      </c>
      <c r="D44" s="184"/>
      <c r="E44" s="278">
        <v>0</v>
      </c>
      <c r="F44" s="279">
        <v>0</v>
      </c>
      <c r="G44" s="280">
        <v>0</v>
      </c>
      <c r="K44" s="70"/>
    </row>
    <row r="45" spans="1:14">
      <c r="A45" s="105"/>
      <c r="C45" s="183" t="s">
        <v>68</v>
      </c>
      <c r="D45" s="184"/>
      <c r="E45" s="278">
        <v>0</v>
      </c>
      <c r="F45" s="279">
        <v>0</v>
      </c>
      <c r="G45" s="280">
        <v>0</v>
      </c>
      <c r="K45" s="70"/>
    </row>
    <row r="46" spans="1:14" ht="15" customHeight="1">
      <c r="A46" s="105"/>
      <c r="C46" s="230"/>
      <c r="F46" s="181"/>
      <c r="K46" s="70"/>
    </row>
    <row r="47" spans="1:14" ht="15" customHeight="1">
      <c r="A47" s="105"/>
      <c r="F47" s="181"/>
    </row>
    <row r="48" spans="1:14">
      <c r="A48" s="105"/>
      <c r="B48" s="104" t="s">
        <v>189</v>
      </c>
      <c r="C48" s="104" t="s">
        <v>190</v>
      </c>
      <c r="D48" s="104"/>
      <c r="F48" s="181"/>
    </row>
    <row r="49" spans="1:11">
      <c r="A49" s="105"/>
      <c r="C49" s="104"/>
      <c r="D49" s="104"/>
      <c r="F49" s="181"/>
    </row>
    <row r="50" spans="1:11">
      <c r="A50" s="105"/>
      <c r="C50" s="104" t="s">
        <v>69</v>
      </c>
      <c r="D50" s="104"/>
    </row>
    <row r="51" spans="1:11" ht="6" customHeight="1">
      <c r="A51" s="105"/>
      <c r="C51" s="104"/>
      <c r="D51" s="104"/>
      <c r="F51" s="181"/>
    </row>
    <row r="52" spans="1:11">
      <c r="A52" s="105"/>
      <c r="C52" s="70" t="s">
        <v>204</v>
      </c>
    </row>
    <row r="53" spans="1:11">
      <c r="A53" s="105"/>
      <c r="C53" s="104"/>
      <c r="D53" s="104"/>
    </row>
    <row r="54" spans="1:11" ht="25.2" customHeight="1">
      <c r="A54" s="105"/>
      <c r="C54" s="434" t="s">
        <v>85</v>
      </c>
      <c r="D54" s="435"/>
      <c r="E54" s="32">
        <v>45473</v>
      </c>
      <c r="F54" s="32">
        <v>45107</v>
      </c>
      <c r="G54" s="202"/>
      <c r="K54" s="70"/>
    </row>
    <row r="55" spans="1:11">
      <c r="A55" s="203"/>
      <c r="B55" s="276"/>
      <c r="C55" s="183" t="s">
        <v>122</v>
      </c>
      <c r="D55" s="238"/>
      <c r="E55" s="368">
        <v>7000000</v>
      </c>
      <c r="F55" s="369">
        <v>0</v>
      </c>
      <c r="G55" s="202"/>
      <c r="K55" s="70"/>
    </row>
    <row r="56" spans="1:11">
      <c r="A56" s="203"/>
      <c r="B56" s="276"/>
      <c r="C56" s="183" t="s">
        <v>124</v>
      </c>
      <c r="D56" s="238"/>
      <c r="E56" s="368">
        <v>4229335292</v>
      </c>
      <c r="F56" s="369">
        <v>0</v>
      </c>
      <c r="G56" s="202"/>
      <c r="H56" s="240"/>
      <c r="K56" s="70"/>
    </row>
    <row r="57" spans="1:11" ht="14.4">
      <c r="A57" s="203"/>
      <c r="B57" s="276"/>
      <c r="C57" s="367" t="s">
        <v>492</v>
      </c>
      <c r="D57" s="238"/>
      <c r="E57" s="368">
        <v>42930822</v>
      </c>
      <c r="F57" s="369">
        <v>0</v>
      </c>
      <c r="G57" s="202"/>
      <c r="H57" s="353"/>
      <c r="I57" s="240"/>
      <c r="K57" s="70"/>
    </row>
    <row r="58" spans="1:11">
      <c r="A58" s="203"/>
      <c r="B58" s="276"/>
      <c r="C58" s="183" t="s">
        <v>123</v>
      </c>
      <c r="D58" s="238"/>
      <c r="E58" s="368">
        <v>1000000</v>
      </c>
      <c r="F58" s="369">
        <v>0</v>
      </c>
      <c r="G58" s="202"/>
      <c r="K58" s="70"/>
    </row>
    <row r="59" spans="1:11">
      <c r="A59" s="203"/>
      <c r="B59" s="276"/>
      <c r="C59" s="183" t="s">
        <v>121</v>
      </c>
      <c r="D59" s="238"/>
      <c r="E59" s="368">
        <v>12500000</v>
      </c>
      <c r="F59" s="369">
        <v>0</v>
      </c>
      <c r="G59" s="202"/>
      <c r="K59" s="70"/>
    </row>
    <row r="60" spans="1:11">
      <c r="A60" s="105"/>
      <c r="C60" s="186" t="s">
        <v>33</v>
      </c>
      <c r="D60" s="239"/>
      <c r="E60" s="370">
        <v>4292766114</v>
      </c>
      <c r="F60" s="375">
        <v>0</v>
      </c>
      <c r="G60" s="231"/>
      <c r="H60" s="231"/>
      <c r="I60" s="240"/>
      <c r="K60" s="70"/>
    </row>
    <row r="61" spans="1:11">
      <c r="A61" s="105"/>
      <c r="F61" s="202"/>
      <c r="K61" s="70"/>
    </row>
    <row r="62" spans="1:11">
      <c r="A62" s="105"/>
      <c r="F62" s="202"/>
      <c r="K62" s="70"/>
    </row>
    <row r="63" spans="1:11" s="206" customFormat="1">
      <c r="A63" s="204"/>
      <c r="C63" s="104" t="s">
        <v>70</v>
      </c>
      <c r="D63" s="104"/>
      <c r="E63" s="205"/>
      <c r="K63" s="207"/>
    </row>
    <row r="64" spans="1:11" ht="6" customHeight="1">
      <c r="A64" s="105"/>
      <c r="C64" s="104"/>
      <c r="D64" s="104"/>
      <c r="F64" s="181"/>
    </row>
    <row r="65" spans="1:18" s="206" customFormat="1" ht="14.25" customHeight="1">
      <c r="A65" s="204"/>
      <c r="C65" s="208" t="s">
        <v>569</v>
      </c>
      <c r="D65" s="209"/>
      <c r="K65" s="207"/>
    </row>
    <row r="66" spans="1:18" s="206" customFormat="1">
      <c r="A66" s="204"/>
      <c r="D66" s="209"/>
      <c r="K66" s="207"/>
    </row>
    <row r="67" spans="1:18" s="206" customFormat="1">
      <c r="A67" s="210"/>
      <c r="B67" s="277"/>
      <c r="C67" s="428" t="s">
        <v>88</v>
      </c>
      <c r="D67" s="428" t="s">
        <v>89</v>
      </c>
      <c r="E67" s="430"/>
      <c r="F67" s="400" t="s">
        <v>90</v>
      </c>
      <c r="G67" s="400" t="s">
        <v>91</v>
      </c>
      <c r="H67" s="400" t="s">
        <v>92</v>
      </c>
      <c r="I67" s="400" t="s">
        <v>93</v>
      </c>
      <c r="J67" s="400" t="s">
        <v>94</v>
      </c>
      <c r="K67" s="400" t="s">
        <v>95</v>
      </c>
      <c r="L67" s="400" t="s">
        <v>96</v>
      </c>
      <c r="M67" s="400" t="s">
        <v>97</v>
      </c>
      <c r="N67" s="400" t="s">
        <v>98</v>
      </c>
      <c r="O67" s="400" t="s">
        <v>99</v>
      </c>
      <c r="P67" s="400" t="s">
        <v>100</v>
      </c>
      <c r="Q67" s="400" t="s">
        <v>101</v>
      </c>
      <c r="R67" s="400" t="s">
        <v>102</v>
      </c>
    </row>
    <row r="68" spans="1:18" s="206" customFormat="1" ht="32.4" customHeight="1">
      <c r="A68" s="210"/>
      <c r="B68" s="277"/>
      <c r="C68" s="429"/>
      <c r="D68" s="429"/>
      <c r="E68" s="431"/>
      <c r="F68" s="400"/>
      <c r="G68" s="400"/>
      <c r="H68" s="400"/>
      <c r="I68" s="400"/>
      <c r="J68" s="400"/>
      <c r="K68" s="400"/>
      <c r="L68" s="400"/>
      <c r="M68" s="400"/>
      <c r="N68" s="400"/>
      <c r="O68" s="400"/>
      <c r="P68" s="400"/>
      <c r="Q68" s="400"/>
      <c r="R68" s="400"/>
    </row>
    <row r="69" spans="1:18" s="206" customFormat="1">
      <c r="A69" s="204"/>
      <c r="C69" s="232" t="s">
        <v>493</v>
      </c>
      <c r="D69" s="211" t="s">
        <v>113</v>
      </c>
      <c r="E69" s="233"/>
      <c r="F69" s="234" t="s">
        <v>103</v>
      </c>
      <c r="G69" s="234" t="s">
        <v>104</v>
      </c>
      <c r="H69" s="235">
        <v>45182</v>
      </c>
      <c r="I69" s="235">
        <v>45642</v>
      </c>
      <c r="J69" s="234" t="s">
        <v>116</v>
      </c>
      <c r="K69" s="212">
        <v>240000000</v>
      </c>
      <c r="L69" s="212">
        <v>245338560</v>
      </c>
      <c r="M69" s="212">
        <v>243143670</v>
      </c>
      <c r="N69" s="212">
        <v>240000000</v>
      </c>
      <c r="O69" s="213">
        <v>0.1</v>
      </c>
      <c r="P69" s="371">
        <v>1.506367380066343E-3</v>
      </c>
      <c r="Q69" s="236">
        <v>0.7</v>
      </c>
      <c r="R69" s="286" t="s">
        <v>105</v>
      </c>
    </row>
    <row r="70" spans="1:18" s="206" customFormat="1">
      <c r="A70" s="204"/>
      <c r="C70" s="232" t="s">
        <v>493</v>
      </c>
      <c r="D70" s="211" t="s">
        <v>114</v>
      </c>
      <c r="E70" s="233"/>
      <c r="F70" s="234" t="s">
        <v>103</v>
      </c>
      <c r="G70" s="234" t="s">
        <v>104</v>
      </c>
      <c r="H70" s="235">
        <v>45182</v>
      </c>
      <c r="I70" s="235">
        <v>45859</v>
      </c>
      <c r="J70" s="234" t="s">
        <v>116</v>
      </c>
      <c r="K70" s="212">
        <v>500000000</v>
      </c>
      <c r="L70" s="212">
        <v>513879933</v>
      </c>
      <c r="M70" s="212">
        <v>513104622</v>
      </c>
      <c r="N70" s="212">
        <v>500000000</v>
      </c>
      <c r="O70" s="213">
        <v>8.8499999999999995E-2</v>
      </c>
      <c r="P70" s="371">
        <v>3.1788780071554867E-3</v>
      </c>
      <c r="Q70" s="236">
        <v>1</v>
      </c>
      <c r="R70" s="286" t="s">
        <v>105</v>
      </c>
    </row>
    <row r="71" spans="1:18" s="206" customFormat="1">
      <c r="A71" s="204"/>
      <c r="C71" s="232" t="s">
        <v>493</v>
      </c>
      <c r="D71" s="211" t="s">
        <v>111</v>
      </c>
      <c r="E71" s="233"/>
      <c r="F71" s="234" t="s">
        <v>103</v>
      </c>
      <c r="G71" s="234" t="s">
        <v>104</v>
      </c>
      <c r="H71" s="235">
        <v>45195</v>
      </c>
      <c r="I71" s="235">
        <v>46265</v>
      </c>
      <c r="J71" s="234" t="s">
        <v>116</v>
      </c>
      <c r="K71" s="212">
        <v>500000000</v>
      </c>
      <c r="L71" s="212">
        <v>506274804</v>
      </c>
      <c r="M71" s="212">
        <v>505782380</v>
      </c>
      <c r="N71" s="212">
        <v>500000000</v>
      </c>
      <c r="O71" s="213">
        <v>8.2500000000000004E-2</v>
      </c>
      <c r="P71" s="371">
        <v>3.1335139370246385E-3</v>
      </c>
      <c r="Q71" s="236">
        <v>1</v>
      </c>
      <c r="R71" s="286" t="s">
        <v>105</v>
      </c>
    </row>
    <row r="72" spans="1:18" s="206" customFormat="1">
      <c r="A72" s="204"/>
      <c r="C72" s="232" t="s">
        <v>493</v>
      </c>
      <c r="D72" s="211" t="s">
        <v>111</v>
      </c>
      <c r="E72" s="233"/>
      <c r="F72" s="234" t="s">
        <v>103</v>
      </c>
      <c r="G72" s="234" t="s">
        <v>104</v>
      </c>
      <c r="H72" s="235">
        <v>45195</v>
      </c>
      <c r="I72" s="235">
        <v>46265</v>
      </c>
      <c r="J72" s="234" t="s">
        <v>116</v>
      </c>
      <c r="K72" s="212">
        <v>500000000</v>
      </c>
      <c r="L72" s="212">
        <v>506274804</v>
      </c>
      <c r="M72" s="212">
        <v>505782380</v>
      </c>
      <c r="N72" s="212">
        <v>500000000</v>
      </c>
      <c r="O72" s="213">
        <v>8.2500000000000004E-2</v>
      </c>
      <c r="P72" s="371">
        <v>3.1335139370246385E-3</v>
      </c>
      <c r="Q72" s="236">
        <v>0.9</v>
      </c>
      <c r="R72" s="286" t="s">
        <v>105</v>
      </c>
    </row>
    <row r="73" spans="1:18" s="206" customFormat="1">
      <c r="A73" s="204"/>
      <c r="C73" s="237" t="s">
        <v>108</v>
      </c>
      <c r="D73" s="211" t="s">
        <v>494</v>
      </c>
      <c r="E73" s="233"/>
      <c r="F73" s="234" t="s">
        <v>115</v>
      </c>
      <c r="G73" s="234" t="s">
        <v>104</v>
      </c>
      <c r="H73" s="235">
        <v>45246</v>
      </c>
      <c r="I73" s="235">
        <v>46200</v>
      </c>
      <c r="J73" s="234" t="s">
        <v>116</v>
      </c>
      <c r="K73" s="212">
        <v>200000000</v>
      </c>
      <c r="L73" s="212">
        <v>210220200</v>
      </c>
      <c r="M73" s="212">
        <v>202737028</v>
      </c>
      <c r="N73" s="212">
        <v>200000000</v>
      </c>
      <c r="O73" s="213">
        <v>8.7499999999999994E-2</v>
      </c>
      <c r="P73" s="371">
        <v>1.2560328866912177E-3</v>
      </c>
      <c r="Q73" s="236">
        <v>0.9</v>
      </c>
      <c r="R73" s="286" t="s">
        <v>105</v>
      </c>
    </row>
    <row r="74" spans="1:18" s="206" customFormat="1">
      <c r="A74" s="204"/>
      <c r="C74" s="232" t="s">
        <v>118</v>
      </c>
      <c r="D74" s="211" t="s">
        <v>114</v>
      </c>
      <c r="E74" s="233"/>
      <c r="F74" s="234" t="s">
        <v>103</v>
      </c>
      <c r="G74" s="234" t="s">
        <v>104</v>
      </c>
      <c r="H74" s="235">
        <v>45254</v>
      </c>
      <c r="I74" s="235">
        <v>45883</v>
      </c>
      <c r="J74" s="234" t="s">
        <v>116</v>
      </c>
      <c r="K74" s="212">
        <v>500000000</v>
      </c>
      <c r="L74" s="212">
        <v>508954000</v>
      </c>
      <c r="M74" s="212">
        <v>510520276</v>
      </c>
      <c r="N74" s="212">
        <v>500000000</v>
      </c>
      <c r="O74" s="213">
        <v>0.09</v>
      </c>
      <c r="P74" s="371">
        <v>3.1628670021673455E-3</v>
      </c>
      <c r="Q74" s="236">
        <v>0.9</v>
      </c>
      <c r="R74" s="286" t="s">
        <v>105</v>
      </c>
    </row>
    <row r="75" spans="1:18" s="206" customFormat="1">
      <c r="A75" s="204"/>
      <c r="C75" s="232" t="s">
        <v>118</v>
      </c>
      <c r="D75" s="211" t="s">
        <v>495</v>
      </c>
      <c r="E75" s="233"/>
      <c r="F75" s="234" t="s">
        <v>103</v>
      </c>
      <c r="G75" s="234" t="s">
        <v>104</v>
      </c>
      <c r="H75" s="235">
        <v>45258</v>
      </c>
      <c r="I75" s="235">
        <v>46107</v>
      </c>
      <c r="J75" s="234" t="s">
        <v>116</v>
      </c>
      <c r="K75" s="212">
        <v>100000000</v>
      </c>
      <c r="L75" s="212">
        <v>104226600</v>
      </c>
      <c r="M75" s="212">
        <v>102031057</v>
      </c>
      <c r="N75" s="212">
        <v>100000000</v>
      </c>
      <c r="O75" s="213">
        <v>9.2700000000000005E-2</v>
      </c>
      <c r="P75" s="371">
        <v>6.3212114886021791E-4</v>
      </c>
      <c r="Q75" s="236">
        <v>0.9</v>
      </c>
      <c r="R75" s="286" t="s">
        <v>105</v>
      </c>
    </row>
    <row r="76" spans="1:18" s="206" customFormat="1">
      <c r="A76" s="204"/>
      <c r="C76" s="232" t="s">
        <v>493</v>
      </c>
      <c r="D76" s="211" t="s">
        <v>111</v>
      </c>
      <c r="E76" s="233"/>
      <c r="F76" s="234" t="s">
        <v>103</v>
      </c>
      <c r="G76" s="234" t="s">
        <v>104</v>
      </c>
      <c r="H76" s="235">
        <v>45281</v>
      </c>
      <c r="I76" s="235">
        <v>45642</v>
      </c>
      <c r="J76" s="234" t="s">
        <v>116</v>
      </c>
      <c r="K76" s="212">
        <v>240000000</v>
      </c>
      <c r="L76" s="212">
        <v>240051945</v>
      </c>
      <c r="M76" s="212">
        <v>249869589</v>
      </c>
      <c r="N76" s="212">
        <v>240000000</v>
      </c>
      <c r="O76" s="213">
        <v>6.5000000000000002E-2</v>
      </c>
      <c r="P76" s="371">
        <v>1.5480370027325158E-3</v>
      </c>
      <c r="Q76" s="236">
        <v>0.9</v>
      </c>
      <c r="R76" s="286" t="s">
        <v>105</v>
      </c>
    </row>
    <row r="77" spans="1:18" s="206" customFormat="1">
      <c r="A77" s="204"/>
      <c r="C77" s="232" t="s">
        <v>493</v>
      </c>
      <c r="D77" s="211" t="s">
        <v>111</v>
      </c>
      <c r="E77" s="233"/>
      <c r="F77" s="234" t="s">
        <v>103</v>
      </c>
      <c r="G77" s="234" t="s">
        <v>104</v>
      </c>
      <c r="H77" s="235">
        <v>45281</v>
      </c>
      <c r="I77" s="235">
        <v>45642</v>
      </c>
      <c r="J77" s="234" t="s">
        <v>116</v>
      </c>
      <c r="K77" s="212">
        <v>240000000</v>
      </c>
      <c r="L77" s="212">
        <v>240051945</v>
      </c>
      <c r="M77" s="212">
        <v>249869589</v>
      </c>
      <c r="N77" s="212">
        <v>240000000</v>
      </c>
      <c r="O77" s="213">
        <v>6.5000000000000002E-2</v>
      </c>
      <c r="P77" s="371">
        <v>1.5480370027325158E-3</v>
      </c>
      <c r="Q77" s="236">
        <v>0.9</v>
      </c>
      <c r="R77" s="286" t="s">
        <v>105</v>
      </c>
    </row>
    <row r="78" spans="1:18" s="206" customFormat="1">
      <c r="A78" s="204"/>
      <c r="C78" s="232" t="s">
        <v>493</v>
      </c>
      <c r="D78" s="211" t="s">
        <v>125</v>
      </c>
      <c r="E78" s="233"/>
      <c r="F78" s="234" t="s">
        <v>103</v>
      </c>
      <c r="G78" s="234" t="s">
        <v>104</v>
      </c>
      <c r="H78" s="235">
        <v>45287</v>
      </c>
      <c r="I78" s="235">
        <v>45607</v>
      </c>
      <c r="J78" s="234" t="s">
        <v>116</v>
      </c>
      <c r="K78" s="212">
        <v>501000000</v>
      </c>
      <c r="L78" s="212">
        <v>501000000</v>
      </c>
      <c r="M78" s="212">
        <v>519941918</v>
      </c>
      <c r="N78" s="212">
        <v>501000000</v>
      </c>
      <c r="O78" s="213">
        <v>7.0000000000000007E-2</v>
      </c>
      <c r="P78" s="371">
        <v>3.2212376526369341E-3</v>
      </c>
      <c r="Q78" s="236">
        <v>0.9</v>
      </c>
      <c r="R78" s="286" t="s">
        <v>105</v>
      </c>
    </row>
    <row r="79" spans="1:18" s="206" customFormat="1">
      <c r="A79" s="204"/>
      <c r="C79" s="232" t="s">
        <v>493</v>
      </c>
      <c r="D79" s="211" t="s">
        <v>125</v>
      </c>
      <c r="E79" s="233"/>
      <c r="F79" s="234" t="s">
        <v>103</v>
      </c>
      <c r="G79" s="234" t="s">
        <v>104</v>
      </c>
      <c r="H79" s="235">
        <v>45287</v>
      </c>
      <c r="I79" s="235">
        <v>45607</v>
      </c>
      <c r="J79" s="234" t="s">
        <v>116</v>
      </c>
      <c r="K79" s="212">
        <v>501000000</v>
      </c>
      <c r="L79" s="212">
        <v>501000000</v>
      </c>
      <c r="M79" s="212">
        <v>519941918</v>
      </c>
      <c r="N79" s="212">
        <v>501000000</v>
      </c>
      <c r="O79" s="213">
        <v>7.0000000000000007E-2</v>
      </c>
      <c r="P79" s="371">
        <v>3.2212376526369341E-3</v>
      </c>
      <c r="Q79" s="236">
        <v>0.9</v>
      </c>
      <c r="R79" s="286" t="s">
        <v>105</v>
      </c>
    </row>
    <row r="80" spans="1:18" s="206" customFormat="1">
      <c r="A80" s="204"/>
      <c r="C80" s="232" t="s">
        <v>493</v>
      </c>
      <c r="D80" s="211" t="s">
        <v>111</v>
      </c>
      <c r="E80" s="233"/>
      <c r="F80" s="234" t="s">
        <v>103</v>
      </c>
      <c r="G80" s="234" t="s">
        <v>104</v>
      </c>
      <c r="H80" s="235">
        <v>45302</v>
      </c>
      <c r="I80" s="235">
        <v>46043</v>
      </c>
      <c r="J80" s="234" t="s">
        <v>116</v>
      </c>
      <c r="K80" s="212">
        <v>200000000</v>
      </c>
      <c r="L80" s="212">
        <v>200000000</v>
      </c>
      <c r="M80" s="212">
        <v>203019178</v>
      </c>
      <c r="N80" s="212">
        <v>200000000</v>
      </c>
      <c r="O80" s="213">
        <v>7.2499999999999995E-2</v>
      </c>
      <c r="P80" s="371">
        <v>1.2577809130999895E-3</v>
      </c>
      <c r="Q80" s="236">
        <v>0.9</v>
      </c>
      <c r="R80" s="286" t="s">
        <v>105</v>
      </c>
    </row>
    <row r="81" spans="1:18" s="206" customFormat="1">
      <c r="A81" s="204"/>
      <c r="C81" s="232" t="s">
        <v>493</v>
      </c>
      <c r="D81" s="211" t="s">
        <v>111</v>
      </c>
      <c r="E81" s="233"/>
      <c r="F81" s="234" t="s">
        <v>103</v>
      </c>
      <c r="G81" s="234" t="s">
        <v>104</v>
      </c>
      <c r="H81" s="235">
        <v>45302</v>
      </c>
      <c r="I81" s="235">
        <v>46043</v>
      </c>
      <c r="J81" s="234" t="s">
        <v>116</v>
      </c>
      <c r="K81" s="212">
        <v>200000000</v>
      </c>
      <c r="L81" s="212">
        <v>200000000</v>
      </c>
      <c r="M81" s="212">
        <v>203019178</v>
      </c>
      <c r="N81" s="212">
        <v>200000000</v>
      </c>
      <c r="O81" s="213">
        <v>7.2499999999999995E-2</v>
      </c>
      <c r="P81" s="371">
        <v>1.2577809130999895E-3</v>
      </c>
      <c r="Q81" s="236">
        <v>0.9</v>
      </c>
      <c r="R81" s="286" t="s">
        <v>105</v>
      </c>
    </row>
    <row r="82" spans="1:18" s="206" customFormat="1">
      <c r="A82" s="204"/>
      <c r="C82" s="232" t="s">
        <v>493</v>
      </c>
      <c r="D82" s="211" t="s">
        <v>111</v>
      </c>
      <c r="E82" s="233"/>
      <c r="F82" s="234" t="s">
        <v>103</v>
      </c>
      <c r="G82" s="234" t="s">
        <v>104</v>
      </c>
      <c r="H82" s="235">
        <v>45302</v>
      </c>
      <c r="I82" s="235">
        <v>46043</v>
      </c>
      <c r="J82" s="234" t="s">
        <v>116</v>
      </c>
      <c r="K82" s="212">
        <v>200000000</v>
      </c>
      <c r="L82" s="212">
        <v>200000000</v>
      </c>
      <c r="M82" s="212">
        <v>203019178</v>
      </c>
      <c r="N82" s="212">
        <v>200000000</v>
      </c>
      <c r="O82" s="213">
        <v>7.2499999999999995E-2</v>
      </c>
      <c r="P82" s="371">
        <v>1.2577809130999895E-3</v>
      </c>
      <c r="Q82" s="236">
        <v>0.9</v>
      </c>
      <c r="R82" s="286" t="s">
        <v>105</v>
      </c>
    </row>
    <row r="83" spans="1:18" s="206" customFormat="1">
      <c r="A83" s="204"/>
      <c r="C83" s="232" t="s">
        <v>493</v>
      </c>
      <c r="D83" s="211" t="s">
        <v>111</v>
      </c>
      <c r="E83" s="233"/>
      <c r="F83" s="234" t="s">
        <v>103</v>
      </c>
      <c r="G83" s="234" t="s">
        <v>104</v>
      </c>
      <c r="H83" s="235">
        <v>45302</v>
      </c>
      <c r="I83" s="235">
        <v>46043</v>
      </c>
      <c r="J83" s="234" t="s">
        <v>116</v>
      </c>
      <c r="K83" s="212">
        <v>200000000</v>
      </c>
      <c r="L83" s="212">
        <v>200000000</v>
      </c>
      <c r="M83" s="212">
        <v>203019178</v>
      </c>
      <c r="N83" s="212">
        <v>200000000</v>
      </c>
      <c r="O83" s="213">
        <v>7.2499999999999995E-2</v>
      </c>
      <c r="P83" s="371">
        <v>1.2577809130999895E-3</v>
      </c>
      <c r="Q83" s="236">
        <v>0.9</v>
      </c>
      <c r="R83" s="286" t="s">
        <v>105</v>
      </c>
    </row>
    <row r="84" spans="1:18" s="206" customFormat="1">
      <c r="A84" s="204"/>
      <c r="C84" s="232" t="s">
        <v>493</v>
      </c>
      <c r="D84" s="211" t="s">
        <v>111</v>
      </c>
      <c r="E84" s="233"/>
      <c r="F84" s="234" t="s">
        <v>103</v>
      </c>
      <c r="G84" s="234" t="s">
        <v>104</v>
      </c>
      <c r="H84" s="235">
        <v>45302</v>
      </c>
      <c r="I84" s="235">
        <v>46043</v>
      </c>
      <c r="J84" s="234" t="s">
        <v>116</v>
      </c>
      <c r="K84" s="212">
        <v>200000000</v>
      </c>
      <c r="L84" s="212">
        <v>200000000</v>
      </c>
      <c r="M84" s="212">
        <v>203019178</v>
      </c>
      <c r="N84" s="212">
        <v>200000000</v>
      </c>
      <c r="O84" s="213">
        <v>7.2499999999999995E-2</v>
      </c>
      <c r="P84" s="371">
        <v>1.2577809130999895E-3</v>
      </c>
      <c r="Q84" s="236">
        <v>0.9</v>
      </c>
      <c r="R84" s="286" t="s">
        <v>105</v>
      </c>
    </row>
    <row r="85" spans="1:18" s="206" customFormat="1">
      <c r="A85" s="204"/>
      <c r="C85" s="232" t="s">
        <v>493</v>
      </c>
      <c r="D85" s="211" t="s">
        <v>111</v>
      </c>
      <c r="E85" s="233"/>
      <c r="F85" s="234" t="s">
        <v>103</v>
      </c>
      <c r="G85" s="234" t="s">
        <v>104</v>
      </c>
      <c r="H85" s="235">
        <v>45302</v>
      </c>
      <c r="I85" s="235">
        <v>46043</v>
      </c>
      <c r="J85" s="234" t="s">
        <v>116</v>
      </c>
      <c r="K85" s="212">
        <v>200000000</v>
      </c>
      <c r="L85" s="212">
        <v>200000000</v>
      </c>
      <c r="M85" s="212">
        <v>203019178</v>
      </c>
      <c r="N85" s="212">
        <v>200000000</v>
      </c>
      <c r="O85" s="213">
        <v>7.2499999999999995E-2</v>
      </c>
      <c r="P85" s="371">
        <v>1.2577809130999895E-3</v>
      </c>
      <c r="Q85" s="236">
        <v>0.9</v>
      </c>
      <c r="R85" s="286" t="s">
        <v>105</v>
      </c>
    </row>
    <row r="86" spans="1:18" s="206" customFormat="1">
      <c r="A86" s="204"/>
      <c r="C86" s="232" t="s">
        <v>493</v>
      </c>
      <c r="D86" s="211" t="s">
        <v>111</v>
      </c>
      <c r="E86" s="233"/>
      <c r="F86" s="234" t="s">
        <v>103</v>
      </c>
      <c r="G86" s="234" t="s">
        <v>104</v>
      </c>
      <c r="H86" s="235">
        <v>45302</v>
      </c>
      <c r="I86" s="235">
        <v>46043</v>
      </c>
      <c r="J86" s="234" t="s">
        <v>116</v>
      </c>
      <c r="K86" s="212">
        <v>200000000</v>
      </c>
      <c r="L86" s="212">
        <v>200000000</v>
      </c>
      <c r="M86" s="212">
        <v>203019178</v>
      </c>
      <c r="N86" s="212">
        <v>200000000</v>
      </c>
      <c r="O86" s="213">
        <v>7.2499999999999995E-2</v>
      </c>
      <c r="P86" s="371">
        <v>1.2577809130999895E-3</v>
      </c>
      <c r="Q86" s="236">
        <v>0.9</v>
      </c>
      <c r="R86" s="286" t="s">
        <v>105</v>
      </c>
    </row>
    <row r="87" spans="1:18" s="206" customFormat="1">
      <c r="A87" s="204"/>
      <c r="C87" s="232" t="s">
        <v>493</v>
      </c>
      <c r="D87" s="211" t="s">
        <v>111</v>
      </c>
      <c r="E87" s="233"/>
      <c r="F87" s="234" t="s">
        <v>103</v>
      </c>
      <c r="G87" s="234" t="s">
        <v>104</v>
      </c>
      <c r="H87" s="235">
        <v>45302</v>
      </c>
      <c r="I87" s="235">
        <v>46043</v>
      </c>
      <c r="J87" s="234" t="s">
        <v>116</v>
      </c>
      <c r="K87" s="212">
        <v>200000000</v>
      </c>
      <c r="L87" s="212">
        <v>200000000</v>
      </c>
      <c r="M87" s="212">
        <v>203019178</v>
      </c>
      <c r="N87" s="212">
        <v>200000000</v>
      </c>
      <c r="O87" s="213">
        <v>7.2499999999999995E-2</v>
      </c>
      <c r="P87" s="371">
        <v>1.2577809130999895E-3</v>
      </c>
      <c r="Q87" s="236">
        <v>0.9</v>
      </c>
      <c r="R87" s="286" t="s">
        <v>105</v>
      </c>
    </row>
    <row r="88" spans="1:18" s="206" customFormat="1">
      <c r="A88" s="204"/>
      <c r="C88" s="232" t="s">
        <v>493</v>
      </c>
      <c r="D88" s="211" t="s">
        <v>111</v>
      </c>
      <c r="E88" s="233"/>
      <c r="F88" s="234" t="s">
        <v>103</v>
      </c>
      <c r="G88" s="234" t="s">
        <v>104</v>
      </c>
      <c r="H88" s="235">
        <v>45302</v>
      </c>
      <c r="I88" s="235">
        <v>46043</v>
      </c>
      <c r="J88" s="234" t="s">
        <v>116</v>
      </c>
      <c r="K88" s="212">
        <v>200000000</v>
      </c>
      <c r="L88" s="212">
        <v>200000000</v>
      </c>
      <c r="M88" s="212">
        <v>203019178</v>
      </c>
      <c r="N88" s="212">
        <v>200000000</v>
      </c>
      <c r="O88" s="213">
        <v>7.2499999999999995E-2</v>
      </c>
      <c r="P88" s="371">
        <v>1.2577809130999895E-3</v>
      </c>
      <c r="Q88" s="236">
        <v>0.9</v>
      </c>
      <c r="R88" s="286" t="s">
        <v>105</v>
      </c>
    </row>
    <row r="89" spans="1:18" s="206" customFormat="1">
      <c r="A89" s="204"/>
      <c r="C89" s="232" t="s">
        <v>493</v>
      </c>
      <c r="D89" s="211" t="s">
        <v>111</v>
      </c>
      <c r="E89" s="233"/>
      <c r="F89" s="234" t="s">
        <v>103</v>
      </c>
      <c r="G89" s="234" t="s">
        <v>104</v>
      </c>
      <c r="H89" s="235">
        <v>45302</v>
      </c>
      <c r="I89" s="235">
        <v>46043</v>
      </c>
      <c r="J89" s="234" t="s">
        <v>116</v>
      </c>
      <c r="K89" s="212">
        <v>200000000</v>
      </c>
      <c r="L89" s="212">
        <v>200000000</v>
      </c>
      <c r="M89" s="212">
        <v>203019178</v>
      </c>
      <c r="N89" s="212">
        <v>200000000</v>
      </c>
      <c r="O89" s="213">
        <v>7.2499999999999995E-2</v>
      </c>
      <c r="P89" s="371">
        <v>1.2577809130999895E-3</v>
      </c>
      <c r="Q89" s="236">
        <v>0.9</v>
      </c>
      <c r="R89" s="286" t="s">
        <v>105</v>
      </c>
    </row>
    <row r="90" spans="1:18" s="206" customFormat="1">
      <c r="A90" s="204"/>
      <c r="C90" s="232" t="s">
        <v>493</v>
      </c>
      <c r="D90" s="211" t="s">
        <v>111</v>
      </c>
      <c r="E90" s="233"/>
      <c r="F90" s="234" t="s">
        <v>103</v>
      </c>
      <c r="G90" s="234" t="s">
        <v>104</v>
      </c>
      <c r="H90" s="235">
        <v>45302</v>
      </c>
      <c r="I90" s="235">
        <v>46043</v>
      </c>
      <c r="J90" s="234" t="s">
        <v>116</v>
      </c>
      <c r="K90" s="212">
        <v>200000000</v>
      </c>
      <c r="L90" s="212">
        <v>200000000</v>
      </c>
      <c r="M90" s="212">
        <v>203019178</v>
      </c>
      <c r="N90" s="212">
        <v>200000000</v>
      </c>
      <c r="O90" s="213">
        <v>7.2499999999999995E-2</v>
      </c>
      <c r="P90" s="371">
        <v>1.2577809130999895E-3</v>
      </c>
      <c r="Q90" s="236">
        <v>0.9</v>
      </c>
      <c r="R90" s="286" t="s">
        <v>105</v>
      </c>
    </row>
    <row r="91" spans="1:18" s="206" customFormat="1">
      <c r="A91" s="204"/>
      <c r="C91" s="232" t="s">
        <v>493</v>
      </c>
      <c r="D91" s="211" t="s">
        <v>111</v>
      </c>
      <c r="E91" s="233"/>
      <c r="F91" s="234" t="s">
        <v>103</v>
      </c>
      <c r="G91" s="234" t="s">
        <v>104</v>
      </c>
      <c r="H91" s="235">
        <v>45302</v>
      </c>
      <c r="I91" s="235">
        <v>46043</v>
      </c>
      <c r="J91" s="234" t="s">
        <v>116</v>
      </c>
      <c r="K91" s="212">
        <v>200000000</v>
      </c>
      <c r="L91" s="212">
        <v>200000000</v>
      </c>
      <c r="M91" s="212">
        <v>203019178</v>
      </c>
      <c r="N91" s="212">
        <v>200000000</v>
      </c>
      <c r="O91" s="213">
        <v>7.2499999999999995E-2</v>
      </c>
      <c r="P91" s="371">
        <v>1.2577809130999895E-3</v>
      </c>
      <c r="Q91" s="236">
        <v>0.9</v>
      </c>
      <c r="R91" s="286" t="s">
        <v>105</v>
      </c>
    </row>
    <row r="92" spans="1:18" s="206" customFormat="1">
      <c r="A92" s="204"/>
      <c r="C92" s="232" t="s">
        <v>493</v>
      </c>
      <c r="D92" s="211" t="s">
        <v>111</v>
      </c>
      <c r="E92" s="233"/>
      <c r="F92" s="234" t="s">
        <v>103</v>
      </c>
      <c r="G92" s="234" t="s">
        <v>104</v>
      </c>
      <c r="H92" s="235">
        <v>45302</v>
      </c>
      <c r="I92" s="235">
        <v>46043</v>
      </c>
      <c r="J92" s="234" t="s">
        <v>116</v>
      </c>
      <c r="K92" s="212">
        <v>200000000</v>
      </c>
      <c r="L92" s="212">
        <v>200000000</v>
      </c>
      <c r="M92" s="212">
        <v>203019178</v>
      </c>
      <c r="N92" s="212">
        <v>200000000</v>
      </c>
      <c r="O92" s="213">
        <v>7.2499999999999995E-2</v>
      </c>
      <c r="P92" s="371">
        <v>1.2577809130999895E-3</v>
      </c>
      <c r="Q92" s="236">
        <v>1</v>
      </c>
      <c r="R92" s="286" t="s">
        <v>105</v>
      </c>
    </row>
    <row r="93" spans="1:18" s="206" customFormat="1">
      <c r="A93" s="204"/>
      <c r="C93" s="232" t="s">
        <v>493</v>
      </c>
      <c r="D93" s="211" t="s">
        <v>111</v>
      </c>
      <c r="E93" s="233"/>
      <c r="F93" s="234" t="s">
        <v>103</v>
      </c>
      <c r="G93" s="234" t="s">
        <v>104</v>
      </c>
      <c r="H93" s="235">
        <v>45302</v>
      </c>
      <c r="I93" s="235">
        <v>46043</v>
      </c>
      <c r="J93" s="234" t="s">
        <v>116</v>
      </c>
      <c r="K93" s="212">
        <v>200000000</v>
      </c>
      <c r="L93" s="212">
        <v>200000000</v>
      </c>
      <c r="M93" s="212">
        <v>203019178</v>
      </c>
      <c r="N93" s="212">
        <v>200000000</v>
      </c>
      <c r="O93" s="213">
        <v>7.2499999999999995E-2</v>
      </c>
      <c r="P93" s="371">
        <v>1.2577809130999895E-3</v>
      </c>
      <c r="Q93" s="236">
        <v>1</v>
      </c>
      <c r="R93" s="286" t="s">
        <v>105</v>
      </c>
    </row>
    <row r="94" spans="1:18" s="206" customFormat="1">
      <c r="A94" s="204"/>
      <c r="C94" s="232" t="s">
        <v>493</v>
      </c>
      <c r="D94" s="211" t="s">
        <v>111</v>
      </c>
      <c r="E94" s="233"/>
      <c r="F94" s="234" t="s">
        <v>103</v>
      </c>
      <c r="G94" s="234" t="s">
        <v>104</v>
      </c>
      <c r="H94" s="235">
        <v>45302</v>
      </c>
      <c r="I94" s="235">
        <v>46043</v>
      </c>
      <c r="J94" s="234" t="s">
        <v>116</v>
      </c>
      <c r="K94" s="212">
        <v>200000000</v>
      </c>
      <c r="L94" s="212">
        <v>200000000</v>
      </c>
      <c r="M94" s="212">
        <v>203019178</v>
      </c>
      <c r="N94" s="212">
        <v>200000000</v>
      </c>
      <c r="O94" s="213">
        <v>7.2499999999999995E-2</v>
      </c>
      <c r="P94" s="371">
        <v>1.2577809130999895E-3</v>
      </c>
      <c r="Q94" s="236">
        <v>0.7</v>
      </c>
      <c r="R94" s="286" t="s">
        <v>105</v>
      </c>
    </row>
    <row r="95" spans="1:18" s="206" customFormat="1">
      <c r="A95" s="204"/>
      <c r="C95" s="232" t="s">
        <v>493</v>
      </c>
      <c r="D95" s="211" t="s">
        <v>125</v>
      </c>
      <c r="E95" s="233"/>
      <c r="F95" s="234" t="s">
        <v>103</v>
      </c>
      <c r="G95" s="234" t="s">
        <v>104</v>
      </c>
      <c r="H95" s="235">
        <v>45302</v>
      </c>
      <c r="I95" s="235">
        <v>46286</v>
      </c>
      <c r="J95" s="234" t="s">
        <v>116</v>
      </c>
      <c r="K95" s="212">
        <v>100000000</v>
      </c>
      <c r="L95" s="212">
        <v>100000000</v>
      </c>
      <c r="M95" s="212">
        <v>103542055</v>
      </c>
      <c r="N95" s="212">
        <v>100000000</v>
      </c>
      <c r="O95" s="213">
        <v>8.2500000000000004E-2</v>
      </c>
      <c r="P95" s="371">
        <v>6.4148235533762897E-4</v>
      </c>
      <c r="Q95" s="236">
        <v>1</v>
      </c>
      <c r="R95" s="286" t="s">
        <v>105</v>
      </c>
    </row>
    <row r="96" spans="1:18" s="206" customFormat="1">
      <c r="A96" s="204"/>
      <c r="C96" s="232" t="s">
        <v>493</v>
      </c>
      <c r="D96" s="211" t="s">
        <v>125</v>
      </c>
      <c r="E96" s="233"/>
      <c r="F96" s="234" t="s">
        <v>103</v>
      </c>
      <c r="G96" s="234" t="s">
        <v>104</v>
      </c>
      <c r="H96" s="235">
        <v>45302</v>
      </c>
      <c r="I96" s="235">
        <v>46286</v>
      </c>
      <c r="J96" s="234" t="s">
        <v>116</v>
      </c>
      <c r="K96" s="212">
        <v>100000000</v>
      </c>
      <c r="L96" s="212">
        <v>100000000</v>
      </c>
      <c r="M96" s="212">
        <v>103542055</v>
      </c>
      <c r="N96" s="212">
        <v>100000000</v>
      </c>
      <c r="O96" s="213">
        <v>8.2500000000000004E-2</v>
      </c>
      <c r="P96" s="371">
        <v>6.4148235533762897E-4</v>
      </c>
      <c r="Q96" s="236">
        <v>0.5</v>
      </c>
      <c r="R96" s="286" t="s">
        <v>105</v>
      </c>
    </row>
    <row r="97" spans="1:18" s="206" customFormat="1">
      <c r="A97" s="204"/>
      <c r="C97" s="232" t="s">
        <v>493</v>
      </c>
      <c r="D97" s="211" t="s">
        <v>125</v>
      </c>
      <c r="E97" s="233"/>
      <c r="F97" s="234" t="s">
        <v>103</v>
      </c>
      <c r="G97" s="234" t="s">
        <v>104</v>
      </c>
      <c r="H97" s="235">
        <v>45302</v>
      </c>
      <c r="I97" s="235">
        <v>46286</v>
      </c>
      <c r="J97" s="234" t="s">
        <v>116</v>
      </c>
      <c r="K97" s="212">
        <v>100000000</v>
      </c>
      <c r="L97" s="212">
        <v>100000000</v>
      </c>
      <c r="M97" s="212">
        <v>103542055</v>
      </c>
      <c r="N97" s="212">
        <v>100000000</v>
      </c>
      <c r="O97" s="213">
        <v>8.2500000000000004E-2</v>
      </c>
      <c r="P97" s="371">
        <v>6.4148235533762897E-4</v>
      </c>
      <c r="Q97" s="236">
        <v>1</v>
      </c>
      <c r="R97" s="286" t="s">
        <v>105</v>
      </c>
    </row>
    <row r="98" spans="1:18" s="206" customFormat="1">
      <c r="A98" s="204"/>
      <c r="C98" s="232" t="s">
        <v>493</v>
      </c>
      <c r="D98" s="211" t="s">
        <v>125</v>
      </c>
      <c r="E98" s="233"/>
      <c r="F98" s="234" t="s">
        <v>103</v>
      </c>
      <c r="G98" s="234" t="s">
        <v>104</v>
      </c>
      <c r="H98" s="235">
        <v>45302</v>
      </c>
      <c r="I98" s="235">
        <v>46286</v>
      </c>
      <c r="J98" s="234" t="s">
        <v>116</v>
      </c>
      <c r="K98" s="212">
        <v>100000000</v>
      </c>
      <c r="L98" s="212">
        <v>100000000</v>
      </c>
      <c r="M98" s="212">
        <v>103542055</v>
      </c>
      <c r="N98" s="212">
        <v>100000000</v>
      </c>
      <c r="O98" s="213">
        <v>8.2500000000000004E-2</v>
      </c>
      <c r="P98" s="371">
        <v>6.4148235533762897E-4</v>
      </c>
      <c r="Q98" s="236">
        <v>0.7</v>
      </c>
      <c r="R98" s="286" t="s">
        <v>105</v>
      </c>
    </row>
    <row r="99" spans="1:18" s="206" customFormat="1">
      <c r="A99" s="204"/>
      <c r="C99" s="232" t="s">
        <v>493</v>
      </c>
      <c r="D99" s="211" t="s">
        <v>111</v>
      </c>
      <c r="E99" s="233"/>
      <c r="F99" s="234" t="s">
        <v>103</v>
      </c>
      <c r="G99" s="234" t="s">
        <v>104</v>
      </c>
      <c r="H99" s="235">
        <v>45303</v>
      </c>
      <c r="I99" s="235">
        <v>46044</v>
      </c>
      <c r="J99" s="234" t="s">
        <v>116</v>
      </c>
      <c r="K99" s="212">
        <v>200000000</v>
      </c>
      <c r="L99" s="212">
        <v>200000000</v>
      </c>
      <c r="M99" s="212">
        <v>206627945</v>
      </c>
      <c r="N99" s="212">
        <v>200000000</v>
      </c>
      <c r="O99" s="213">
        <v>7.2499999999999995E-2</v>
      </c>
      <c r="P99" s="371">
        <v>1.2801385952516981E-3</v>
      </c>
      <c r="Q99" s="236">
        <v>0.7</v>
      </c>
      <c r="R99" s="286" t="s">
        <v>105</v>
      </c>
    </row>
    <row r="100" spans="1:18" s="206" customFormat="1">
      <c r="A100" s="204"/>
      <c r="C100" s="232" t="s">
        <v>493</v>
      </c>
      <c r="D100" s="211" t="s">
        <v>111</v>
      </c>
      <c r="E100" s="233"/>
      <c r="F100" s="234" t="s">
        <v>103</v>
      </c>
      <c r="G100" s="234" t="s">
        <v>104</v>
      </c>
      <c r="H100" s="235">
        <v>45303</v>
      </c>
      <c r="I100" s="235">
        <v>46044</v>
      </c>
      <c r="J100" s="234" t="s">
        <v>116</v>
      </c>
      <c r="K100" s="212">
        <v>200000000</v>
      </c>
      <c r="L100" s="212">
        <v>200000000</v>
      </c>
      <c r="M100" s="212">
        <v>206627945</v>
      </c>
      <c r="N100" s="212">
        <v>200000000</v>
      </c>
      <c r="O100" s="213">
        <v>7.2499999999999995E-2</v>
      </c>
      <c r="P100" s="371">
        <v>1.2801385952516981E-3</v>
      </c>
      <c r="Q100" s="236">
        <v>1</v>
      </c>
      <c r="R100" s="286" t="s">
        <v>105</v>
      </c>
    </row>
    <row r="101" spans="1:18" s="206" customFormat="1">
      <c r="A101" s="204"/>
      <c r="C101" s="232" t="s">
        <v>493</v>
      </c>
      <c r="D101" s="211" t="s">
        <v>111</v>
      </c>
      <c r="E101" s="233"/>
      <c r="F101" s="234" t="s">
        <v>103</v>
      </c>
      <c r="G101" s="234" t="s">
        <v>104</v>
      </c>
      <c r="H101" s="235">
        <v>45303</v>
      </c>
      <c r="I101" s="235">
        <v>46044</v>
      </c>
      <c r="J101" s="234" t="s">
        <v>116</v>
      </c>
      <c r="K101" s="212">
        <v>200000000</v>
      </c>
      <c r="L101" s="212">
        <v>200000000</v>
      </c>
      <c r="M101" s="212">
        <v>206627945</v>
      </c>
      <c r="N101" s="212">
        <v>200000000</v>
      </c>
      <c r="O101" s="213">
        <v>7.2499999999999995E-2</v>
      </c>
      <c r="P101" s="371">
        <v>1.2801385952516981E-3</v>
      </c>
      <c r="Q101" s="236">
        <v>1</v>
      </c>
      <c r="R101" s="286" t="s">
        <v>105</v>
      </c>
    </row>
    <row r="102" spans="1:18" s="206" customFormat="1">
      <c r="A102" s="204"/>
      <c r="C102" s="232" t="s">
        <v>493</v>
      </c>
      <c r="D102" s="211" t="s">
        <v>111</v>
      </c>
      <c r="E102" s="233"/>
      <c r="F102" s="234" t="s">
        <v>103</v>
      </c>
      <c r="G102" s="234" t="s">
        <v>104</v>
      </c>
      <c r="H102" s="235">
        <v>45303</v>
      </c>
      <c r="I102" s="235">
        <v>46044</v>
      </c>
      <c r="J102" s="234" t="s">
        <v>116</v>
      </c>
      <c r="K102" s="212">
        <v>200000000</v>
      </c>
      <c r="L102" s="212">
        <v>200000000</v>
      </c>
      <c r="M102" s="212">
        <v>206627945</v>
      </c>
      <c r="N102" s="212">
        <v>200000000</v>
      </c>
      <c r="O102" s="213">
        <v>7.2499999999999995E-2</v>
      </c>
      <c r="P102" s="371">
        <v>1.2801385952516981E-3</v>
      </c>
      <c r="Q102" s="236">
        <v>0.9</v>
      </c>
      <c r="R102" s="286" t="s">
        <v>105</v>
      </c>
    </row>
    <row r="103" spans="1:18" s="206" customFormat="1">
      <c r="A103" s="204"/>
      <c r="C103" s="232" t="s">
        <v>493</v>
      </c>
      <c r="D103" s="211" t="s">
        <v>111</v>
      </c>
      <c r="E103" s="233"/>
      <c r="F103" s="234" t="s">
        <v>103</v>
      </c>
      <c r="G103" s="234" t="s">
        <v>104</v>
      </c>
      <c r="H103" s="235">
        <v>45303</v>
      </c>
      <c r="I103" s="235">
        <v>46044</v>
      </c>
      <c r="J103" s="234" t="s">
        <v>116</v>
      </c>
      <c r="K103" s="212">
        <v>200000000</v>
      </c>
      <c r="L103" s="212">
        <v>200000000</v>
      </c>
      <c r="M103" s="212">
        <v>206627945</v>
      </c>
      <c r="N103" s="212">
        <v>200000000</v>
      </c>
      <c r="O103" s="213">
        <v>7.2499999999999995E-2</v>
      </c>
      <c r="P103" s="371">
        <v>1.2801385952516981E-3</v>
      </c>
      <c r="Q103" s="236">
        <v>0.9</v>
      </c>
      <c r="R103" s="286" t="s">
        <v>105</v>
      </c>
    </row>
    <row r="104" spans="1:18" s="206" customFormat="1">
      <c r="A104" s="204"/>
      <c r="C104" s="232" t="s">
        <v>493</v>
      </c>
      <c r="D104" s="211" t="s">
        <v>111</v>
      </c>
      <c r="E104" s="233"/>
      <c r="F104" s="234" t="s">
        <v>103</v>
      </c>
      <c r="G104" s="234" t="s">
        <v>104</v>
      </c>
      <c r="H104" s="235">
        <v>45303</v>
      </c>
      <c r="I104" s="235">
        <v>46044</v>
      </c>
      <c r="J104" s="234" t="s">
        <v>116</v>
      </c>
      <c r="K104" s="212">
        <v>200000000</v>
      </c>
      <c r="L104" s="212">
        <v>200000000</v>
      </c>
      <c r="M104" s="212">
        <v>206627945</v>
      </c>
      <c r="N104" s="212">
        <v>200000000</v>
      </c>
      <c r="O104" s="213">
        <v>7.2499999999999995E-2</v>
      </c>
      <c r="P104" s="371">
        <v>1.2801385952516981E-3</v>
      </c>
      <c r="Q104" s="236">
        <v>0.9</v>
      </c>
      <c r="R104" s="286" t="s">
        <v>105</v>
      </c>
    </row>
    <row r="105" spans="1:18" s="206" customFormat="1">
      <c r="A105" s="204"/>
      <c r="C105" s="232" t="s">
        <v>493</v>
      </c>
      <c r="D105" s="211" t="s">
        <v>111</v>
      </c>
      <c r="E105" s="233"/>
      <c r="F105" s="234" t="s">
        <v>103</v>
      </c>
      <c r="G105" s="234" t="s">
        <v>104</v>
      </c>
      <c r="H105" s="235">
        <v>45303</v>
      </c>
      <c r="I105" s="235">
        <v>46044</v>
      </c>
      <c r="J105" s="234" t="s">
        <v>116</v>
      </c>
      <c r="K105" s="212">
        <v>200000000</v>
      </c>
      <c r="L105" s="212">
        <v>200000000</v>
      </c>
      <c r="M105" s="212">
        <v>206627945</v>
      </c>
      <c r="N105" s="212">
        <v>200000000</v>
      </c>
      <c r="O105" s="213">
        <v>7.2499999999999995E-2</v>
      </c>
      <c r="P105" s="371">
        <v>1.2801385952516981E-3</v>
      </c>
      <c r="Q105" s="236">
        <v>0.9</v>
      </c>
      <c r="R105" s="286" t="s">
        <v>105</v>
      </c>
    </row>
    <row r="106" spans="1:18" s="206" customFormat="1">
      <c r="A106" s="204"/>
      <c r="C106" s="232" t="s">
        <v>493</v>
      </c>
      <c r="D106" s="211" t="s">
        <v>111</v>
      </c>
      <c r="E106" s="233"/>
      <c r="F106" s="234" t="s">
        <v>103</v>
      </c>
      <c r="G106" s="234" t="s">
        <v>104</v>
      </c>
      <c r="H106" s="235">
        <v>45303</v>
      </c>
      <c r="I106" s="235">
        <v>46044</v>
      </c>
      <c r="J106" s="234" t="s">
        <v>116</v>
      </c>
      <c r="K106" s="212">
        <v>200000000</v>
      </c>
      <c r="L106" s="212">
        <v>200000000</v>
      </c>
      <c r="M106" s="212">
        <v>206627945</v>
      </c>
      <c r="N106" s="212">
        <v>200000000</v>
      </c>
      <c r="O106" s="213">
        <v>7.2499999999999995E-2</v>
      </c>
      <c r="P106" s="371">
        <v>1.2801385952516981E-3</v>
      </c>
      <c r="Q106" s="236">
        <v>0.9</v>
      </c>
      <c r="R106" s="286" t="s">
        <v>105</v>
      </c>
    </row>
    <row r="107" spans="1:18" s="206" customFormat="1">
      <c r="A107" s="204"/>
      <c r="C107" s="232" t="s">
        <v>493</v>
      </c>
      <c r="D107" s="211" t="s">
        <v>111</v>
      </c>
      <c r="E107" s="233"/>
      <c r="F107" s="234" t="s">
        <v>103</v>
      </c>
      <c r="G107" s="234" t="s">
        <v>104</v>
      </c>
      <c r="H107" s="235">
        <v>45303</v>
      </c>
      <c r="I107" s="235">
        <v>46044</v>
      </c>
      <c r="J107" s="234" t="s">
        <v>116</v>
      </c>
      <c r="K107" s="212">
        <v>200000000</v>
      </c>
      <c r="L107" s="212">
        <v>200000000</v>
      </c>
      <c r="M107" s="212">
        <v>206627945</v>
      </c>
      <c r="N107" s="212">
        <v>200000000</v>
      </c>
      <c r="O107" s="213">
        <v>7.2499999999999995E-2</v>
      </c>
      <c r="P107" s="371">
        <v>1.2801385952516981E-3</v>
      </c>
      <c r="Q107" s="236">
        <v>0.9</v>
      </c>
      <c r="R107" s="286" t="s">
        <v>105</v>
      </c>
    </row>
    <row r="108" spans="1:18" s="206" customFormat="1">
      <c r="A108" s="204"/>
      <c r="C108" s="232" t="s">
        <v>493</v>
      </c>
      <c r="D108" s="211" t="s">
        <v>111</v>
      </c>
      <c r="E108" s="233"/>
      <c r="F108" s="234" t="s">
        <v>103</v>
      </c>
      <c r="G108" s="234" t="s">
        <v>104</v>
      </c>
      <c r="H108" s="235">
        <v>45303</v>
      </c>
      <c r="I108" s="235">
        <v>46044</v>
      </c>
      <c r="J108" s="234" t="s">
        <v>116</v>
      </c>
      <c r="K108" s="212">
        <v>200000000</v>
      </c>
      <c r="L108" s="212">
        <v>200000000</v>
      </c>
      <c r="M108" s="212">
        <v>206627945</v>
      </c>
      <c r="N108" s="212">
        <v>200000000</v>
      </c>
      <c r="O108" s="213">
        <v>7.2499999999999995E-2</v>
      </c>
      <c r="P108" s="371">
        <v>1.2801385952516981E-3</v>
      </c>
      <c r="Q108" s="236">
        <v>0.9</v>
      </c>
      <c r="R108" s="286" t="s">
        <v>105</v>
      </c>
    </row>
    <row r="109" spans="1:18" s="206" customFormat="1">
      <c r="A109" s="204"/>
      <c r="C109" s="232" t="s">
        <v>493</v>
      </c>
      <c r="D109" s="211" t="s">
        <v>111</v>
      </c>
      <c r="E109" s="233"/>
      <c r="F109" s="234" t="s">
        <v>103</v>
      </c>
      <c r="G109" s="234" t="s">
        <v>104</v>
      </c>
      <c r="H109" s="235">
        <v>45303</v>
      </c>
      <c r="I109" s="235">
        <v>46044</v>
      </c>
      <c r="J109" s="234" t="s">
        <v>116</v>
      </c>
      <c r="K109" s="212">
        <v>200000000</v>
      </c>
      <c r="L109" s="212">
        <v>200000000</v>
      </c>
      <c r="M109" s="212">
        <v>206627945</v>
      </c>
      <c r="N109" s="212">
        <v>200000000</v>
      </c>
      <c r="O109" s="213">
        <v>7.2499999999999995E-2</v>
      </c>
      <c r="P109" s="371">
        <v>1.2801385952516981E-3</v>
      </c>
      <c r="Q109" s="236">
        <v>0.9</v>
      </c>
      <c r="R109" s="286" t="s">
        <v>105</v>
      </c>
    </row>
    <row r="110" spans="1:18" s="206" customFormat="1">
      <c r="A110" s="204"/>
      <c r="C110" s="232" t="s">
        <v>493</v>
      </c>
      <c r="D110" s="211" t="s">
        <v>111</v>
      </c>
      <c r="E110" s="233"/>
      <c r="F110" s="234" t="s">
        <v>103</v>
      </c>
      <c r="G110" s="234" t="s">
        <v>104</v>
      </c>
      <c r="H110" s="235">
        <v>45303</v>
      </c>
      <c r="I110" s="235">
        <v>46044</v>
      </c>
      <c r="J110" s="234" t="s">
        <v>116</v>
      </c>
      <c r="K110" s="212">
        <v>200000000</v>
      </c>
      <c r="L110" s="212">
        <v>200000000</v>
      </c>
      <c r="M110" s="212">
        <v>206627945</v>
      </c>
      <c r="N110" s="212">
        <v>200000000</v>
      </c>
      <c r="O110" s="213">
        <v>7.2499999999999995E-2</v>
      </c>
      <c r="P110" s="371">
        <v>1.2801385952516981E-3</v>
      </c>
      <c r="Q110" s="236">
        <v>0.9</v>
      </c>
      <c r="R110" s="286" t="s">
        <v>105</v>
      </c>
    </row>
    <row r="111" spans="1:18" s="206" customFormat="1">
      <c r="A111" s="204"/>
      <c r="C111" s="232" t="s">
        <v>493</v>
      </c>
      <c r="D111" s="211" t="s">
        <v>111</v>
      </c>
      <c r="E111" s="233"/>
      <c r="F111" s="234" t="s">
        <v>103</v>
      </c>
      <c r="G111" s="234" t="s">
        <v>104</v>
      </c>
      <c r="H111" s="235">
        <v>45303</v>
      </c>
      <c r="I111" s="235">
        <v>46044</v>
      </c>
      <c r="J111" s="234" t="s">
        <v>116</v>
      </c>
      <c r="K111" s="212">
        <v>200000000</v>
      </c>
      <c r="L111" s="212">
        <v>200000000</v>
      </c>
      <c r="M111" s="212">
        <v>206627945</v>
      </c>
      <c r="N111" s="212">
        <v>200000000</v>
      </c>
      <c r="O111" s="213">
        <v>7.2499999999999995E-2</v>
      </c>
      <c r="P111" s="371">
        <v>1.2801385952516981E-3</v>
      </c>
      <c r="Q111" s="236">
        <v>0.9</v>
      </c>
      <c r="R111" s="286" t="s">
        <v>105</v>
      </c>
    </row>
    <row r="112" spans="1:18" s="206" customFormat="1">
      <c r="A112" s="204"/>
      <c r="C112" s="232" t="s">
        <v>493</v>
      </c>
      <c r="D112" s="211" t="s">
        <v>111</v>
      </c>
      <c r="E112" s="233"/>
      <c r="F112" s="234" t="s">
        <v>103</v>
      </c>
      <c r="G112" s="234" t="s">
        <v>104</v>
      </c>
      <c r="H112" s="235">
        <v>45303</v>
      </c>
      <c r="I112" s="235">
        <v>46044</v>
      </c>
      <c r="J112" s="234" t="s">
        <v>116</v>
      </c>
      <c r="K112" s="212">
        <v>200000000</v>
      </c>
      <c r="L112" s="212">
        <v>200000000</v>
      </c>
      <c r="M112" s="212">
        <v>206627945</v>
      </c>
      <c r="N112" s="212">
        <v>200000000</v>
      </c>
      <c r="O112" s="213">
        <v>7.2499999999999995E-2</v>
      </c>
      <c r="P112" s="371">
        <v>1.2801385952516981E-3</v>
      </c>
      <c r="Q112" s="236">
        <v>0.9</v>
      </c>
      <c r="R112" s="286" t="s">
        <v>105</v>
      </c>
    </row>
    <row r="113" spans="1:18" s="206" customFormat="1">
      <c r="A113" s="204"/>
      <c r="C113" s="232" t="s">
        <v>493</v>
      </c>
      <c r="D113" s="211" t="s">
        <v>111</v>
      </c>
      <c r="E113" s="233"/>
      <c r="F113" s="234" t="s">
        <v>103</v>
      </c>
      <c r="G113" s="234" t="s">
        <v>104</v>
      </c>
      <c r="H113" s="235">
        <v>45303</v>
      </c>
      <c r="I113" s="235">
        <v>46044</v>
      </c>
      <c r="J113" s="234" t="s">
        <v>116</v>
      </c>
      <c r="K113" s="212">
        <v>200000000</v>
      </c>
      <c r="L113" s="212">
        <v>200000000</v>
      </c>
      <c r="M113" s="212">
        <v>206627945</v>
      </c>
      <c r="N113" s="212">
        <v>200000000</v>
      </c>
      <c r="O113" s="213">
        <v>7.2499999999999995E-2</v>
      </c>
      <c r="P113" s="371">
        <v>1.2801385952516981E-3</v>
      </c>
      <c r="Q113" s="236">
        <v>0.9</v>
      </c>
      <c r="R113" s="286" t="s">
        <v>105</v>
      </c>
    </row>
    <row r="114" spans="1:18" s="206" customFormat="1">
      <c r="A114" s="204"/>
      <c r="C114" s="232" t="s">
        <v>493</v>
      </c>
      <c r="D114" s="211" t="s">
        <v>125</v>
      </c>
      <c r="E114" s="233"/>
      <c r="F114" s="234" t="s">
        <v>103</v>
      </c>
      <c r="G114" s="234" t="s">
        <v>104</v>
      </c>
      <c r="H114" s="235">
        <v>45302</v>
      </c>
      <c r="I114" s="235">
        <v>46234</v>
      </c>
      <c r="J114" s="234" t="s">
        <v>116</v>
      </c>
      <c r="K114" s="212">
        <v>500000000</v>
      </c>
      <c r="L114" s="212">
        <v>500000000</v>
      </c>
      <c r="M114" s="212">
        <v>517605479</v>
      </c>
      <c r="N114" s="212">
        <v>500000000</v>
      </c>
      <c r="O114" s="213">
        <v>8.2500000000000004E-2</v>
      </c>
      <c r="P114" s="371">
        <v>3.206762525667292E-3</v>
      </c>
      <c r="Q114" s="236">
        <v>0.9</v>
      </c>
      <c r="R114" s="286" t="s">
        <v>105</v>
      </c>
    </row>
    <row r="115" spans="1:18" s="206" customFormat="1">
      <c r="A115" s="204"/>
      <c r="C115" s="232" t="s">
        <v>493</v>
      </c>
      <c r="D115" s="211" t="s">
        <v>112</v>
      </c>
      <c r="E115" s="233"/>
      <c r="F115" s="234" t="s">
        <v>103</v>
      </c>
      <c r="G115" s="234" t="s">
        <v>104</v>
      </c>
      <c r="H115" s="235">
        <v>45308</v>
      </c>
      <c r="I115" s="235">
        <v>46038</v>
      </c>
      <c r="J115" s="234" t="s">
        <v>116</v>
      </c>
      <c r="K115" s="212">
        <v>1000000000</v>
      </c>
      <c r="L115" s="212">
        <v>1000000000</v>
      </c>
      <c r="M115" s="212">
        <v>1031930137</v>
      </c>
      <c r="N115" s="212">
        <v>1000000000</v>
      </c>
      <c r="O115" s="213">
        <v>7.1499999999999994E-2</v>
      </c>
      <c r="P115" s="371">
        <v>6.3931991192046761E-3</v>
      </c>
      <c r="Q115" s="236">
        <v>0.9</v>
      </c>
      <c r="R115" s="286" t="s">
        <v>105</v>
      </c>
    </row>
    <row r="116" spans="1:18" s="206" customFormat="1">
      <c r="A116" s="204"/>
      <c r="C116" s="232" t="s">
        <v>493</v>
      </c>
      <c r="D116" s="211" t="s">
        <v>112</v>
      </c>
      <c r="E116" s="233"/>
      <c r="F116" s="234" t="s">
        <v>103</v>
      </c>
      <c r="G116" s="234" t="s">
        <v>104</v>
      </c>
      <c r="H116" s="235">
        <v>45308</v>
      </c>
      <c r="I116" s="235">
        <v>46038</v>
      </c>
      <c r="J116" s="234" t="s">
        <v>116</v>
      </c>
      <c r="K116" s="212">
        <v>1000000000</v>
      </c>
      <c r="L116" s="212">
        <v>1000000000</v>
      </c>
      <c r="M116" s="212">
        <v>1031930137</v>
      </c>
      <c r="N116" s="212">
        <v>1000000000</v>
      </c>
      <c r="O116" s="213">
        <v>7.1499999999999994E-2</v>
      </c>
      <c r="P116" s="371">
        <v>6.3931991192046761E-3</v>
      </c>
      <c r="Q116" s="236">
        <v>0.9</v>
      </c>
      <c r="R116" s="286" t="s">
        <v>105</v>
      </c>
    </row>
    <row r="117" spans="1:18" s="206" customFormat="1">
      <c r="A117" s="204"/>
      <c r="C117" s="232" t="s">
        <v>493</v>
      </c>
      <c r="D117" s="211" t="s">
        <v>112</v>
      </c>
      <c r="E117" s="233"/>
      <c r="F117" s="234" t="s">
        <v>103</v>
      </c>
      <c r="G117" s="234" t="s">
        <v>104</v>
      </c>
      <c r="H117" s="235">
        <v>45308</v>
      </c>
      <c r="I117" s="235">
        <v>46038</v>
      </c>
      <c r="J117" s="234" t="s">
        <v>116</v>
      </c>
      <c r="K117" s="212">
        <v>1000000000</v>
      </c>
      <c r="L117" s="212">
        <v>1000000000</v>
      </c>
      <c r="M117" s="212">
        <v>1031930137</v>
      </c>
      <c r="N117" s="212">
        <v>1000000000</v>
      </c>
      <c r="O117" s="213">
        <v>7.1499999999999994E-2</v>
      </c>
      <c r="P117" s="371">
        <v>6.3931991192046761E-3</v>
      </c>
      <c r="Q117" s="236">
        <v>0.9</v>
      </c>
      <c r="R117" s="286" t="s">
        <v>105</v>
      </c>
    </row>
    <row r="118" spans="1:18" s="206" customFormat="1">
      <c r="A118" s="204"/>
      <c r="C118" s="232" t="s">
        <v>493</v>
      </c>
      <c r="D118" s="211" t="s">
        <v>112</v>
      </c>
      <c r="E118" s="233"/>
      <c r="F118" s="234" t="s">
        <v>103</v>
      </c>
      <c r="G118" s="234" t="s">
        <v>104</v>
      </c>
      <c r="H118" s="235">
        <v>45308</v>
      </c>
      <c r="I118" s="235">
        <v>46038</v>
      </c>
      <c r="J118" s="234" t="s">
        <v>116</v>
      </c>
      <c r="K118" s="212">
        <v>1000000000</v>
      </c>
      <c r="L118" s="212">
        <v>1000000000</v>
      </c>
      <c r="M118" s="212">
        <v>1031930137</v>
      </c>
      <c r="N118" s="212">
        <v>1000000000</v>
      </c>
      <c r="O118" s="213">
        <v>7.1499999999999994E-2</v>
      </c>
      <c r="P118" s="371">
        <v>6.3931991192046761E-3</v>
      </c>
      <c r="Q118" s="236">
        <v>0.9</v>
      </c>
      <c r="R118" s="286" t="s">
        <v>105</v>
      </c>
    </row>
    <row r="119" spans="1:18" s="206" customFormat="1">
      <c r="A119" s="204"/>
      <c r="C119" s="232" t="s">
        <v>572</v>
      </c>
      <c r="D119" s="211" t="s">
        <v>496</v>
      </c>
      <c r="E119" s="233"/>
      <c r="F119" s="234" t="s">
        <v>103</v>
      </c>
      <c r="G119" s="234" t="s">
        <v>104</v>
      </c>
      <c r="H119" s="235">
        <v>45314</v>
      </c>
      <c r="I119" s="235">
        <v>46798</v>
      </c>
      <c r="J119" s="234" t="s">
        <v>116</v>
      </c>
      <c r="K119" s="212">
        <v>10000000000</v>
      </c>
      <c r="L119" s="212">
        <v>10602230000</v>
      </c>
      <c r="M119" s="212">
        <v>10519473715</v>
      </c>
      <c r="N119" s="212">
        <v>10000000000</v>
      </c>
      <c r="O119" s="213">
        <v>8.2500000000000004E-2</v>
      </c>
      <c r="P119" s="371">
        <v>6.5172134893502723E-2</v>
      </c>
      <c r="Q119" s="236">
        <v>0.9</v>
      </c>
      <c r="R119" s="286" t="s">
        <v>105</v>
      </c>
    </row>
    <row r="120" spans="1:18" s="206" customFormat="1">
      <c r="A120" s="204"/>
      <c r="C120" s="232" t="s">
        <v>107</v>
      </c>
      <c r="D120" s="211" t="s">
        <v>109</v>
      </c>
      <c r="E120" s="233"/>
      <c r="F120" s="234" t="s">
        <v>103</v>
      </c>
      <c r="G120" s="234" t="s">
        <v>104</v>
      </c>
      <c r="H120" s="235">
        <v>45317</v>
      </c>
      <c r="I120" s="235">
        <v>45772</v>
      </c>
      <c r="J120" s="234" t="s">
        <v>116</v>
      </c>
      <c r="K120" s="212">
        <v>5000000000</v>
      </c>
      <c r="L120" s="212">
        <v>4646662678</v>
      </c>
      <c r="M120" s="212">
        <v>4766253772</v>
      </c>
      <c r="N120" s="212">
        <v>5000000000</v>
      </c>
      <c r="O120" s="213">
        <v>6.0999999999999999E-2</v>
      </c>
      <c r="P120" s="371">
        <v>2.9528752310347892E-2</v>
      </c>
      <c r="Q120" s="236">
        <v>0.9</v>
      </c>
      <c r="R120" s="286" t="s">
        <v>105</v>
      </c>
    </row>
    <row r="121" spans="1:18" s="206" customFormat="1">
      <c r="A121" s="204"/>
      <c r="C121" s="232" t="s">
        <v>493</v>
      </c>
      <c r="D121" s="211" t="s">
        <v>125</v>
      </c>
      <c r="E121" s="233"/>
      <c r="F121" s="234" t="s">
        <v>103</v>
      </c>
      <c r="G121" s="234" t="s">
        <v>104</v>
      </c>
      <c r="H121" s="235">
        <v>45328</v>
      </c>
      <c r="I121" s="235">
        <v>45496</v>
      </c>
      <c r="J121" s="234" t="s">
        <v>116</v>
      </c>
      <c r="K121" s="212">
        <v>501000000</v>
      </c>
      <c r="L121" s="212">
        <v>501000000</v>
      </c>
      <c r="M121" s="212">
        <v>528571113</v>
      </c>
      <c r="N121" s="212">
        <v>501000000</v>
      </c>
      <c r="O121" s="213">
        <v>0.06</v>
      </c>
      <c r="P121" s="371">
        <v>3.2746987929752024E-3</v>
      </c>
      <c r="Q121" s="236">
        <v>0.9</v>
      </c>
      <c r="R121" s="286" t="s">
        <v>105</v>
      </c>
    </row>
    <row r="122" spans="1:18" s="206" customFormat="1">
      <c r="A122" s="204"/>
      <c r="C122" s="232" t="s">
        <v>493</v>
      </c>
      <c r="D122" s="211" t="s">
        <v>125</v>
      </c>
      <c r="E122" s="233"/>
      <c r="F122" s="234" t="s">
        <v>103</v>
      </c>
      <c r="G122" s="234" t="s">
        <v>104</v>
      </c>
      <c r="H122" s="235">
        <v>45328</v>
      </c>
      <c r="I122" s="235">
        <v>45496</v>
      </c>
      <c r="J122" s="234" t="s">
        <v>116</v>
      </c>
      <c r="K122" s="212">
        <v>501000000</v>
      </c>
      <c r="L122" s="212">
        <v>501000000</v>
      </c>
      <c r="M122" s="212">
        <v>528571113</v>
      </c>
      <c r="N122" s="212">
        <v>501000000</v>
      </c>
      <c r="O122" s="213">
        <v>0.06</v>
      </c>
      <c r="P122" s="371">
        <v>3.2746987929752024E-3</v>
      </c>
      <c r="Q122" s="236">
        <v>1</v>
      </c>
      <c r="R122" s="286" t="s">
        <v>105</v>
      </c>
    </row>
    <row r="123" spans="1:18" s="206" customFormat="1">
      <c r="A123" s="204"/>
      <c r="C123" s="232" t="s">
        <v>493</v>
      </c>
      <c r="D123" s="211" t="s">
        <v>125</v>
      </c>
      <c r="E123" s="233"/>
      <c r="F123" s="234" t="s">
        <v>103</v>
      </c>
      <c r="G123" s="234" t="s">
        <v>104</v>
      </c>
      <c r="H123" s="235">
        <v>45341</v>
      </c>
      <c r="I123" s="235">
        <v>46065</v>
      </c>
      <c r="J123" s="234" t="s">
        <v>116</v>
      </c>
      <c r="K123" s="212">
        <v>200000000</v>
      </c>
      <c r="L123" s="212">
        <v>200000000</v>
      </c>
      <c r="M123" s="212">
        <v>205413699</v>
      </c>
      <c r="N123" s="212">
        <v>200000000</v>
      </c>
      <c r="O123" s="213">
        <v>7.5999999999999998E-2</v>
      </c>
      <c r="P123" s="371">
        <v>1.2726158801188055E-3</v>
      </c>
      <c r="Q123" s="236">
        <v>1</v>
      </c>
      <c r="R123" s="286" t="s">
        <v>105</v>
      </c>
    </row>
    <row r="124" spans="1:18" s="206" customFormat="1">
      <c r="A124" s="204"/>
      <c r="C124" s="232" t="s">
        <v>493</v>
      </c>
      <c r="D124" s="211" t="s">
        <v>125</v>
      </c>
      <c r="E124" s="233"/>
      <c r="F124" s="234" t="s">
        <v>103</v>
      </c>
      <c r="G124" s="234" t="s">
        <v>104</v>
      </c>
      <c r="H124" s="235">
        <v>45341</v>
      </c>
      <c r="I124" s="235">
        <v>46065</v>
      </c>
      <c r="J124" s="234" t="s">
        <v>116</v>
      </c>
      <c r="K124" s="212">
        <v>200000000</v>
      </c>
      <c r="L124" s="212">
        <v>200000000</v>
      </c>
      <c r="M124" s="212">
        <v>205413699</v>
      </c>
      <c r="N124" s="212">
        <v>200000000</v>
      </c>
      <c r="O124" s="213">
        <v>7.5999999999999998E-2</v>
      </c>
      <c r="P124" s="371">
        <v>1.2726158801188055E-3</v>
      </c>
      <c r="Q124" s="236">
        <v>0.7</v>
      </c>
      <c r="R124" s="286" t="s">
        <v>105</v>
      </c>
    </row>
    <row r="125" spans="1:18" s="206" customFormat="1">
      <c r="A125" s="204"/>
      <c r="C125" s="232" t="s">
        <v>493</v>
      </c>
      <c r="D125" s="211" t="s">
        <v>125</v>
      </c>
      <c r="E125" s="233"/>
      <c r="F125" s="234" t="s">
        <v>103</v>
      </c>
      <c r="G125" s="234" t="s">
        <v>104</v>
      </c>
      <c r="H125" s="235">
        <v>45341</v>
      </c>
      <c r="I125" s="235">
        <v>46065</v>
      </c>
      <c r="J125" s="234" t="s">
        <v>116</v>
      </c>
      <c r="K125" s="212">
        <v>200000000</v>
      </c>
      <c r="L125" s="212">
        <v>200000000</v>
      </c>
      <c r="M125" s="212">
        <v>205413699</v>
      </c>
      <c r="N125" s="212">
        <v>200000000</v>
      </c>
      <c r="O125" s="213">
        <v>7.5999999999999998E-2</v>
      </c>
      <c r="P125" s="371">
        <v>1.2726158801188055E-3</v>
      </c>
      <c r="Q125" s="236">
        <v>1</v>
      </c>
      <c r="R125" s="286" t="s">
        <v>105</v>
      </c>
    </row>
    <row r="126" spans="1:18" s="206" customFormat="1">
      <c r="A126" s="204"/>
      <c r="C126" s="232" t="s">
        <v>493</v>
      </c>
      <c r="D126" s="211" t="s">
        <v>125</v>
      </c>
      <c r="E126" s="233"/>
      <c r="F126" s="234" t="s">
        <v>103</v>
      </c>
      <c r="G126" s="234" t="s">
        <v>104</v>
      </c>
      <c r="H126" s="235">
        <v>45341</v>
      </c>
      <c r="I126" s="235">
        <v>46065</v>
      </c>
      <c r="J126" s="234" t="s">
        <v>116</v>
      </c>
      <c r="K126" s="212">
        <v>200000000</v>
      </c>
      <c r="L126" s="212">
        <v>200000000</v>
      </c>
      <c r="M126" s="212">
        <v>205413699</v>
      </c>
      <c r="N126" s="212">
        <v>200000000</v>
      </c>
      <c r="O126" s="213">
        <v>7.5999999999999998E-2</v>
      </c>
      <c r="P126" s="371">
        <v>1.2726158801188055E-3</v>
      </c>
      <c r="Q126" s="236">
        <v>0.5</v>
      </c>
      <c r="R126" s="286" t="s">
        <v>105</v>
      </c>
    </row>
    <row r="127" spans="1:18" s="206" customFormat="1">
      <c r="A127" s="204"/>
      <c r="C127" s="232" t="s">
        <v>493</v>
      </c>
      <c r="D127" s="211" t="s">
        <v>125</v>
      </c>
      <c r="E127" s="233"/>
      <c r="F127" s="234" t="s">
        <v>103</v>
      </c>
      <c r="G127" s="234" t="s">
        <v>104</v>
      </c>
      <c r="H127" s="235">
        <v>45341</v>
      </c>
      <c r="I127" s="235">
        <v>46065</v>
      </c>
      <c r="J127" s="234" t="s">
        <v>116</v>
      </c>
      <c r="K127" s="212">
        <v>200000000</v>
      </c>
      <c r="L127" s="212">
        <v>200000000</v>
      </c>
      <c r="M127" s="212">
        <v>205413699</v>
      </c>
      <c r="N127" s="212">
        <v>200000000</v>
      </c>
      <c r="O127" s="213">
        <v>7.5999999999999998E-2</v>
      </c>
      <c r="P127" s="371">
        <v>1.2726158801188055E-3</v>
      </c>
      <c r="Q127" s="236">
        <v>1</v>
      </c>
      <c r="R127" s="286" t="s">
        <v>105</v>
      </c>
    </row>
    <row r="128" spans="1:18" s="206" customFormat="1">
      <c r="A128" s="204"/>
      <c r="C128" s="232" t="s">
        <v>493</v>
      </c>
      <c r="D128" s="211" t="s">
        <v>111</v>
      </c>
      <c r="E128" s="233"/>
      <c r="F128" s="234" t="s">
        <v>103</v>
      </c>
      <c r="G128" s="234" t="s">
        <v>104</v>
      </c>
      <c r="H128" s="235">
        <v>45341</v>
      </c>
      <c r="I128" s="235">
        <v>45712</v>
      </c>
      <c r="J128" s="234" t="s">
        <v>116</v>
      </c>
      <c r="K128" s="212">
        <v>200000000</v>
      </c>
      <c r="L128" s="212">
        <v>200000000</v>
      </c>
      <c r="M128" s="212">
        <v>204915068</v>
      </c>
      <c r="N128" s="212">
        <v>200000000</v>
      </c>
      <c r="O128" s="213">
        <v>6.9000000000000006E-2</v>
      </c>
      <c r="P128" s="371">
        <v>1.2695266716969294E-3</v>
      </c>
      <c r="Q128" s="236">
        <v>0.7</v>
      </c>
      <c r="R128" s="286" t="s">
        <v>105</v>
      </c>
    </row>
    <row r="129" spans="1:18" s="206" customFormat="1">
      <c r="A129" s="204"/>
      <c r="C129" s="232" t="s">
        <v>493</v>
      </c>
      <c r="D129" s="211" t="s">
        <v>111</v>
      </c>
      <c r="E129" s="233"/>
      <c r="F129" s="234" t="s">
        <v>103</v>
      </c>
      <c r="G129" s="234" t="s">
        <v>104</v>
      </c>
      <c r="H129" s="235">
        <v>45341</v>
      </c>
      <c r="I129" s="235">
        <v>45712</v>
      </c>
      <c r="J129" s="234" t="s">
        <v>116</v>
      </c>
      <c r="K129" s="212">
        <v>200000000</v>
      </c>
      <c r="L129" s="212">
        <v>200000000</v>
      </c>
      <c r="M129" s="212">
        <v>204915068</v>
      </c>
      <c r="N129" s="212">
        <v>200000000</v>
      </c>
      <c r="O129" s="213">
        <v>6.9000000000000006E-2</v>
      </c>
      <c r="P129" s="371">
        <v>1.2695266716969294E-3</v>
      </c>
      <c r="Q129" s="236">
        <v>0.9</v>
      </c>
      <c r="R129" s="286" t="s">
        <v>105</v>
      </c>
    </row>
    <row r="130" spans="1:18" s="206" customFormat="1">
      <c r="A130" s="204"/>
      <c r="C130" s="232" t="s">
        <v>493</v>
      </c>
      <c r="D130" s="211" t="s">
        <v>111</v>
      </c>
      <c r="E130" s="233"/>
      <c r="F130" s="234" t="s">
        <v>103</v>
      </c>
      <c r="G130" s="234" t="s">
        <v>104</v>
      </c>
      <c r="H130" s="235">
        <v>45341</v>
      </c>
      <c r="I130" s="235">
        <v>45712</v>
      </c>
      <c r="J130" s="234" t="s">
        <v>116</v>
      </c>
      <c r="K130" s="212">
        <v>200000000</v>
      </c>
      <c r="L130" s="212">
        <v>200000000</v>
      </c>
      <c r="M130" s="212">
        <v>204915068</v>
      </c>
      <c r="N130" s="212">
        <v>200000000</v>
      </c>
      <c r="O130" s="213">
        <v>6.9000000000000006E-2</v>
      </c>
      <c r="P130" s="371">
        <v>1.2695266716969294E-3</v>
      </c>
      <c r="Q130" s="236">
        <v>0.7</v>
      </c>
      <c r="R130" s="286" t="s">
        <v>105</v>
      </c>
    </row>
    <row r="131" spans="1:18" s="206" customFormat="1">
      <c r="A131" s="204"/>
      <c r="C131" s="232" t="s">
        <v>493</v>
      </c>
      <c r="D131" s="211" t="s">
        <v>111</v>
      </c>
      <c r="E131" s="233"/>
      <c r="F131" s="234" t="s">
        <v>103</v>
      </c>
      <c r="G131" s="234" t="s">
        <v>104</v>
      </c>
      <c r="H131" s="235">
        <v>45341</v>
      </c>
      <c r="I131" s="235">
        <v>45712</v>
      </c>
      <c r="J131" s="234" t="s">
        <v>116</v>
      </c>
      <c r="K131" s="212">
        <v>200000000</v>
      </c>
      <c r="L131" s="212">
        <v>200000000</v>
      </c>
      <c r="M131" s="212">
        <v>204915068</v>
      </c>
      <c r="N131" s="212">
        <v>200000000</v>
      </c>
      <c r="O131" s="213">
        <v>6.9000000000000006E-2</v>
      </c>
      <c r="P131" s="371">
        <v>1.2695266716969294E-3</v>
      </c>
      <c r="Q131" s="236">
        <v>1</v>
      </c>
      <c r="R131" s="286" t="s">
        <v>105</v>
      </c>
    </row>
    <row r="132" spans="1:18" s="206" customFormat="1">
      <c r="A132" s="204"/>
      <c r="C132" s="232" t="s">
        <v>493</v>
      </c>
      <c r="D132" s="211" t="s">
        <v>111</v>
      </c>
      <c r="E132" s="233"/>
      <c r="F132" s="234" t="s">
        <v>103</v>
      </c>
      <c r="G132" s="234" t="s">
        <v>104</v>
      </c>
      <c r="H132" s="235">
        <v>45341</v>
      </c>
      <c r="I132" s="235">
        <v>45712</v>
      </c>
      <c r="J132" s="234" t="s">
        <v>116</v>
      </c>
      <c r="K132" s="212">
        <v>200000000</v>
      </c>
      <c r="L132" s="212">
        <v>200000000</v>
      </c>
      <c r="M132" s="212">
        <v>204915068</v>
      </c>
      <c r="N132" s="212">
        <v>200000000</v>
      </c>
      <c r="O132" s="213">
        <v>6.9000000000000006E-2</v>
      </c>
      <c r="P132" s="371">
        <v>1.2695266716969294E-3</v>
      </c>
      <c r="Q132" s="236">
        <v>0.9</v>
      </c>
      <c r="R132" s="286" t="s">
        <v>105</v>
      </c>
    </row>
    <row r="133" spans="1:18" s="206" customFormat="1">
      <c r="A133" s="204"/>
      <c r="C133" s="232" t="s">
        <v>493</v>
      </c>
      <c r="D133" s="211" t="s">
        <v>111</v>
      </c>
      <c r="E133" s="233"/>
      <c r="F133" s="234" t="s">
        <v>103</v>
      </c>
      <c r="G133" s="234" t="s">
        <v>104</v>
      </c>
      <c r="H133" s="235">
        <v>45344</v>
      </c>
      <c r="I133" s="235">
        <v>45916</v>
      </c>
      <c r="J133" s="234" t="s">
        <v>116</v>
      </c>
      <c r="K133" s="212">
        <v>2500000000</v>
      </c>
      <c r="L133" s="212">
        <v>2500000000</v>
      </c>
      <c r="M133" s="212">
        <v>2563500000</v>
      </c>
      <c r="N133" s="212">
        <v>2500000000</v>
      </c>
      <c r="O133" s="213">
        <v>7.2999999999999995E-2</v>
      </c>
      <c r="P133" s="371">
        <v>1.5881856100963147E-2</v>
      </c>
      <c r="Q133" s="236">
        <v>1</v>
      </c>
      <c r="R133" s="286" t="s">
        <v>105</v>
      </c>
    </row>
    <row r="134" spans="1:18" s="206" customFormat="1">
      <c r="A134" s="204"/>
      <c r="C134" s="232" t="s">
        <v>118</v>
      </c>
      <c r="D134" s="211" t="s">
        <v>497</v>
      </c>
      <c r="E134" s="233"/>
      <c r="F134" s="234" t="s">
        <v>103</v>
      </c>
      <c r="G134" s="234" t="s">
        <v>104</v>
      </c>
      <c r="H134" s="235">
        <v>45349</v>
      </c>
      <c r="I134" s="235">
        <v>45575</v>
      </c>
      <c r="J134" s="234" t="s">
        <v>116</v>
      </c>
      <c r="K134" s="212">
        <v>321000000</v>
      </c>
      <c r="L134" s="212">
        <v>327097395</v>
      </c>
      <c r="M134" s="212">
        <v>328019857</v>
      </c>
      <c r="N134" s="212">
        <v>321000000</v>
      </c>
      <c r="O134" s="213">
        <v>8.5000000000000006E-2</v>
      </c>
      <c r="P134" s="371">
        <v>2.0322075939662606E-3</v>
      </c>
      <c r="Q134" s="236">
        <v>0.9</v>
      </c>
      <c r="R134" s="286" t="s">
        <v>105</v>
      </c>
    </row>
    <row r="135" spans="1:18" s="206" customFormat="1">
      <c r="A135" s="204"/>
      <c r="C135" s="232" t="s">
        <v>493</v>
      </c>
      <c r="D135" s="211" t="s">
        <v>126</v>
      </c>
      <c r="E135" s="233"/>
      <c r="F135" s="234" t="s">
        <v>103</v>
      </c>
      <c r="G135" s="234" t="s">
        <v>104</v>
      </c>
      <c r="H135" s="235">
        <v>45349</v>
      </c>
      <c r="I135" s="235">
        <v>45559</v>
      </c>
      <c r="J135" s="234" t="s">
        <v>116</v>
      </c>
      <c r="K135" s="212">
        <v>500000000</v>
      </c>
      <c r="L135" s="212">
        <v>512553357.26322818</v>
      </c>
      <c r="M135" s="212">
        <v>502407226</v>
      </c>
      <c r="N135" s="212">
        <v>500000000</v>
      </c>
      <c r="O135" s="213">
        <v>0.09</v>
      </c>
      <c r="P135" s="371">
        <v>3.1126035761326588E-3</v>
      </c>
      <c r="Q135" s="236">
        <v>0.9</v>
      </c>
      <c r="R135" s="286" t="s">
        <v>105</v>
      </c>
    </row>
    <row r="136" spans="1:18" s="206" customFormat="1">
      <c r="A136" s="204"/>
      <c r="C136" s="232" t="s">
        <v>493</v>
      </c>
      <c r="D136" s="211" t="s">
        <v>126</v>
      </c>
      <c r="E136" s="233"/>
      <c r="F136" s="234" t="s">
        <v>103</v>
      </c>
      <c r="G136" s="234" t="s">
        <v>104</v>
      </c>
      <c r="H136" s="235">
        <v>45349</v>
      </c>
      <c r="I136" s="235">
        <v>45559</v>
      </c>
      <c r="J136" s="234" t="s">
        <v>116</v>
      </c>
      <c r="K136" s="212">
        <v>500000000</v>
      </c>
      <c r="L136" s="212">
        <v>512553357.26322818</v>
      </c>
      <c r="M136" s="212">
        <v>502407226</v>
      </c>
      <c r="N136" s="212">
        <v>500000000</v>
      </c>
      <c r="O136" s="213">
        <v>0.09</v>
      </c>
      <c r="P136" s="371">
        <v>3.1126035761326588E-3</v>
      </c>
      <c r="Q136" s="236">
        <v>0.9</v>
      </c>
      <c r="R136" s="286" t="s">
        <v>105</v>
      </c>
    </row>
    <row r="137" spans="1:18" s="206" customFormat="1">
      <c r="A137" s="204"/>
      <c r="C137" s="232" t="s">
        <v>493</v>
      </c>
      <c r="D137" s="211" t="s">
        <v>126</v>
      </c>
      <c r="E137" s="233"/>
      <c r="F137" s="234" t="s">
        <v>103</v>
      </c>
      <c r="G137" s="234" t="s">
        <v>104</v>
      </c>
      <c r="H137" s="235">
        <v>45349</v>
      </c>
      <c r="I137" s="235">
        <v>45559</v>
      </c>
      <c r="J137" s="234" t="s">
        <v>116</v>
      </c>
      <c r="K137" s="212">
        <v>500000000</v>
      </c>
      <c r="L137" s="212">
        <v>512553357.26322818</v>
      </c>
      <c r="M137" s="212">
        <v>502407226</v>
      </c>
      <c r="N137" s="212">
        <v>500000000</v>
      </c>
      <c r="O137" s="213">
        <v>0.09</v>
      </c>
      <c r="P137" s="371">
        <v>3.1126035761326588E-3</v>
      </c>
      <c r="Q137" s="236">
        <v>0.9</v>
      </c>
      <c r="R137" s="286" t="s">
        <v>105</v>
      </c>
    </row>
    <row r="138" spans="1:18" s="206" customFormat="1">
      <c r="A138" s="204"/>
      <c r="C138" s="232" t="s">
        <v>493</v>
      </c>
      <c r="D138" s="211" t="s">
        <v>126</v>
      </c>
      <c r="E138" s="233"/>
      <c r="F138" s="234" t="s">
        <v>103</v>
      </c>
      <c r="G138" s="234" t="s">
        <v>104</v>
      </c>
      <c r="H138" s="235">
        <v>45349</v>
      </c>
      <c r="I138" s="235">
        <v>45559</v>
      </c>
      <c r="J138" s="234" t="s">
        <v>116</v>
      </c>
      <c r="K138" s="212">
        <v>500000000</v>
      </c>
      <c r="L138" s="212">
        <v>512553357.26322818</v>
      </c>
      <c r="M138" s="212">
        <v>502407226</v>
      </c>
      <c r="N138" s="212">
        <v>500000000</v>
      </c>
      <c r="O138" s="213">
        <v>0.09</v>
      </c>
      <c r="P138" s="371">
        <v>3.1126035761326588E-3</v>
      </c>
      <c r="Q138" s="236">
        <v>0.9</v>
      </c>
      <c r="R138" s="286" t="s">
        <v>105</v>
      </c>
    </row>
    <row r="139" spans="1:18" s="206" customFormat="1">
      <c r="A139" s="204"/>
      <c r="C139" s="232" t="s">
        <v>493</v>
      </c>
      <c r="D139" s="211" t="s">
        <v>126</v>
      </c>
      <c r="E139" s="233"/>
      <c r="F139" s="234" t="s">
        <v>103</v>
      </c>
      <c r="G139" s="234" t="s">
        <v>104</v>
      </c>
      <c r="H139" s="235">
        <v>45349</v>
      </c>
      <c r="I139" s="235">
        <v>45559</v>
      </c>
      <c r="J139" s="234" t="s">
        <v>116</v>
      </c>
      <c r="K139" s="212">
        <v>500000000</v>
      </c>
      <c r="L139" s="212">
        <v>512553357.26322818</v>
      </c>
      <c r="M139" s="212">
        <v>502407226</v>
      </c>
      <c r="N139" s="212">
        <v>500000000</v>
      </c>
      <c r="O139" s="213">
        <v>0.09</v>
      </c>
      <c r="P139" s="371">
        <v>3.1126035761326588E-3</v>
      </c>
      <c r="Q139" s="236">
        <v>0.9</v>
      </c>
      <c r="R139" s="286" t="s">
        <v>105</v>
      </c>
    </row>
    <row r="140" spans="1:18" s="206" customFormat="1">
      <c r="A140" s="204"/>
      <c r="C140" s="232" t="s">
        <v>493</v>
      </c>
      <c r="D140" s="211" t="s">
        <v>126</v>
      </c>
      <c r="E140" s="233"/>
      <c r="F140" s="234" t="s">
        <v>103</v>
      </c>
      <c r="G140" s="234" t="s">
        <v>104</v>
      </c>
      <c r="H140" s="235">
        <v>45349</v>
      </c>
      <c r="I140" s="235">
        <v>45600</v>
      </c>
      <c r="J140" s="234" t="s">
        <v>116</v>
      </c>
      <c r="K140" s="212">
        <v>250000000</v>
      </c>
      <c r="L140" s="212">
        <v>254923627.03728926</v>
      </c>
      <c r="M140" s="212">
        <v>255695181</v>
      </c>
      <c r="N140" s="212">
        <v>250000000</v>
      </c>
      <c r="O140" s="213">
        <v>8.5000000000000006E-2</v>
      </c>
      <c r="P140" s="371">
        <v>1.5841287576952316E-3</v>
      </c>
      <c r="Q140" s="236">
        <v>0.9</v>
      </c>
      <c r="R140" s="286" t="s">
        <v>105</v>
      </c>
    </row>
    <row r="141" spans="1:18" s="206" customFormat="1">
      <c r="A141" s="204"/>
      <c r="C141" s="232" t="s">
        <v>493</v>
      </c>
      <c r="D141" s="211" t="s">
        <v>126</v>
      </c>
      <c r="E141" s="233"/>
      <c r="F141" s="234" t="s">
        <v>103</v>
      </c>
      <c r="G141" s="234" t="s">
        <v>104</v>
      </c>
      <c r="H141" s="235">
        <v>45349</v>
      </c>
      <c r="I141" s="235">
        <v>45600</v>
      </c>
      <c r="J141" s="234" t="s">
        <v>116</v>
      </c>
      <c r="K141" s="212">
        <v>250000000</v>
      </c>
      <c r="L141" s="212">
        <v>254923627.03728926</v>
      </c>
      <c r="M141" s="212">
        <v>255695181</v>
      </c>
      <c r="N141" s="212">
        <v>250000000</v>
      </c>
      <c r="O141" s="213">
        <v>8.5000000000000006E-2</v>
      </c>
      <c r="P141" s="371">
        <v>1.5841287576952316E-3</v>
      </c>
      <c r="Q141" s="236">
        <v>0.9</v>
      </c>
      <c r="R141" s="286" t="s">
        <v>105</v>
      </c>
    </row>
    <row r="142" spans="1:18" s="206" customFormat="1">
      <c r="A142" s="204"/>
      <c r="C142" s="232" t="s">
        <v>493</v>
      </c>
      <c r="D142" s="211" t="s">
        <v>126</v>
      </c>
      <c r="E142" s="233"/>
      <c r="F142" s="234" t="s">
        <v>103</v>
      </c>
      <c r="G142" s="234" t="s">
        <v>104</v>
      </c>
      <c r="H142" s="235">
        <v>45349</v>
      </c>
      <c r="I142" s="235">
        <v>45600</v>
      </c>
      <c r="J142" s="234" t="s">
        <v>116</v>
      </c>
      <c r="K142" s="212">
        <v>250000000</v>
      </c>
      <c r="L142" s="212">
        <v>254923627.03728926</v>
      </c>
      <c r="M142" s="212">
        <v>255695181</v>
      </c>
      <c r="N142" s="212">
        <v>250000000</v>
      </c>
      <c r="O142" s="213">
        <v>8.5000000000000006E-2</v>
      </c>
      <c r="P142" s="371">
        <v>1.5841287576952316E-3</v>
      </c>
      <c r="Q142" s="236">
        <v>0.5</v>
      </c>
      <c r="R142" s="286" t="s">
        <v>105</v>
      </c>
    </row>
    <row r="143" spans="1:18" s="206" customFormat="1">
      <c r="A143" s="204"/>
      <c r="C143" s="232" t="s">
        <v>493</v>
      </c>
      <c r="D143" s="211" t="s">
        <v>126</v>
      </c>
      <c r="E143" s="233"/>
      <c r="F143" s="234" t="s">
        <v>103</v>
      </c>
      <c r="G143" s="234" t="s">
        <v>104</v>
      </c>
      <c r="H143" s="235">
        <v>45349</v>
      </c>
      <c r="I143" s="235">
        <v>45600</v>
      </c>
      <c r="J143" s="234" t="s">
        <v>116</v>
      </c>
      <c r="K143" s="212">
        <v>250000000</v>
      </c>
      <c r="L143" s="212">
        <v>254923627.03728926</v>
      </c>
      <c r="M143" s="212">
        <v>255695181</v>
      </c>
      <c r="N143" s="212">
        <v>250000000</v>
      </c>
      <c r="O143" s="213">
        <v>8.5000000000000006E-2</v>
      </c>
      <c r="P143" s="371">
        <v>1.5841287576952316E-3</v>
      </c>
      <c r="Q143" s="236">
        <v>0.9</v>
      </c>
      <c r="R143" s="286" t="s">
        <v>105</v>
      </c>
    </row>
    <row r="144" spans="1:18" s="206" customFormat="1">
      <c r="A144" s="204"/>
      <c r="C144" s="232" t="s">
        <v>493</v>
      </c>
      <c r="D144" s="211" t="s">
        <v>126</v>
      </c>
      <c r="E144" s="233"/>
      <c r="F144" s="234" t="s">
        <v>103</v>
      </c>
      <c r="G144" s="234" t="s">
        <v>104</v>
      </c>
      <c r="H144" s="235">
        <v>45349</v>
      </c>
      <c r="I144" s="235">
        <v>45600</v>
      </c>
      <c r="J144" s="234" t="s">
        <v>116</v>
      </c>
      <c r="K144" s="212">
        <v>250000000</v>
      </c>
      <c r="L144" s="212">
        <v>254923627.03728926</v>
      </c>
      <c r="M144" s="212">
        <v>255695181</v>
      </c>
      <c r="N144" s="212">
        <v>250000000</v>
      </c>
      <c r="O144" s="213">
        <v>8.5000000000000006E-2</v>
      </c>
      <c r="P144" s="371">
        <v>1.5841287576952316E-3</v>
      </c>
      <c r="Q144" s="236">
        <v>0.9</v>
      </c>
      <c r="R144" s="286" t="s">
        <v>105</v>
      </c>
    </row>
    <row r="145" spans="1:18" s="206" customFormat="1">
      <c r="A145" s="204"/>
      <c r="C145" s="232" t="s">
        <v>493</v>
      </c>
      <c r="D145" s="211" t="s">
        <v>126</v>
      </c>
      <c r="E145" s="233"/>
      <c r="F145" s="234" t="s">
        <v>103</v>
      </c>
      <c r="G145" s="234" t="s">
        <v>104</v>
      </c>
      <c r="H145" s="235">
        <v>45349</v>
      </c>
      <c r="I145" s="235">
        <v>45600</v>
      </c>
      <c r="J145" s="234" t="s">
        <v>116</v>
      </c>
      <c r="K145" s="212">
        <v>250000000</v>
      </c>
      <c r="L145" s="212">
        <v>254923627.03728926</v>
      </c>
      <c r="M145" s="212">
        <v>255695181</v>
      </c>
      <c r="N145" s="212">
        <v>250000000</v>
      </c>
      <c r="O145" s="213">
        <v>8.5000000000000006E-2</v>
      </c>
      <c r="P145" s="371">
        <v>1.5841287576952316E-3</v>
      </c>
      <c r="Q145" s="236">
        <v>0.5</v>
      </c>
      <c r="R145" s="286" t="s">
        <v>105</v>
      </c>
    </row>
    <row r="146" spans="1:18" s="206" customFormat="1">
      <c r="A146" s="204"/>
      <c r="C146" s="232" t="s">
        <v>107</v>
      </c>
      <c r="D146" s="211" t="s">
        <v>109</v>
      </c>
      <c r="E146" s="233"/>
      <c r="F146" s="234" t="s">
        <v>103</v>
      </c>
      <c r="G146" s="234" t="s">
        <v>104</v>
      </c>
      <c r="H146" s="235">
        <v>45356</v>
      </c>
      <c r="I146" s="235">
        <v>45716</v>
      </c>
      <c r="J146" s="234" t="s">
        <v>116</v>
      </c>
      <c r="K146" s="212">
        <v>5000000000</v>
      </c>
      <c r="L146" s="212">
        <v>4718444594.000001</v>
      </c>
      <c r="M146" s="212">
        <v>4808385840</v>
      </c>
      <c r="N146" s="212">
        <v>5000000000</v>
      </c>
      <c r="O146" s="213">
        <v>0.08</v>
      </c>
      <c r="P146" s="371">
        <v>2.9789776473098814E-2</v>
      </c>
      <c r="Q146" s="236">
        <v>0.7</v>
      </c>
      <c r="R146" s="286" t="s">
        <v>105</v>
      </c>
    </row>
    <row r="147" spans="1:18" s="206" customFormat="1">
      <c r="A147" s="204"/>
      <c r="C147" s="232" t="s">
        <v>493</v>
      </c>
      <c r="D147" s="211" t="s">
        <v>112</v>
      </c>
      <c r="E147" s="233"/>
      <c r="F147" s="234" t="s">
        <v>103</v>
      </c>
      <c r="G147" s="234" t="s">
        <v>104</v>
      </c>
      <c r="H147" s="235">
        <v>45357</v>
      </c>
      <c r="I147" s="235">
        <v>46087</v>
      </c>
      <c r="J147" s="234" t="s">
        <v>116</v>
      </c>
      <c r="K147" s="212">
        <v>500000000</v>
      </c>
      <c r="L147" s="212">
        <v>500000000</v>
      </c>
      <c r="M147" s="212">
        <v>510775342</v>
      </c>
      <c r="N147" s="212">
        <v>500000000</v>
      </c>
      <c r="O147" s="213">
        <v>6.9000000000000006E-2</v>
      </c>
      <c r="P147" s="371">
        <v>3.1644472329097869E-3</v>
      </c>
      <c r="Q147" s="236">
        <v>0.9</v>
      </c>
      <c r="R147" s="286" t="s">
        <v>105</v>
      </c>
    </row>
    <row r="148" spans="1:18" s="206" customFormat="1">
      <c r="A148" s="204"/>
      <c r="C148" s="232" t="s">
        <v>493</v>
      </c>
      <c r="D148" s="211" t="s">
        <v>112</v>
      </c>
      <c r="E148" s="233"/>
      <c r="F148" s="234" t="s">
        <v>103</v>
      </c>
      <c r="G148" s="234" t="s">
        <v>104</v>
      </c>
      <c r="H148" s="235">
        <v>45357</v>
      </c>
      <c r="I148" s="235">
        <v>46087</v>
      </c>
      <c r="J148" s="234" t="s">
        <v>116</v>
      </c>
      <c r="K148" s="212">
        <v>500000000</v>
      </c>
      <c r="L148" s="212">
        <v>500000000</v>
      </c>
      <c r="M148" s="212">
        <v>510775342</v>
      </c>
      <c r="N148" s="212">
        <v>500000000</v>
      </c>
      <c r="O148" s="213">
        <v>6.9000000000000006E-2</v>
      </c>
      <c r="P148" s="371">
        <v>3.1644472329097869E-3</v>
      </c>
      <c r="Q148" s="236">
        <v>0.9</v>
      </c>
      <c r="R148" s="286" t="s">
        <v>105</v>
      </c>
    </row>
    <row r="149" spans="1:18" s="206" customFormat="1">
      <c r="A149" s="204"/>
      <c r="C149" s="232" t="s">
        <v>493</v>
      </c>
      <c r="D149" s="211" t="s">
        <v>112</v>
      </c>
      <c r="E149" s="233"/>
      <c r="F149" s="234" t="s">
        <v>103</v>
      </c>
      <c r="G149" s="234" t="s">
        <v>104</v>
      </c>
      <c r="H149" s="235">
        <v>45357</v>
      </c>
      <c r="I149" s="235">
        <v>46087</v>
      </c>
      <c r="J149" s="234" t="s">
        <v>116</v>
      </c>
      <c r="K149" s="212">
        <v>500000000</v>
      </c>
      <c r="L149" s="212">
        <v>500000000</v>
      </c>
      <c r="M149" s="212">
        <v>510775342</v>
      </c>
      <c r="N149" s="212">
        <v>500000000</v>
      </c>
      <c r="O149" s="213">
        <v>6.9000000000000006E-2</v>
      </c>
      <c r="P149" s="371">
        <v>3.1644472329097869E-3</v>
      </c>
      <c r="Q149" s="236">
        <v>0.9</v>
      </c>
      <c r="R149" s="286" t="s">
        <v>105</v>
      </c>
    </row>
    <row r="150" spans="1:18" s="206" customFormat="1">
      <c r="A150" s="204"/>
      <c r="C150" s="232" t="s">
        <v>493</v>
      </c>
      <c r="D150" s="211" t="s">
        <v>112</v>
      </c>
      <c r="E150" s="233"/>
      <c r="F150" s="234" t="s">
        <v>103</v>
      </c>
      <c r="G150" s="234" t="s">
        <v>104</v>
      </c>
      <c r="H150" s="235">
        <v>45357</v>
      </c>
      <c r="I150" s="235">
        <v>46087</v>
      </c>
      <c r="J150" s="234" t="s">
        <v>116</v>
      </c>
      <c r="K150" s="212">
        <v>500000000</v>
      </c>
      <c r="L150" s="212">
        <v>500000000</v>
      </c>
      <c r="M150" s="212">
        <v>510775342</v>
      </c>
      <c r="N150" s="212">
        <v>500000000</v>
      </c>
      <c r="O150" s="213">
        <v>6.9000000000000006E-2</v>
      </c>
      <c r="P150" s="371">
        <v>3.1644472329097869E-3</v>
      </c>
      <c r="Q150" s="236">
        <v>0.9</v>
      </c>
      <c r="R150" s="286" t="s">
        <v>105</v>
      </c>
    </row>
    <row r="151" spans="1:18" s="206" customFormat="1">
      <c r="A151" s="204"/>
      <c r="C151" s="232" t="s">
        <v>493</v>
      </c>
      <c r="D151" s="211" t="s">
        <v>112</v>
      </c>
      <c r="E151" s="233"/>
      <c r="F151" s="234" t="s">
        <v>103</v>
      </c>
      <c r="G151" s="234" t="s">
        <v>104</v>
      </c>
      <c r="H151" s="235">
        <v>45357</v>
      </c>
      <c r="I151" s="235">
        <v>46087</v>
      </c>
      <c r="J151" s="234" t="s">
        <v>116</v>
      </c>
      <c r="K151" s="212">
        <v>500000000</v>
      </c>
      <c r="L151" s="212">
        <v>500000000</v>
      </c>
      <c r="M151" s="212">
        <v>510775342</v>
      </c>
      <c r="N151" s="212">
        <v>500000000</v>
      </c>
      <c r="O151" s="213">
        <v>6.9000000000000006E-2</v>
      </c>
      <c r="P151" s="371">
        <v>3.1644472329097869E-3</v>
      </c>
      <c r="Q151" s="236">
        <v>0.9</v>
      </c>
      <c r="R151" s="286" t="s">
        <v>105</v>
      </c>
    </row>
    <row r="152" spans="1:18" s="206" customFormat="1">
      <c r="A152" s="204"/>
      <c r="C152" s="232" t="s">
        <v>493</v>
      </c>
      <c r="D152" s="211" t="s">
        <v>112</v>
      </c>
      <c r="E152" s="233"/>
      <c r="F152" s="234" t="s">
        <v>103</v>
      </c>
      <c r="G152" s="234" t="s">
        <v>104</v>
      </c>
      <c r="H152" s="235">
        <v>45357</v>
      </c>
      <c r="I152" s="235">
        <v>46087</v>
      </c>
      <c r="J152" s="234" t="s">
        <v>116</v>
      </c>
      <c r="K152" s="212">
        <v>500000000</v>
      </c>
      <c r="L152" s="212">
        <v>500000000</v>
      </c>
      <c r="M152" s="212">
        <v>510775342</v>
      </c>
      <c r="N152" s="212">
        <v>500000000</v>
      </c>
      <c r="O152" s="213">
        <v>6.9000000000000006E-2</v>
      </c>
      <c r="P152" s="371">
        <v>3.1644472329097869E-3</v>
      </c>
      <c r="Q152" s="236">
        <v>0.9</v>
      </c>
      <c r="R152" s="286" t="s">
        <v>105</v>
      </c>
    </row>
    <row r="153" spans="1:18" s="206" customFormat="1">
      <c r="A153" s="204"/>
      <c r="C153" s="232" t="s">
        <v>493</v>
      </c>
      <c r="D153" s="211" t="s">
        <v>112</v>
      </c>
      <c r="E153" s="233"/>
      <c r="F153" s="234" t="s">
        <v>103</v>
      </c>
      <c r="G153" s="234" t="s">
        <v>104</v>
      </c>
      <c r="H153" s="235">
        <v>45357</v>
      </c>
      <c r="I153" s="235">
        <v>46087</v>
      </c>
      <c r="J153" s="234" t="s">
        <v>116</v>
      </c>
      <c r="K153" s="212">
        <v>500000000</v>
      </c>
      <c r="L153" s="212">
        <v>500000000</v>
      </c>
      <c r="M153" s="212">
        <v>510775342</v>
      </c>
      <c r="N153" s="212">
        <v>500000000</v>
      </c>
      <c r="O153" s="213">
        <v>6.9000000000000006E-2</v>
      </c>
      <c r="P153" s="371">
        <v>3.1644472329097869E-3</v>
      </c>
      <c r="Q153" s="236">
        <v>0.9</v>
      </c>
      <c r="R153" s="286" t="s">
        <v>105</v>
      </c>
    </row>
    <row r="154" spans="1:18" s="206" customFormat="1">
      <c r="A154" s="204"/>
      <c r="C154" s="232" t="s">
        <v>493</v>
      </c>
      <c r="D154" s="211" t="s">
        <v>112</v>
      </c>
      <c r="E154" s="233"/>
      <c r="F154" s="234" t="s">
        <v>103</v>
      </c>
      <c r="G154" s="234" t="s">
        <v>104</v>
      </c>
      <c r="H154" s="235">
        <v>45357</v>
      </c>
      <c r="I154" s="235">
        <v>46087</v>
      </c>
      <c r="J154" s="234" t="s">
        <v>116</v>
      </c>
      <c r="K154" s="212">
        <v>500000000</v>
      </c>
      <c r="L154" s="212">
        <v>500000000</v>
      </c>
      <c r="M154" s="212">
        <v>510775342</v>
      </c>
      <c r="N154" s="212">
        <v>500000000</v>
      </c>
      <c r="O154" s="213">
        <v>6.9000000000000006E-2</v>
      </c>
      <c r="P154" s="371">
        <v>3.1644472329097869E-3</v>
      </c>
      <c r="Q154" s="236">
        <v>0.9</v>
      </c>
      <c r="R154" s="286" t="s">
        <v>105</v>
      </c>
    </row>
    <row r="155" spans="1:18" s="206" customFormat="1">
      <c r="A155" s="204"/>
      <c r="C155" s="232" t="s">
        <v>493</v>
      </c>
      <c r="D155" s="211" t="s">
        <v>112</v>
      </c>
      <c r="E155" s="233"/>
      <c r="F155" s="234" t="s">
        <v>103</v>
      </c>
      <c r="G155" s="234" t="s">
        <v>104</v>
      </c>
      <c r="H155" s="235">
        <v>45357</v>
      </c>
      <c r="I155" s="235">
        <v>46087</v>
      </c>
      <c r="J155" s="234" t="s">
        <v>116</v>
      </c>
      <c r="K155" s="212">
        <v>500000000</v>
      </c>
      <c r="L155" s="212">
        <v>500000000</v>
      </c>
      <c r="M155" s="212">
        <v>510775342</v>
      </c>
      <c r="N155" s="212">
        <v>500000000</v>
      </c>
      <c r="O155" s="213">
        <v>6.9000000000000006E-2</v>
      </c>
      <c r="P155" s="371">
        <v>3.1644472329097869E-3</v>
      </c>
      <c r="Q155" s="236">
        <v>0.9</v>
      </c>
      <c r="R155" s="286" t="s">
        <v>105</v>
      </c>
    </row>
    <row r="156" spans="1:18" s="206" customFormat="1">
      <c r="A156" s="204"/>
      <c r="C156" s="232" t="s">
        <v>493</v>
      </c>
      <c r="D156" s="211" t="s">
        <v>112</v>
      </c>
      <c r="E156" s="233"/>
      <c r="F156" s="234" t="s">
        <v>103</v>
      </c>
      <c r="G156" s="234" t="s">
        <v>104</v>
      </c>
      <c r="H156" s="235">
        <v>45357</v>
      </c>
      <c r="I156" s="235">
        <v>46087</v>
      </c>
      <c r="J156" s="234" t="s">
        <v>116</v>
      </c>
      <c r="K156" s="212">
        <v>500000000</v>
      </c>
      <c r="L156" s="212">
        <v>500000000</v>
      </c>
      <c r="M156" s="212">
        <v>510775342</v>
      </c>
      <c r="N156" s="212">
        <v>500000000</v>
      </c>
      <c r="O156" s="213">
        <v>6.9000000000000006E-2</v>
      </c>
      <c r="P156" s="371">
        <v>3.1644472329097869E-3</v>
      </c>
      <c r="Q156" s="236">
        <v>0.9</v>
      </c>
      <c r="R156" s="286" t="s">
        <v>105</v>
      </c>
    </row>
    <row r="157" spans="1:18" s="206" customFormat="1">
      <c r="A157" s="204"/>
      <c r="C157" s="232" t="s">
        <v>493</v>
      </c>
      <c r="D157" s="211" t="s">
        <v>112</v>
      </c>
      <c r="E157" s="233"/>
      <c r="F157" s="234" t="s">
        <v>103</v>
      </c>
      <c r="G157" s="234" t="s">
        <v>104</v>
      </c>
      <c r="H157" s="235">
        <v>45357</v>
      </c>
      <c r="I157" s="235">
        <v>46087</v>
      </c>
      <c r="J157" s="234" t="s">
        <v>116</v>
      </c>
      <c r="K157" s="212">
        <v>500000000</v>
      </c>
      <c r="L157" s="212">
        <v>500000000</v>
      </c>
      <c r="M157" s="212">
        <v>510775342</v>
      </c>
      <c r="N157" s="212">
        <v>500000000</v>
      </c>
      <c r="O157" s="213">
        <v>6.9000000000000006E-2</v>
      </c>
      <c r="P157" s="371">
        <v>3.1644472329097869E-3</v>
      </c>
      <c r="Q157" s="236">
        <v>0.9</v>
      </c>
      <c r="R157" s="286" t="s">
        <v>105</v>
      </c>
    </row>
    <row r="158" spans="1:18" s="206" customFormat="1">
      <c r="A158" s="204"/>
      <c r="C158" s="232" t="s">
        <v>493</v>
      </c>
      <c r="D158" s="211" t="s">
        <v>112</v>
      </c>
      <c r="E158" s="233"/>
      <c r="F158" s="234" t="s">
        <v>103</v>
      </c>
      <c r="G158" s="234" t="s">
        <v>104</v>
      </c>
      <c r="H158" s="235">
        <v>45357</v>
      </c>
      <c r="I158" s="235">
        <v>46087</v>
      </c>
      <c r="J158" s="234" t="s">
        <v>116</v>
      </c>
      <c r="K158" s="212">
        <v>500000000</v>
      </c>
      <c r="L158" s="212">
        <v>500000000</v>
      </c>
      <c r="M158" s="212">
        <v>510775342</v>
      </c>
      <c r="N158" s="212">
        <v>500000000</v>
      </c>
      <c r="O158" s="213">
        <v>6.9000000000000006E-2</v>
      </c>
      <c r="P158" s="371">
        <v>3.1644472329097869E-3</v>
      </c>
      <c r="Q158" s="236">
        <v>0.9</v>
      </c>
      <c r="R158" s="286" t="s">
        <v>105</v>
      </c>
    </row>
    <row r="159" spans="1:18" s="206" customFormat="1">
      <c r="A159" s="204"/>
      <c r="C159" s="232" t="s">
        <v>493</v>
      </c>
      <c r="D159" s="211" t="s">
        <v>113</v>
      </c>
      <c r="E159" s="233"/>
      <c r="F159" s="234" t="s">
        <v>103</v>
      </c>
      <c r="G159" s="234" t="s">
        <v>104</v>
      </c>
      <c r="H159" s="235">
        <v>45359</v>
      </c>
      <c r="I159" s="235">
        <v>46090</v>
      </c>
      <c r="J159" s="234" t="s">
        <v>116</v>
      </c>
      <c r="K159" s="212">
        <v>500000000</v>
      </c>
      <c r="L159" s="212">
        <v>500000000</v>
      </c>
      <c r="M159" s="212">
        <v>510969863</v>
      </c>
      <c r="N159" s="212">
        <v>500000000</v>
      </c>
      <c r="O159" s="213">
        <v>7.1499999999999994E-2</v>
      </c>
      <c r="P159" s="371">
        <v>3.1656523643826227E-3</v>
      </c>
      <c r="Q159" s="236">
        <v>0.9</v>
      </c>
      <c r="R159" s="286" t="s">
        <v>105</v>
      </c>
    </row>
    <row r="160" spans="1:18" s="206" customFormat="1">
      <c r="A160" s="204"/>
      <c r="C160" s="232" t="s">
        <v>493</v>
      </c>
      <c r="D160" s="211" t="s">
        <v>113</v>
      </c>
      <c r="E160" s="233"/>
      <c r="F160" s="234" t="s">
        <v>103</v>
      </c>
      <c r="G160" s="234" t="s">
        <v>104</v>
      </c>
      <c r="H160" s="235">
        <v>45359</v>
      </c>
      <c r="I160" s="235">
        <v>46090</v>
      </c>
      <c r="J160" s="234" t="s">
        <v>116</v>
      </c>
      <c r="K160" s="212">
        <v>500000000</v>
      </c>
      <c r="L160" s="212">
        <v>500000000</v>
      </c>
      <c r="M160" s="212">
        <v>510969863</v>
      </c>
      <c r="N160" s="212">
        <v>500000000</v>
      </c>
      <c r="O160" s="213">
        <v>7.1499999999999994E-2</v>
      </c>
      <c r="P160" s="371">
        <v>3.1656523643826227E-3</v>
      </c>
      <c r="Q160" s="236">
        <v>0.9</v>
      </c>
      <c r="R160" s="286" t="s">
        <v>105</v>
      </c>
    </row>
    <row r="161" spans="1:18" s="206" customFormat="1">
      <c r="A161" s="204"/>
      <c r="C161" s="232" t="s">
        <v>493</v>
      </c>
      <c r="D161" s="211" t="s">
        <v>113</v>
      </c>
      <c r="E161" s="233"/>
      <c r="F161" s="234" t="s">
        <v>103</v>
      </c>
      <c r="G161" s="234" t="s">
        <v>104</v>
      </c>
      <c r="H161" s="235">
        <v>45359</v>
      </c>
      <c r="I161" s="235">
        <v>46090</v>
      </c>
      <c r="J161" s="234" t="s">
        <v>116</v>
      </c>
      <c r="K161" s="212">
        <v>500000000</v>
      </c>
      <c r="L161" s="212">
        <v>500000000</v>
      </c>
      <c r="M161" s="212">
        <v>510969863</v>
      </c>
      <c r="N161" s="212">
        <v>500000000</v>
      </c>
      <c r="O161" s="213">
        <v>7.1499999999999994E-2</v>
      </c>
      <c r="P161" s="371">
        <v>3.1656523643826227E-3</v>
      </c>
      <c r="Q161" s="236">
        <v>0.9</v>
      </c>
      <c r="R161" s="286" t="s">
        <v>105</v>
      </c>
    </row>
    <row r="162" spans="1:18" s="206" customFormat="1">
      <c r="A162" s="204"/>
      <c r="C162" s="232" t="s">
        <v>493</v>
      </c>
      <c r="D162" s="211" t="s">
        <v>113</v>
      </c>
      <c r="E162" s="233"/>
      <c r="F162" s="234" t="s">
        <v>103</v>
      </c>
      <c r="G162" s="234" t="s">
        <v>104</v>
      </c>
      <c r="H162" s="235">
        <v>45359</v>
      </c>
      <c r="I162" s="235">
        <v>46090</v>
      </c>
      <c r="J162" s="234" t="s">
        <v>116</v>
      </c>
      <c r="K162" s="212">
        <v>500000000</v>
      </c>
      <c r="L162" s="212">
        <v>500000000</v>
      </c>
      <c r="M162" s="212">
        <v>510969863</v>
      </c>
      <c r="N162" s="212">
        <v>500000000</v>
      </c>
      <c r="O162" s="213">
        <v>7.1499999999999994E-2</v>
      </c>
      <c r="P162" s="371">
        <v>3.1656523643826227E-3</v>
      </c>
      <c r="Q162" s="236">
        <v>0.9</v>
      </c>
      <c r="R162" s="286" t="s">
        <v>105</v>
      </c>
    </row>
    <row r="163" spans="1:18" s="206" customFormat="1">
      <c r="A163" s="204"/>
      <c r="C163" s="232" t="s">
        <v>493</v>
      </c>
      <c r="D163" s="211" t="s">
        <v>111</v>
      </c>
      <c r="E163" s="233"/>
      <c r="F163" s="234" t="s">
        <v>103</v>
      </c>
      <c r="G163" s="234" t="s">
        <v>104</v>
      </c>
      <c r="H163" s="235">
        <v>45362</v>
      </c>
      <c r="I163" s="235">
        <v>45671</v>
      </c>
      <c r="J163" s="234" t="s">
        <v>116</v>
      </c>
      <c r="K163" s="212">
        <v>1000000000</v>
      </c>
      <c r="L163" s="212">
        <v>1000000000</v>
      </c>
      <c r="M163" s="212">
        <v>1020605479</v>
      </c>
      <c r="N163" s="212">
        <v>1000000000</v>
      </c>
      <c r="O163" s="213">
        <v>6.9000000000000006E-2</v>
      </c>
      <c r="P163" s="371">
        <v>6.3230385618617381E-3</v>
      </c>
      <c r="Q163" s="236">
        <v>0.9</v>
      </c>
      <c r="R163" s="286" t="s">
        <v>105</v>
      </c>
    </row>
    <row r="164" spans="1:18" s="206" customFormat="1">
      <c r="A164" s="204"/>
      <c r="C164" s="232" t="s">
        <v>493</v>
      </c>
      <c r="D164" s="211" t="s">
        <v>113</v>
      </c>
      <c r="E164" s="233"/>
      <c r="F164" s="234" t="s">
        <v>103</v>
      </c>
      <c r="G164" s="234" t="s">
        <v>104</v>
      </c>
      <c r="H164" s="235">
        <v>45363</v>
      </c>
      <c r="I164" s="235">
        <v>46090</v>
      </c>
      <c r="J164" s="234" t="s">
        <v>116</v>
      </c>
      <c r="K164" s="212">
        <v>500000000</v>
      </c>
      <c r="L164" s="212">
        <v>500000000</v>
      </c>
      <c r="M164" s="212">
        <v>510652055</v>
      </c>
      <c r="N164" s="212">
        <v>500000000</v>
      </c>
      <c r="O164" s="213">
        <v>7.1999999999999995E-2</v>
      </c>
      <c r="P164" s="371">
        <v>3.1636834231211701E-3</v>
      </c>
      <c r="Q164" s="236">
        <v>0.9</v>
      </c>
      <c r="R164" s="286" t="s">
        <v>105</v>
      </c>
    </row>
    <row r="165" spans="1:18" s="206" customFormat="1">
      <c r="A165" s="204"/>
      <c r="C165" s="232" t="s">
        <v>493</v>
      </c>
      <c r="D165" s="211" t="s">
        <v>113</v>
      </c>
      <c r="E165" s="233"/>
      <c r="F165" s="234" t="s">
        <v>103</v>
      </c>
      <c r="G165" s="234" t="s">
        <v>104</v>
      </c>
      <c r="H165" s="235">
        <v>45363</v>
      </c>
      <c r="I165" s="235">
        <v>46090</v>
      </c>
      <c r="J165" s="234" t="s">
        <v>116</v>
      </c>
      <c r="K165" s="212">
        <v>500000000</v>
      </c>
      <c r="L165" s="212">
        <v>500000000</v>
      </c>
      <c r="M165" s="212">
        <v>510652055</v>
      </c>
      <c r="N165" s="212">
        <v>500000000</v>
      </c>
      <c r="O165" s="213">
        <v>7.1999999999999995E-2</v>
      </c>
      <c r="P165" s="371">
        <v>3.1636834231211701E-3</v>
      </c>
      <c r="Q165" s="236">
        <v>0.9</v>
      </c>
      <c r="R165" s="286" t="s">
        <v>105</v>
      </c>
    </row>
    <row r="166" spans="1:18" s="206" customFormat="1">
      <c r="A166" s="204"/>
      <c r="C166" s="232" t="s">
        <v>493</v>
      </c>
      <c r="D166" s="211" t="s">
        <v>113</v>
      </c>
      <c r="E166" s="233"/>
      <c r="F166" s="234" t="s">
        <v>103</v>
      </c>
      <c r="G166" s="234" t="s">
        <v>104</v>
      </c>
      <c r="H166" s="235">
        <v>45363</v>
      </c>
      <c r="I166" s="235">
        <v>46090</v>
      </c>
      <c r="J166" s="234" t="s">
        <v>116</v>
      </c>
      <c r="K166" s="212">
        <v>500000000</v>
      </c>
      <c r="L166" s="212">
        <v>500000000</v>
      </c>
      <c r="M166" s="212">
        <v>510652055</v>
      </c>
      <c r="N166" s="212">
        <v>500000000</v>
      </c>
      <c r="O166" s="213">
        <v>7.1999999999999995E-2</v>
      </c>
      <c r="P166" s="371">
        <v>3.1636834231211701E-3</v>
      </c>
      <c r="Q166" s="236">
        <v>0.9</v>
      </c>
      <c r="R166" s="286" t="s">
        <v>105</v>
      </c>
    </row>
    <row r="167" spans="1:18" s="206" customFormat="1">
      <c r="A167" s="204"/>
      <c r="C167" s="232" t="s">
        <v>493</v>
      </c>
      <c r="D167" s="211" t="s">
        <v>113</v>
      </c>
      <c r="E167" s="233"/>
      <c r="F167" s="234" t="s">
        <v>103</v>
      </c>
      <c r="G167" s="234" t="s">
        <v>104</v>
      </c>
      <c r="H167" s="235">
        <v>45363</v>
      </c>
      <c r="I167" s="235">
        <v>46090</v>
      </c>
      <c r="J167" s="234" t="s">
        <v>116</v>
      </c>
      <c r="K167" s="212">
        <v>500000000</v>
      </c>
      <c r="L167" s="212">
        <v>500000000</v>
      </c>
      <c r="M167" s="212">
        <v>510652055</v>
      </c>
      <c r="N167" s="212">
        <v>500000000</v>
      </c>
      <c r="O167" s="213">
        <v>7.1999999999999995E-2</v>
      </c>
      <c r="P167" s="371">
        <v>3.1636834231211701E-3</v>
      </c>
      <c r="Q167" s="236">
        <v>0.9</v>
      </c>
      <c r="R167" s="286" t="s">
        <v>105</v>
      </c>
    </row>
    <row r="168" spans="1:18" s="206" customFormat="1">
      <c r="A168" s="204"/>
      <c r="C168" s="232" t="s">
        <v>493</v>
      </c>
      <c r="D168" s="211" t="s">
        <v>113</v>
      </c>
      <c r="E168" s="233"/>
      <c r="F168" s="234" t="s">
        <v>103</v>
      </c>
      <c r="G168" s="234" t="s">
        <v>104</v>
      </c>
      <c r="H168" s="235">
        <v>45363</v>
      </c>
      <c r="I168" s="235">
        <v>46090</v>
      </c>
      <c r="J168" s="234" t="s">
        <v>116</v>
      </c>
      <c r="K168" s="212">
        <v>500000000</v>
      </c>
      <c r="L168" s="212">
        <v>500000000</v>
      </c>
      <c r="M168" s="212">
        <v>510652055</v>
      </c>
      <c r="N168" s="212">
        <v>500000000</v>
      </c>
      <c r="O168" s="213">
        <v>7.1999999999999995E-2</v>
      </c>
      <c r="P168" s="371">
        <v>3.1636834231211701E-3</v>
      </c>
      <c r="Q168" s="236">
        <v>0.9</v>
      </c>
      <c r="R168" s="286" t="s">
        <v>105</v>
      </c>
    </row>
    <row r="169" spans="1:18" s="206" customFormat="1">
      <c r="A169" s="204"/>
      <c r="C169" s="232" t="s">
        <v>493</v>
      </c>
      <c r="D169" s="211" t="s">
        <v>113</v>
      </c>
      <c r="E169" s="233"/>
      <c r="F169" s="234" t="s">
        <v>103</v>
      </c>
      <c r="G169" s="234" t="s">
        <v>104</v>
      </c>
      <c r="H169" s="235">
        <v>45363</v>
      </c>
      <c r="I169" s="235">
        <v>46090</v>
      </c>
      <c r="J169" s="234" t="s">
        <v>116</v>
      </c>
      <c r="K169" s="212">
        <v>500000000</v>
      </c>
      <c r="L169" s="212">
        <v>500000000</v>
      </c>
      <c r="M169" s="212">
        <v>510652055</v>
      </c>
      <c r="N169" s="212">
        <v>500000000</v>
      </c>
      <c r="O169" s="213">
        <v>7.1999999999999995E-2</v>
      </c>
      <c r="P169" s="371">
        <v>3.1636834231211701E-3</v>
      </c>
      <c r="Q169" s="236">
        <v>0.9</v>
      </c>
      <c r="R169" s="286" t="s">
        <v>105</v>
      </c>
    </row>
    <row r="170" spans="1:18" s="206" customFormat="1">
      <c r="A170" s="204"/>
      <c r="C170" s="232" t="s">
        <v>493</v>
      </c>
      <c r="D170" s="211" t="s">
        <v>113</v>
      </c>
      <c r="E170" s="233"/>
      <c r="F170" s="234" t="s">
        <v>103</v>
      </c>
      <c r="G170" s="234" t="s">
        <v>104</v>
      </c>
      <c r="H170" s="235">
        <v>45363</v>
      </c>
      <c r="I170" s="235">
        <v>46090</v>
      </c>
      <c r="J170" s="234" t="s">
        <v>116</v>
      </c>
      <c r="K170" s="212">
        <v>500000000</v>
      </c>
      <c r="L170" s="212">
        <v>500000000</v>
      </c>
      <c r="M170" s="212">
        <v>510652055</v>
      </c>
      <c r="N170" s="212">
        <v>500000000</v>
      </c>
      <c r="O170" s="213">
        <v>7.1999999999999995E-2</v>
      </c>
      <c r="P170" s="371">
        <v>3.1636834231211701E-3</v>
      </c>
      <c r="Q170" s="236">
        <v>0.9</v>
      </c>
      <c r="R170" s="286" t="s">
        <v>105</v>
      </c>
    </row>
    <row r="171" spans="1:18" s="206" customFormat="1">
      <c r="A171" s="204"/>
      <c r="C171" s="232" t="s">
        <v>493</v>
      </c>
      <c r="D171" s="211" t="s">
        <v>113</v>
      </c>
      <c r="E171" s="233"/>
      <c r="F171" s="234" t="s">
        <v>103</v>
      </c>
      <c r="G171" s="234" t="s">
        <v>104</v>
      </c>
      <c r="H171" s="235">
        <v>45363</v>
      </c>
      <c r="I171" s="235">
        <v>46090</v>
      </c>
      <c r="J171" s="234" t="s">
        <v>116</v>
      </c>
      <c r="K171" s="212">
        <v>500000000</v>
      </c>
      <c r="L171" s="212">
        <v>500000000</v>
      </c>
      <c r="M171" s="212">
        <v>510652055</v>
      </c>
      <c r="N171" s="212">
        <v>500000000</v>
      </c>
      <c r="O171" s="213">
        <v>7.1999999999999995E-2</v>
      </c>
      <c r="P171" s="371">
        <v>3.1636834231211701E-3</v>
      </c>
      <c r="Q171" s="236">
        <v>0.9</v>
      </c>
      <c r="R171" s="286" t="s">
        <v>105</v>
      </c>
    </row>
    <row r="172" spans="1:18" s="206" customFormat="1">
      <c r="A172" s="204"/>
      <c r="C172" s="232" t="s">
        <v>493</v>
      </c>
      <c r="D172" s="211" t="s">
        <v>125</v>
      </c>
      <c r="E172" s="233"/>
      <c r="F172" s="234" t="s">
        <v>103</v>
      </c>
      <c r="G172" s="234" t="s">
        <v>104</v>
      </c>
      <c r="H172" s="235">
        <v>45364</v>
      </c>
      <c r="I172" s="235">
        <v>45537</v>
      </c>
      <c r="J172" s="234" t="s">
        <v>116</v>
      </c>
      <c r="K172" s="212">
        <v>700000000</v>
      </c>
      <c r="L172" s="212">
        <v>700000000</v>
      </c>
      <c r="M172" s="212">
        <v>714261781</v>
      </c>
      <c r="N172" s="212">
        <v>700000000</v>
      </c>
      <c r="O172" s="213">
        <v>6.9500000000000006E-2</v>
      </c>
      <c r="P172" s="371">
        <v>4.4251230053675263E-3</v>
      </c>
      <c r="Q172" s="236">
        <v>0.9</v>
      </c>
      <c r="R172" s="286" t="s">
        <v>105</v>
      </c>
    </row>
    <row r="173" spans="1:18" s="206" customFormat="1">
      <c r="A173" s="204"/>
      <c r="C173" s="232" t="s">
        <v>493</v>
      </c>
      <c r="D173" s="211" t="s">
        <v>125</v>
      </c>
      <c r="E173" s="233"/>
      <c r="F173" s="234" t="s">
        <v>103</v>
      </c>
      <c r="G173" s="234" t="s">
        <v>104</v>
      </c>
      <c r="H173" s="235">
        <v>45364</v>
      </c>
      <c r="I173" s="235">
        <v>45537</v>
      </c>
      <c r="J173" s="234" t="s">
        <v>116</v>
      </c>
      <c r="K173" s="212">
        <v>550000000</v>
      </c>
      <c r="L173" s="212">
        <v>550000000</v>
      </c>
      <c r="M173" s="212">
        <v>561205685</v>
      </c>
      <c r="N173" s="212">
        <v>550000000</v>
      </c>
      <c r="O173" s="213">
        <v>6.9500000000000006E-2</v>
      </c>
      <c r="P173" s="371">
        <v>3.4768823609176722E-3</v>
      </c>
      <c r="Q173" s="236">
        <v>0.9</v>
      </c>
      <c r="R173" s="286" t="s">
        <v>105</v>
      </c>
    </row>
    <row r="174" spans="1:18" s="206" customFormat="1">
      <c r="A174" s="204"/>
      <c r="C174" s="232" t="s">
        <v>493</v>
      </c>
      <c r="D174" s="211" t="s">
        <v>125</v>
      </c>
      <c r="E174" s="233"/>
      <c r="F174" s="234" t="s">
        <v>103</v>
      </c>
      <c r="G174" s="234" t="s">
        <v>104</v>
      </c>
      <c r="H174" s="235">
        <v>45364</v>
      </c>
      <c r="I174" s="235">
        <v>45548</v>
      </c>
      <c r="J174" s="234" t="s">
        <v>116</v>
      </c>
      <c r="K174" s="212">
        <v>501000000</v>
      </c>
      <c r="L174" s="212">
        <v>501000000</v>
      </c>
      <c r="M174" s="212">
        <v>511207360</v>
      </c>
      <c r="N174" s="212">
        <v>501000000</v>
      </c>
      <c r="O174" s="213">
        <v>6.9500000000000006E-2</v>
      </c>
      <c r="P174" s="371">
        <v>3.1671237484974702E-3</v>
      </c>
      <c r="Q174" s="236">
        <v>0.9</v>
      </c>
      <c r="R174" s="286" t="s">
        <v>105</v>
      </c>
    </row>
    <row r="175" spans="1:18" s="206" customFormat="1">
      <c r="A175" s="204"/>
      <c r="C175" s="232" t="s">
        <v>493</v>
      </c>
      <c r="D175" s="211" t="s">
        <v>125</v>
      </c>
      <c r="E175" s="233"/>
      <c r="F175" s="234" t="s">
        <v>103</v>
      </c>
      <c r="G175" s="234" t="s">
        <v>104</v>
      </c>
      <c r="H175" s="235">
        <v>45364</v>
      </c>
      <c r="I175" s="235">
        <v>45548</v>
      </c>
      <c r="J175" s="234" t="s">
        <v>116</v>
      </c>
      <c r="K175" s="212">
        <v>501000000</v>
      </c>
      <c r="L175" s="212">
        <v>501000000</v>
      </c>
      <c r="M175" s="212">
        <v>511207360</v>
      </c>
      <c r="N175" s="212">
        <v>501000000</v>
      </c>
      <c r="O175" s="213">
        <v>6.9500000000000006E-2</v>
      </c>
      <c r="P175" s="371">
        <v>3.1671237484974702E-3</v>
      </c>
      <c r="Q175" s="236">
        <v>0.9</v>
      </c>
      <c r="R175" s="286" t="s">
        <v>105</v>
      </c>
    </row>
    <row r="176" spans="1:18" s="206" customFormat="1">
      <c r="A176" s="204"/>
      <c r="C176" s="232" t="s">
        <v>493</v>
      </c>
      <c r="D176" s="211" t="s">
        <v>125</v>
      </c>
      <c r="E176" s="233"/>
      <c r="F176" s="234" t="s">
        <v>103</v>
      </c>
      <c r="G176" s="234" t="s">
        <v>104</v>
      </c>
      <c r="H176" s="235">
        <v>45364</v>
      </c>
      <c r="I176" s="235">
        <v>45548</v>
      </c>
      <c r="J176" s="234" t="s">
        <v>116</v>
      </c>
      <c r="K176" s="212">
        <v>501000000</v>
      </c>
      <c r="L176" s="212">
        <v>501000000</v>
      </c>
      <c r="M176" s="212">
        <v>511207360</v>
      </c>
      <c r="N176" s="212">
        <v>501000000</v>
      </c>
      <c r="O176" s="213">
        <v>6.9500000000000006E-2</v>
      </c>
      <c r="P176" s="371">
        <v>3.1671237484974702E-3</v>
      </c>
      <c r="Q176" s="236">
        <v>0.9</v>
      </c>
      <c r="R176" s="286" t="s">
        <v>105</v>
      </c>
    </row>
    <row r="177" spans="1:18" s="206" customFormat="1">
      <c r="A177" s="204"/>
      <c r="C177" s="232" t="s">
        <v>493</v>
      </c>
      <c r="D177" s="211" t="s">
        <v>125</v>
      </c>
      <c r="E177" s="233"/>
      <c r="F177" s="234" t="s">
        <v>103</v>
      </c>
      <c r="G177" s="234" t="s">
        <v>104</v>
      </c>
      <c r="H177" s="235">
        <v>45364</v>
      </c>
      <c r="I177" s="235">
        <v>45548</v>
      </c>
      <c r="J177" s="234" t="s">
        <v>116</v>
      </c>
      <c r="K177" s="212">
        <v>501000000</v>
      </c>
      <c r="L177" s="212">
        <v>501000000</v>
      </c>
      <c r="M177" s="212">
        <v>511207360</v>
      </c>
      <c r="N177" s="212">
        <v>501000000</v>
      </c>
      <c r="O177" s="213">
        <v>6.9500000000000006E-2</v>
      </c>
      <c r="P177" s="371">
        <v>3.1671237484974702E-3</v>
      </c>
      <c r="Q177" s="236">
        <v>0.7</v>
      </c>
      <c r="R177" s="286" t="s">
        <v>105</v>
      </c>
    </row>
    <row r="178" spans="1:18" s="206" customFormat="1">
      <c r="A178" s="204"/>
      <c r="C178" s="232" t="s">
        <v>493</v>
      </c>
      <c r="D178" s="211" t="s">
        <v>125</v>
      </c>
      <c r="E178" s="233"/>
      <c r="F178" s="234" t="s">
        <v>103</v>
      </c>
      <c r="G178" s="234" t="s">
        <v>104</v>
      </c>
      <c r="H178" s="235">
        <v>45364</v>
      </c>
      <c r="I178" s="235">
        <v>45558</v>
      </c>
      <c r="J178" s="234" t="s">
        <v>116</v>
      </c>
      <c r="K178" s="212">
        <v>501000000</v>
      </c>
      <c r="L178" s="212">
        <v>501000000</v>
      </c>
      <c r="M178" s="212">
        <v>511207360</v>
      </c>
      <c r="N178" s="212">
        <v>501000000</v>
      </c>
      <c r="O178" s="213">
        <v>6.9500000000000006E-2</v>
      </c>
      <c r="P178" s="371">
        <v>3.1671237484974702E-3</v>
      </c>
      <c r="Q178" s="236">
        <v>1</v>
      </c>
      <c r="R178" s="286" t="s">
        <v>105</v>
      </c>
    </row>
    <row r="179" spans="1:18" s="206" customFormat="1">
      <c r="A179" s="204"/>
      <c r="C179" s="232" t="s">
        <v>493</v>
      </c>
      <c r="D179" s="211" t="s">
        <v>125</v>
      </c>
      <c r="E179" s="233"/>
      <c r="F179" s="234" t="s">
        <v>103</v>
      </c>
      <c r="G179" s="234" t="s">
        <v>104</v>
      </c>
      <c r="H179" s="235">
        <v>45364</v>
      </c>
      <c r="I179" s="235">
        <v>45558</v>
      </c>
      <c r="J179" s="234" t="s">
        <v>116</v>
      </c>
      <c r="K179" s="212">
        <v>501000000</v>
      </c>
      <c r="L179" s="212">
        <v>501000000</v>
      </c>
      <c r="M179" s="212">
        <v>511207360</v>
      </c>
      <c r="N179" s="212">
        <v>501000000</v>
      </c>
      <c r="O179" s="213">
        <v>6.9500000000000006E-2</v>
      </c>
      <c r="P179" s="371">
        <v>3.1671237484974702E-3</v>
      </c>
      <c r="Q179" s="236">
        <v>1</v>
      </c>
      <c r="R179" s="286" t="s">
        <v>105</v>
      </c>
    </row>
    <row r="180" spans="1:18" s="206" customFormat="1">
      <c r="A180" s="204"/>
      <c r="C180" s="232" t="s">
        <v>493</v>
      </c>
      <c r="D180" s="211" t="s">
        <v>113</v>
      </c>
      <c r="E180" s="233"/>
      <c r="F180" s="234" t="s">
        <v>103</v>
      </c>
      <c r="G180" s="234" t="s">
        <v>104</v>
      </c>
      <c r="H180" s="235">
        <v>45369</v>
      </c>
      <c r="I180" s="235">
        <v>46090</v>
      </c>
      <c r="J180" s="234" t="s">
        <v>116</v>
      </c>
      <c r="K180" s="212">
        <v>500000000</v>
      </c>
      <c r="L180" s="212">
        <v>500000000</v>
      </c>
      <c r="M180" s="212">
        <v>510060274</v>
      </c>
      <c r="N180" s="212">
        <v>500000000</v>
      </c>
      <c r="O180" s="213">
        <v>7.1999999999999995E-2</v>
      </c>
      <c r="P180" s="371">
        <v>3.1600171150715176E-3</v>
      </c>
      <c r="Q180" s="236">
        <v>0.9</v>
      </c>
      <c r="R180" s="286" t="s">
        <v>105</v>
      </c>
    </row>
    <row r="181" spans="1:18" s="206" customFormat="1">
      <c r="A181" s="204"/>
      <c r="C181" s="232" t="s">
        <v>493</v>
      </c>
      <c r="D181" s="211" t="s">
        <v>125</v>
      </c>
      <c r="E181" s="233"/>
      <c r="F181" s="234" t="s">
        <v>103</v>
      </c>
      <c r="G181" s="234" t="s">
        <v>104</v>
      </c>
      <c r="H181" s="235">
        <v>45384</v>
      </c>
      <c r="I181" s="235">
        <v>46479</v>
      </c>
      <c r="J181" s="234" t="s">
        <v>116</v>
      </c>
      <c r="K181" s="212">
        <v>1000000000</v>
      </c>
      <c r="L181" s="212">
        <v>1000000000</v>
      </c>
      <c r="M181" s="212">
        <v>1017519178</v>
      </c>
      <c r="N181" s="212">
        <v>1000000000</v>
      </c>
      <c r="O181" s="213">
        <v>7.3499999999999996E-2</v>
      </c>
      <c r="P181" s="371">
        <v>6.3039177550092869E-3</v>
      </c>
      <c r="Q181" s="236">
        <v>0.9</v>
      </c>
      <c r="R181" s="286" t="s">
        <v>105</v>
      </c>
    </row>
    <row r="182" spans="1:18" s="206" customFormat="1">
      <c r="A182" s="204"/>
      <c r="C182" s="232" t="s">
        <v>493</v>
      </c>
      <c r="D182" s="211" t="s">
        <v>125</v>
      </c>
      <c r="E182" s="233"/>
      <c r="F182" s="234" t="s">
        <v>103</v>
      </c>
      <c r="G182" s="234" t="s">
        <v>104</v>
      </c>
      <c r="H182" s="235">
        <v>45384</v>
      </c>
      <c r="I182" s="235">
        <v>46479</v>
      </c>
      <c r="J182" s="234" t="s">
        <v>116</v>
      </c>
      <c r="K182" s="212">
        <v>1000000000</v>
      </c>
      <c r="L182" s="212">
        <v>1000000000</v>
      </c>
      <c r="M182" s="212">
        <v>1017519178</v>
      </c>
      <c r="N182" s="212">
        <v>1000000000</v>
      </c>
      <c r="O182" s="213">
        <v>7.3499999999999996E-2</v>
      </c>
      <c r="P182" s="371">
        <v>6.3039177550092869E-3</v>
      </c>
      <c r="Q182" s="236">
        <v>0.9</v>
      </c>
      <c r="R182" s="286" t="s">
        <v>105</v>
      </c>
    </row>
    <row r="183" spans="1:18" s="206" customFormat="1">
      <c r="A183" s="204"/>
      <c r="C183" s="232" t="s">
        <v>493</v>
      </c>
      <c r="D183" s="211" t="s">
        <v>125</v>
      </c>
      <c r="E183" s="233"/>
      <c r="F183" s="234" t="s">
        <v>103</v>
      </c>
      <c r="G183" s="234" t="s">
        <v>104</v>
      </c>
      <c r="H183" s="235">
        <v>45384</v>
      </c>
      <c r="I183" s="235">
        <v>46479</v>
      </c>
      <c r="J183" s="234" t="s">
        <v>116</v>
      </c>
      <c r="K183" s="212">
        <v>1000000000</v>
      </c>
      <c r="L183" s="212">
        <v>1000000000</v>
      </c>
      <c r="M183" s="212">
        <v>1017519178</v>
      </c>
      <c r="N183" s="212">
        <v>1000000000</v>
      </c>
      <c r="O183" s="213">
        <v>7.3499999999999996E-2</v>
      </c>
      <c r="P183" s="371">
        <v>6.3039177550092869E-3</v>
      </c>
      <c r="Q183" s="236">
        <v>0.9</v>
      </c>
      <c r="R183" s="286" t="s">
        <v>105</v>
      </c>
    </row>
    <row r="184" spans="1:18" s="206" customFormat="1">
      <c r="A184" s="204"/>
      <c r="C184" s="232" t="s">
        <v>493</v>
      </c>
      <c r="D184" s="211" t="s">
        <v>125</v>
      </c>
      <c r="E184" s="233"/>
      <c r="F184" s="234" t="s">
        <v>103</v>
      </c>
      <c r="G184" s="234" t="s">
        <v>104</v>
      </c>
      <c r="H184" s="235">
        <v>45386</v>
      </c>
      <c r="I184" s="235">
        <v>46280</v>
      </c>
      <c r="J184" s="234" t="s">
        <v>116</v>
      </c>
      <c r="K184" s="212">
        <v>100000000</v>
      </c>
      <c r="L184" s="212">
        <v>103214543</v>
      </c>
      <c r="M184" s="212">
        <v>104873123</v>
      </c>
      <c r="N184" s="212">
        <v>100000000</v>
      </c>
      <c r="O184" s="213">
        <v>8.2500000000000004E-2</v>
      </c>
      <c r="P184" s="371">
        <v>6.4972882712877262E-4</v>
      </c>
      <c r="Q184" s="236">
        <v>0.9</v>
      </c>
      <c r="R184" s="286" t="s">
        <v>105</v>
      </c>
    </row>
    <row r="185" spans="1:18" s="206" customFormat="1">
      <c r="A185" s="204"/>
      <c r="C185" s="232" t="s">
        <v>493</v>
      </c>
      <c r="D185" s="211" t="s">
        <v>125</v>
      </c>
      <c r="E185" s="233"/>
      <c r="F185" s="234" t="s">
        <v>103</v>
      </c>
      <c r="G185" s="234" t="s">
        <v>104</v>
      </c>
      <c r="H185" s="235">
        <v>45386</v>
      </c>
      <c r="I185" s="235">
        <v>46286</v>
      </c>
      <c r="J185" s="234" t="s">
        <v>116</v>
      </c>
      <c r="K185" s="212">
        <v>100000000</v>
      </c>
      <c r="L185" s="212">
        <v>103112404</v>
      </c>
      <c r="M185" s="212">
        <v>104771708</v>
      </c>
      <c r="N185" s="212">
        <v>100000000</v>
      </c>
      <c r="O185" s="213">
        <v>8.2500000000000004E-2</v>
      </c>
      <c r="P185" s="371">
        <v>6.4910052268700197E-4</v>
      </c>
      <c r="Q185" s="236">
        <v>0.9</v>
      </c>
      <c r="R185" s="286" t="s">
        <v>105</v>
      </c>
    </row>
    <row r="186" spans="1:18" s="206" customFormat="1">
      <c r="A186" s="204"/>
      <c r="C186" s="232" t="s">
        <v>118</v>
      </c>
      <c r="D186" s="211" t="s">
        <v>114</v>
      </c>
      <c r="E186" s="233"/>
      <c r="F186" s="234" t="s">
        <v>103</v>
      </c>
      <c r="G186" s="234" t="s">
        <v>104</v>
      </c>
      <c r="H186" s="235">
        <v>45391</v>
      </c>
      <c r="I186" s="235">
        <v>45817</v>
      </c>
      <c r="J186" s="234" t="s">
        <v>116</v>
      </c>
      <c r="K186" s="212">
        <v>720000000</v>
      </c>
      <c r="L186" s="212">
        <v>733683600</v>
      </c>
      <c r="M186" s="212">
        <v>730390173</v>
      </c>
      <c r="N186" s="212">
        <v>720000000</v>
      </c>
      <c r="O186" s="213">
        <v>7.9500000000000001E-2</v>
      </c>
      <c r="P186" s="371">
        <v>4.5250445192680242E-3</v>
      </c>
      <c r="Q186" s="236">
        <v>0.9</v>
      </c>
      <c r="R186" s="286" t="s">
        <v>105</v>
      </c>
    </row>
    <row r="187" spans="1:18" s="206" customFormat="1">
      <c r="A187" s="204"/>
      <c r="C187" s="232" t="s">
        <v>493</v>
      </c>
      <c r="D187" s="211" t="s">
        <v>125</v>
      </c>
      <c r="E187" s="233"/>
      <c r="F187" s="234" t="s">
        <v>103</v>
      </c>
      <c r="G187" s="234" t="s">
        <v>104</v>
      </c>
      <c r="H187" s="235">
        <v>45392</v>
      </c>
      <c r="I187" s="235">
        <v>45607</v>
      </c>
      <c r="J187" s="234" t="s">
        <v>116</v>
      </c>
      <c r="K187" s="212">
        <v>501000000</v>
      </c>
      <c r="L187" s="212">
        <v>518203979</v>
      </c>
      <c r="M187" s="212">
        <v>506849061</v>
      </c>
      <c r="N187" s="212">
        <v>501000000</v>
      </c>
      <c r="O187" s="213">
        <v>7.5999999999999998E-2</v>
      </c>
      <c r="P187" s="371">
        <v>3.1401224309382846E-3</v>
      </c>
      <c r="Q187" s="236">
        <v>0.9</v>
      </c>
      <c r="R187" s="286" t="s">
        <v>105</v>
      </c>
    </row>
    <row r="188" spans="1:18" s="206" customFormat="1">
      <c r="A188" s="204"/>
      <c r="C188" s="232" t="s">
        <v>493</v>
      </c>
      <c r="D188" s="211" t="s">
        <v>125</v>
      </c>
      <c r="E188" s="233"/>
      <c r="F188" s="234" t="s">
        <v>103</v>
      </c>
      <c r="G188" s="234" t="s">
        <v>104</v>
      </c>
      <c r="H188" s="235">
        <v>45392</v>
      </c>
      <c r="I188" s="235">
        <v>45607</v>
      </c>
      <c r="J188" s="234" t="s">
        <v>116</v>
      </c>
      <c r="K188" s="212">
        <v>501000000</v>
      </c>
      <c r="L188" s="212">
        <v>518203979</v>
      </c>
      <c r="M188" s="212">
        <v>506849061</v>
      </c>
      <c r="N188" s="212">
        <v>501000000</v>
      </c>
      <c r="O188" s="213">
        <v>7.5999999999999998E-2</v>
      </c>
      <c r="P188" s="371">
        <v>3.1401224309382846E-3</v>
      </c>
      <c r="Q188" s="236">
        <v>0.9</v>
      </c>
      <c r="R188" s="286" t="s">
        <v>105</v>
      </c>
    </row>
    <row r="189" spans="1:18" s="206" customFormat="1">
      <c r="A189" s="204"/>
      <c r="C189" s="232" t="s">
        <v>493</v>
      </c>
      <c r="D189" s="211" t="s">
        <v>114</v>
      </c>
      <c r="E189" s="233"/>
      <c r="F189" s="234" t="s">
        <v>103</v>
      </c>
      <c r="G189" s="234" t="s">
        <v>104</v>
      </c>
      <c r="H189" s="235">
        <v>45392</v>
      </c>
      <c r="I189" s="235">
        <v>45670</v>
      </c>
      <c r="J189" s="234" t="s">
        <v>116</v>
      </c>
      <c r="K189" s="212">
        <v>100000000</v>
      </c>
      <c r="L189" s="212">
        <v>101537183</v>
      </c>
      <c r="M189" s="212">
        <v>103065353</v>
      </c>
      <c r="N189" s="212">
        <v>100000000</v>
      </c>
      <c r="O189" s="213">
        <v>8.9499999999999996E-2</v>
      </c>
      <c r="P189" s="371">
        <v>6.3852900539924733E-4</v>
      </c>
      <c r="Q189" s="236">
        <v>0.9</v>
      </c>
      <c r="R189" s="286" t="s">
        <v>105</v>
      </c>
    </row>
    <row r="190" spans="1:18" s="206" customFormat="1">
      <c r="A190" s="204"/>
      <c r="C190" s="232" t="s">
        <v>493</v>
      </c>
      <c r="D190" s="211" t="s">
        <v>125</v>
      </c>
      <c r="E190" s="233"/>
      <c r="F190" s="234" t="s">
        <v>103</v>
      </c>
      <c r="G190" s="234" t="s">
        <v>104</v>
      </c>
      <c r="H190" s="235">
        <v>45392</v>
      </c>
      <c r="I190" s="235">
        <v>46475</v>
      </c>
      <c r="J190" s="234" t="s">
        <v>116</v>
      </c>
      <c r="K190" s="212">
        <v>500000000</v>
      </c>
      <c r="L190" s="212">
        <v>500000000</v>
      </c>
      <c r="M190" s="212">
        <v>507575342</v>
      </c>
      <c r="N190" s="212">
        <v>500000000</v>
      </c>
      <c r="O190" s="213">
        <v>7.0000000000000007E-2</v>
      </c>
      <c r="P190" s="371">
        <v>3.1446220175701798E-3</v>
      </c>
      <c r="Q190" s="236">
        <v>0.9</v>
      </c>
      <c r="R190" s="286" t="s">
        <v>105</v>
      </c>
    </row>
    <row r="191" spans="1:18" s="206" customFormat="1">
      <c r="A191" s="204"/>
      <c r="C191" s="232" t="s">
        <v>493</v>
      </c>
      <c r="D191" s="211" t="s">
        <v>125</v>
      </c>
      <c r="E191" s="233"/>
      <c r="F191" s="234" t="s">
        <v>103</v>
      </c>
      <c r="G191" s="234" t="s">
        <v>104</v>
      </c>
      <c r="H191" s="235">
        <v>45392</v>
      </c>
      <c r="I191" s="235">
        <v>46475</v>
      </c>
      <c r="J191" s="234" t="s">
        <v>116</v>
      </c>
      <c r="K191" s="212">
        <v>500000000</v>
      </c>
      <c r="L191" s="212">
        <v>500000000</v>
      </c>
      <c r="M191" s="212">
        <v>507575342</v>
      </c>
      <c r="N191" s="212">
        <v>500000000</v>
      </c>
      <c r="O191" s="213">
        <v>7.0000000000000007E-2</v>
      </c>
      <c r="P191" s="371">
        <v>3.1446220175701798E-3</v>
      </c>
      <c r="Q191" s="236">
        <v>0.9</v>
      </c>
      <c r="R191" s="286" t="s">
        <v>105</v>
      </c>
    </row>
    <row r="192" spans="1:18" s="206" customFormat="1">
      <c r="A192" s="204"/>
      <c r="C192" s="232" t="s">
        <v>493</v>
      </c>
      <c r="D192" s="211" t="s">
        <v>125</v>
      </c>
      <c r="E192" s="233"/>
      <c r="F192" s="234" t="s">
        <v>103</v>
      </c>
      <c r="G192" s="234" t="s">
        <v>104</v>
      </c>
      <c r="H192" s="235">
        <v>45392</v>
      </c>
      <c r="I192" s="235">
        <v>46475</v>
      </c>
      <c r="J192" s="234" t="s">
        <v>116</v>
      </c>
      <c r="K192" s="212">
        <v>500000000</v>
      </c>
      <c r="L192" s="212">
        <v>500000000</v>
      </c>
      <c r="M192" s="212">
        <v>507575342</v>
      </c>
      <c r="N192" s="212">
        <v>500000000</v>
      </c>
      <c r="O192" s="213">
        <v>7.0000000000000007E-2</v>
      </c>
      <c r="P192" s="371">
        <v>3.1446220175701798E-3</v>
      </c>
      <c r="Q192" s="236">
        <v>0.9</v>
      </c>
      <c r="R192" s="286" t="s">
        <v>105</v>
      </c>
    </row>
    <row r="193" spans="1:18" s="206" customFormat="1">
      <c r="A193" s="204"/>
      <c r="C193" s="232" t="s">
        <v>493</v>
      </c>
      <c r="D193" s="211" t="s">
        <v>112</v>
      </c>
      <c r="E193" s="233"/>
      <c r="F193" s="234" t="s">
        <v>103</v>
      </c>
      <c r="G193" s="234" t="s">
        <v>104</v>
      </c>
      <c r="H193" s="235">
        <v>45397</v>
      </c>
      <c r="I193" s="235">
        <v>46127</v>
      </c>
      <c r="J193" s="234" t="s">
        <v>116</v>
      </c>
      <c r="K193" s="212">
        <v>1000000000</v>
      </c>
      <c r="L193" s="212">
        <v>1000000000</v>
      </c>
      <c r="M193" s="212">
        <v>1014090411</v>
      </c>
      <c r="N193" s="212">
        <v>1000000000</v>
      </c>
      <c r="O193" s="213">
        <v>6.9500000000000006E-2</v>
      </c>
      <c r="P193" s="371">
        <v>6.2826752412204314E-3</v>
      </c>
      <c r="Q193" s="236">
        <v>0.9</v>
      </c>
      <c r="R193" s="286" t="s">
        <v>105</v>
      </c>
    </row>
    <row r="194" spans="1:18" s="206" customFormat="1">
      <c r="A194" s="204"/>
      <c r="C194" s="232" t="s">
        <v>493</v>
      </c>
      <c r="D194" s="211" t="s">
        <v>112</v>
      </c>
      <c r="E194" s="233"/>
      <c r="F194" s="234" t="s">
        <v>103</v>
      </c>
      <c r="G194" s="234" t="s">
        <v>104</v>
      </c>
      <c r="H194" s="235">
        <v>45397</v>
      </c>
      <c r="I194" s="235">
        <v>46127</v>
      </c>
      <c r="J194" s="234" t="s">
        <v>116</v>
      </c>
      <c r="K194" s="212">
        <v>1000000000</v>
      </c>
      <c r="L194" s="212">
        <v>1000000000</v>
      </c>
      <c r="M194" s="212">
        <v>1014090411</v>
      </c>
      <c r="N194" s="212">
        <v>1000000000</v>
      </c>
      <c r="O194" s="213">
        <v>6.9500000000000006E-2</v>
      </c>
      <c r="P194" s="371">
        <v>6.2826752412204314E-3</v>
      </c>
      <c r="Q194" s="236">
        <v>0.9</v>
      </c>
      <c r="R194" s="286" t="s">
        <v>105</v>
      </c>
    </row>
    <row r="195" spans="1:18" s="206" customFormat="1">
      <c r="A195" s="204"/>
      <c r="C195" s="232" t="s">
        <v>493</v>
      </c>
      <c r="D195" s="211" t="s">
        <v>112</v>
      </c>
      <c r="E195" s="233"/>
      <c r="F195" s="234" t="s">
        <v>103</v>
      </c>
      <c r="G195" s="234" t="s">
        <v>104</v>
      </c>
      <c r="H195" s="235">
        <v>45397</v>
      </c>
      <c r="I195" s="235">
        <v>46127</v>
      </c>
      <c r="J195" s="234" t="s">
        <v>116</v>
      </c>
      <c r="K195" s="212">
        <v>1000000000</v>
      </c>
      <c r="L195" s="212">
        <v>1000000000</v>
      </c>
      <c r="M195" s="212">
        <v>1014090411</v>
      </c>
      <c r="N195" s="212">
        <v>1000000000</v>
      </c>
      <c r="O195" s="213">
        <v>6.9500000000000006E-2</v>
      </c>
      <c r="P195" s="371">
        <v>6.2826752412204314E-3</v>
      </c>
      <c r="Q195" s="236">
        <v>0.9</v>
      </c>
      <c r="R195" s="286" t="s">
        <v>105</v>
      </c>
    </row>
    <row r="196" spans="1:18" s="206" customFormat="1">
      <c r="A196" s="204"/>
      <c r="C196" s="232" t="s">
        <v>493</v>
      </c>
      <c r="D196" s="211" t="s">
        <v>112</v>
      </c>
      <c r="E196" s="233"/>
      <c r="F196" s="234" t="s">
        <v>103</v>
      </c>
      <c r="G196" s="234" t="s">
        <v>104</v>
      </c>
      <c r="H196" s="235">
        <v>45397</v>
      </c>
      <c r="I196" s="235">
        <v>46127</v>
      </c>
      <c r="J196" s="234" t="s">
        <v>116</v>
      </c>
      <c r="K196" s="212">
        <v>1000000000</v>
      </c>
      <c r="L196" s="212">
        <v>1000000000</v>
      </c>
      <c r="M196" s="212">
        <v>1014090411</v>
      </c>
      <c r="N196" s="212">
        <v>1000000000</v>
      </c>
      <c r="O196" s="213">
        <v>6.9500000000000006E-2</v>
      </c>
      <c r="P196" s="371">
        <v>6.2826752412204314E-3</v>
      </c>
      <c r="Q196" s="236">
        <v>0.9</v>
      </c>
      <c r="R196" s="286" t="s">
        <v>105</v>
      </c>
    </row>
    <row r="197" spans="1:18" s="206" customFormat="1">
      <c r="A197" s="204"/>
      <c r="C197" s="232" t="s">
        <v>493</v>
      </c>
      <c r="D197" s="211" t="s">
        <v>112</v>
      </c>
      <c r="E197" s="233"/>
      <c r="F197" s="234" t="s">
        <v>103</v>
      </c>
      <c r="G197" s="234" t="s">
        <v>104</v>
      </c>
      <c r="H197" s="235">
        <v>45397</v>
      </c>
      <c r="I197" s="235">
        <v>46127</v>
      </c>
      <c r="J197" s="234" t="s">
        <v>116</v>
      </c>
      <c r="K197" s="212">
        <v>1000000000</v>
      </c>
      <c r="L197" s="212">
        <v>1000000000</v>
      </c>
      <c r="M197" s="212">
        <v>1014090411</v>
      </c>
      <c r="N197" s="212">
        <v>1000000000</v>
      </c>
      <c r="O197" s="213">
        <v>6.9500000000000006E-2</v>
      </c>
      <c r="P197" s="371">
        <v>6.2826752412204314E-3</v>
      </c>
      <c r="Q197" s="236">
        <v>0.9</v>
      </c>
      <c r="R197" s="286" t="s">
        <v>105</v>
      </c>
    </row>
    <row r="198" spans="1:18" s="206" customFormat="1">
      <c r="A198" s="204"/>
      <c r="C198" s="232" t="s">
        <v>493</v>
      </c>
      <c r="D198" s="211" t="s">
        <v>126</v>
      </c>
      <c r="E198" s="233"/>
      <c r="F198" s="234" t="s">
        <v>103</v>
      </c>
      <c r="G198" s="234" t="s">
        <v>104</v>
      </c>
      <c r="H198" s="235">
        <v>45397</v>
      </c>
      <c r="I198" s="235">
        <v>45846</v>
      </c>
      <c r="J198" s="234" t="s">
        <v>116</v>
      </c>
      <c r="K198" s="212">
        <v>500000000</v>
      </c>
      <c r="L198" s="212">
        <v>500000000</v>
      </c>
      <c r="M198" s="212">
        <v>507450685</v>
      </c>
      <c r="N198" s="212">
        <v>500000000</v>
      </c>
      <c r="O198" s="213">
        <v>7.3499999999999996E-2</v>
      </c>
      <c r="P198" s="371">
        <v>3.143849720111246E-3</v>
      </c>
      <c r="Q198" s="236">
        <v>0.9</v>
      </c>
      <c r="R198" s="286" t="s">
        <v>105</v>
      </c>
    </row>
    <row r="199" spans="1:18" s="206" customFormat="1">
      <c r="A199" s="204"/>
      <c r="C199" s="232" t="s">
        <v>493</v>
      </c>
      <c r="D199" s="211" t="s">
        <v>114</v>
      </c>
      <c r="E199" s="233"/>
      <c r="F199" s="234" t="s">
        <v>103</v>
      </c>
      <c r="G199" s="234" t="s">
        <v>104</v>
      </c>
      <c r="H199" s="235">
        <v>45406</v>
      </c>
      <c r="I199" s="235">
        <v>46136</v>
      </c>
      <c r="J199" s="234" t="s">
        <v>116</v>
      </c>
      <c r="K199" s="212">
        <v>500000000</v>
      </c>
      <c r="L199" s="212">
        <v>500000000</v>
      </c>
      <c r="M199" s="212">
        <v>506188356</v>
      </c>
      <c r="N199" s="212">
        <v>500000000</v>
      </c>
      <c r="O199" s="213">
        <v>6.9500000000000006E-2</v>
      </c>
      <c r="P199" s="371">
        <v>3.1360291125317363E-3</v>
      </c>
      <c r="Q199" s="236">
        <v>0.9</v>
      </c>
      <c r="R199" s="286" t="s">
        <v>105</v>
      </c>
    </row>
    <row r="200" spans="1:18" s="206" customFormat="1">
      <c r="A200" s="204"/>
      <c r="C200" s="232" t="s">
        <v>493</v>
      </c>
      <c r="D200" s="211" t="s">
        <v>114</v>
      </c>
      <c r="E200" s="233"/>
      <c r="F200" s="234" t="s">
        <v>103</v>
      </c>
      <c r="G200" s="234" t="s">
        <v>104</v>
      </c>
      <c r="H200" s="235">
        <v>45406</v>
      </c>
      <c r="I200" s="235">
        <v>46136</v>
      </c>
      <c r="J200" s="234" t="s">
        <v>116</v>
      </c>
      <c r="K200" s="212">
        <v>500000000</v>
      </c>
      <c r="L200" s="212">
        <v>500000000</v>
      </c>
      <c r="M200" s="212">
        <v>506093151</v>
      </c>
      <c r="N200" s="212">
        <v>500000000</v>
      </c>
      <c r="O200" s="213">
        <v>6.9500000000000006E-2</v>
      </c>
      <c r="P200" s="371">
        <v>3.1354392813984838E-3</v>
      </c>
      <c r="Q200" s="236">
        <v>1</v>
      </c>
      <c r="R200" s="286" t="s">
        <v>105</v>
      </c>
    </row>
    <row r="201" spans="1:18" s="206" customFormat="1">
      <c r="A201" s="204"/>
      <c r="C201" s="232" t="s">
        <v>493</v>
      </c>
      <c r="D201" s="211" t="s">
        <v>114</v>
      </c>
      <c r="E201" s="233"/>
      <c r="F201" s="234" t="s">
        <v>103</v>
      </c>
      <c r="G201" s="234" t="s">
        <v>104</v>
      </c>
      <c r="H201" s="235">
        <v>45407</v>
      </c>
      <c r="I201" s="235">
        <v>46136</v>
      </c>
      <c r="J201" s="234" t="s">
        <v>116</v>
      </c>
      <c r="K201" s="212">
        <v>500000000</v>
      </c>
      <c r="L201" s="212">
        <v>500000000</v>
      </c>
      <c r="M201" s="212">
        <v>506093151</v>
      </c>
      <c r="N201" s="212">
        <v>500000000</v>
      </c>
      <c r="O201" s="213">
        <v>6.9500000000000006E-2</v>
      </c>
      <c r="P201" s="371">
        <v>3.1354392813984838E-3</v>
      </c>
      <c r="Q201" s="236">
        <v>1</v>
      </c>
      <c r="R201" s="286" t="s">
        <v>105</v>
      </c>
    </row>
    <row r="202" spans="1:18" s="206" customFormat="1">
      <c r="A202" s="204"/>
      <c r="C202" s="232" t="s">
        <v>493</v>
      </c>
      <c r="D202" s="211" t="s">
        <v>114</v>
      </c>
      <c r="E202" s="233"/>
      <c r="F202" s="234" t="s">
        <v>103</v>
      </c>
      <c r="G202" s="234" t="s">
        <v>104</v>
      </c>
      <c r="H202" s="235">
        <v>45407</v>
      </c>
      <c r="I202" s="235">
        <v>46136</v>
      </c>
      <c r="J202" s="234" t="s">
        <v>116</v>
      </c>
      <c r="K202" s="212">
        <v>500000000</v>
      </c>
      <c r="L202" s="212">
        <v>500000000</v>
      </c>
      <c r="M202" s="212">
        <v>506093151</v>
      </c>
      <c r="N202" s="212">
        <v>500000000</v>
      </c>
      <c r="O202" s="213">
        <v>6.9500000000000006E-2</v>
      </c>
      <c r="P202" s="371">
        <v>3.1354392813984838E-3</v>
      </c>
      <c r="Q202" s="236">
        <v>0.7</v>
      </c>
      <c r="R202" s="286" t="s">
        <v>105</v>
      </c>
    </row>
    <row r="203" spans="1:18" s="206" customFormat="1">
      <c r="A203" s="204"/>
      <c r="C203" s="232" t="s">
        <v>493</v>
      </c>
      <c r="D203" s="211" t="s">
        <v>114</v>
      </c>
      <c r="E203" s="233"/>
      <c r="F203" s="234" t="s">
        <v>103</v>
      </c>
      <c r="G203" s="234" t="s">
        <v>104</v>
      </c>
      <c r="H203" s="235">
        <v>45407</v>
      </c>
      <c r="I203" s="235">
        <v>46136</v>
      </c>
      <c r="J203" s="234" t="s">
        <v>116</v>
      </c>
      <c r="K203" s="212">
        <v>500000000</v>
      </c>
      <c r="L203" s="212">
        <v>500000000</v>
      </c>
      <c r="M203" s="212">
        <v>506093151</v>
      </c>
      <c r="N203" s="212">
        <v>500000000</v>
      </c>
      <c r="O203" s="213">
        <v>6.9500000000000006E-2</v>
      </c>
      <c r="P203" s="371">
        <v>3.1354392813984838E-3</v>
      </c>
      <c r="Q203" s="236">
        <v>1</v>
      </c>
      <c r="R203" s="286" t="s">
        <v>105</v>
      </c>
    </row>
    <row r="204" spans="1:18" s="206" customFormat="1">
      <c r="A204" s="204"/>
      <c r="C204" s="232" t="s">
        <v>493</v>
      </c>
      <c r="D204" s="211" t="s">
        <v>114</v>
      </c>
      <c r="E204" s="233"/>
      <c r="F204" s="234" t="s">
        <v>103</v>
      </c>
      <c r="G204" s="234" t="s">
        <v>104</v>
      </c>
      <c r="H204" s="235">
        <v>45407</v>
      </c>
      <c r="I204" s="235">
        <v>46136</v>
      </c>
      <c r="J204" s="234" t="s">
        <v>116</v>
      </c>
      <c r="K204" s="212">
        <v>500000000</v>
      </c>
      <c r="L204" s="212">
        <v>500000000</v>
      </c>
      <c r="M204" s="212">
        <v>506093151</v>
      </c>
      <c r="N204" s="212">
        <v>500000000</v>
      </c>
      <c r="O204" s="213">
        <v>6.9500000000000006E-2</v>
      </c>
      <c r="P204" s="371">
        <v>3.1354392813984838E-3</v>
      </c>
      <c r="Q204" s="236">
        <v>0.5</v>
      </c>
      <c r="R204" s="286" t="s">
        <v>105</v>
      </c>
    </row>
    <row r="205" spans="1:18" s="206" customFormat="1">
      <c r="A205" s="204"/>
      <c r="C205" s="232" t="s">
        <v>493</v>
      </c>
      <c r="D205" s="211" t="s">
        <v>114</v>
      </c>
      <c r="E205" s="233"/>
      <c r="F205" s="234" t="s">
        <v>103</v>
      </c>
      <c r="G205" s="234" t="s">
        <v>104</v>
      </c>
      <c r="H205" s="235">
        <v>45407</v>
      </c>
      <c r="I205" s="235">
        <v>46136</v>
      </c>
      <c r="J205" s="234" t="s">
        <v>116</v>
      </c>
      <c r="K205" s="212">
        <v>500000000</v>
      </c>
      <c r="L205" s="212">
        <v>500000000</v>
      </c>
      <c r="M205" s="212">
        <v>506093151</v>
      </c>
      <c r="N205" s="212">
        <v>500000000</v>
      </c>
      <c r="O205" s="213">
        <v>6.9500000000000006E-2</v>
      </c>
      <c r="P205" s="371">
        <v>3.1354392813984838E-3</v>
      </c>
      <c r="Q205" s="236">
        <v>1</v>
      </c>
      <c r="R205" s="286" t="s">
        <v>105</v>
      </c>
    </row>
    <row r="206" spans="1:18" s="206" customFormat="1">
      <c r="A206" s="204"/>
      <c r="C206" s="232" t="s">
        <v>493</v>
      </c>
      <c r="D206" s="211" t="s">
        <v>111</v>
      </c>
      <c r="E206" s="233"/>
      <c r="F206" s="234" t="s">
        <v>103</v>
      </c>
      <c r="G206" s="234" t="s">
        <v>104</v>
      </c>
      <c r="H206" s="235">
        <v>45429</v>
      </c>
      <c r="I206" s="235">
        <v>45681</v>
      </c>
      <c r="J206" s="234" t="s">
        <v>116</v>
      </c>
      <c r="K206" s="212">
        <v>1000000000</v>
      </c>
      <c r="L206" s="212">
        <v>1000000000</v>
      </c>
      <c r="M206" s="212">
        <v>1009205479</v>
      </c>
      <c r="N206" s="212">
        <v>1000000000</v>
      </c>
      <c r="O206" s="213">
        <v>0.08</v>
      </c>
      <c r="P206" s="371">
        <v>6.2524112322143886E-3</v>
      </c>
      <c r="Q206" s="236">
        <v>0.7</v>
      </c>
      <c r="R206" s="286" t="s">
        <v>105</v>
      </c>
    </row>
    <row r="207" spans="1:18" s="206" customFormat="1">
      <c r="A207" s="204"/>
      <c r="C207" s="232" t="s">
        <v>493</v>
      </c>
      <c r="D207" s="211" t="s">
        <v>114</v>
      </c>
      <c r="E207" s="233"/>
      <c r="F207" s="234" t="s">
        <v>103</v>
      </c>
      <c r="G207" s="234" t="s">
        <v>104</v>
      </c>
      <c r="H207" s="235">
        <v>45429</v>
      </c>
      <c r="I207" s="235">
        <v>46125</v>
      </c>
      <c r="J207" s="234" t="s">
        <v>116</v>
      </c>
      <c r="K207" s="212">
        <v>500000000</v>
      </c>
      <c r="L207" s="212">
        <v>500000000</v>
      </c>
      <c r="M207" s="212">
        <v>504228767</v>
      </c>
      <c r="N207" s="212">
        <v>500000000</v>
      </c>
      <c r="O207" s="213">
        <v>7.3499999999999996E-2</v>
      </c>
      <c r="P207" s="371">
        <v>3.1238887144373222E-3</v>
      </c>
      <c r="Q207" s="236">
        <v>0.9</v>
      </c>
      <c r="R207" s="286" t="s">
        <v>105</v>
      </c>
    </row>
    <row r="208" spans="1:18" s="206" customFormat="1">
      <c r="A208" s="204"/>
      <c r="C208" s="232" t="s">
        <v>493</v>
      </c>
      <c r="D208" s="211" t="s">
        <v>113</v>
      </c>
      <c r="E208" s="233"/>
      <c r="F208" s="234" t="s">
        <v>103</v>
      </c>
      <c r="G208" s="234" t="s">
        <v>104</v>
      </c>
      <c r="H208" s="235">
        <v>45435</v>
      </c>
      <c r="I208" s="235">
        <v>45642</v>
      </c>
      <c r="J208" s="234" t="s">
        <v>116</v>
      </c>
      <c r="K208" s="212">
        <v>240000000</v>
      </c>
      <c r="L208" s="212">
        <v>240000000</v>
      </c>
      <c r="M208" s="212">
        <v>241846356</v>
      </c>
      <c r="N208" s="212">
        <v>240000000</v>
      </c>
      <c r="O208" s="213">
        <v>0.1</v>
      </c>
      <c r="P208" s="371">
        <v>1.4983300271247534E-3</v>
      </c>
      <c r="Q208" s="236">
        <v>0.7</v>
      </c>
      <c r="R208" s="286" t="s">
        <v>105</v>
      </c>
    </row>
    <row r="209" spans="1:18" s="206" customFormat="1">
      <c r="A209" s="204"/>
      <c r="C209" s="232" t="s">
        <v>493</v>
      </c>
      <c r="D209" s="211" t="s">
        <v>114</v>
      </c>
      <c r="E209" s="233"/>
      <c r="F209" s="234" t="s">
        <v>103</v>
      </c>
      <c r="G209" s="234" t="s">
        <v>104</v>
      </c>
      <c r="H209" s="235">
        <v>45435</v>
      </c>
      <c r="I209" s="235">
        <v>46125</v>
      </c>
      <c r="J209" s="234" t="s">
        <v>116</v>
      </c>
      <c r="K209" s="212">
        <v>500000000</v>
      </c>
      <c r="L209" s="212">
        <v>500000000</v>
      </c>
      <c r="M209" s="212">
        <v>503452055</v>
      </c>
      <c r="N209" s="212">
        <v>500000000</v>
      </c>
      <c r="O209" s="213">
        <v>7.0000000000000007E-2</v>
      </c>
      <c r="P209" s="371">
        <v>3.1190766886070548E-3</v>
      </c>
      <c r="Q209" s="236">
        <v>1</v>
      </c>
      <c r="R209" s="286" t="s">
        <v>105</v>
      </c>
    </row>
    <row r="210" spans="1:18" s="206" customFormat="1">
      <c r="A210" s="204"/>
      <c r="C210" s="232" t="s">
        <v>493</v>
      </c>
      <c r="D210" s="211" t="s">
        <v>114</v>
      </c>
      <c r="E210" s="233"/>
      <c r="F210" s="234" t="s">
        <v>103</v>
      </c>
      <c r="G210" s="234" t="s">
        <v>104</v>
      </c>
      <c r="H210" s="235">
        <v>45435</v>
      </c>
      <c r="I210" s="235">
        <v>46125</v>
      </c>
      <c r="J210" s="234" t="s">
        <v>116</v>
      </c>
      <c r="K210" s="212">
        <v>500000000</v>
      </c>
      <c r="L210" s="212">
        <v>500000000</v>
      </c>
      <c r="M210" s="212">
        <v>503452055</v>
      </c>
      <c r="N210" s="212">
        <v>500000000</v>
      </c>
      <c r="O210" s="213">
        <v>7.0000000000000007E-2</v>
      </c>
      <c r="P210" s="371">
        <v>3.1190766886070548E-3</v>
      </c>
      <c r="Q210" s="236">
        <v>0.9</v>
      </c>
      <c r="R210" s="286" t="s">
        <v>105</v>
      </c>
    </row>
    <row r="211" spans="1:18" s="206" customFormat="1">
      <c r="A211" s="204"/>
      <c r="C211" s="232" t="s">
        <v>493</v>
      </c>
      <c r="D211" s="211" t="s">
        <v>114</v>
      </c>
      <c r="E211" s="233"/>
      <c r="F211" s="234" t="s">
        <v>103</v>
      </c>
      <c r="G211" s="234" t="s">
        <v>104</v>
      </c>
      <c r="H211" s="235">
        <v>45435</v>
      </c>
      <c r="I211" s="235">
        <v>46125</v>
      </c>
      <c r="J211" s="234" t="s">
        <v>116</v>
      </c>
      <c r="K211" s="212">
        <v>500000000</v>
      </c>
      <c r="L211" s="212">
        <v>500000000</v>
      </c>
      <c r="M211" s="212">
        <v>503452055</v>
      </c>
      <c r="N211" s="212">
        <v>500000000</v>
      </c>
      <c r="O211" s="213">
        <v>7.0000000000000007E-2</v>
      </c>
      <c r="P211" s="371">
        <v>3.1190766886070548E-3</v>
      </c>
      <c r="Q211" s="236">
        <v>1</v>
      </c>
      <c r="R211" s="286" t="s">
        <v>105</v>
      </c>
    </row>
    <row r="212" spans="1:18" s="206" customFormat="1">
      <c r="A212" s="204"/>
      <c r="C212" s="232" t="s">
        <v>493</v>
      </c>
      <c r="D212" s="211" t="s">
        <v>114</v>
      </c>
      <c r="E212" s="233"/>
      <c r="F212" s="234" t="s">
        <v>103</v>
      </c>
      <c r="G212" s="234" t="s">
        <v>104</v>
      </c>
      <c r="H212" s="235">
        <v>45435</v>
      </c>
      <c r="I212" s="235">
        <v>46125</v>
      </c>
      <c r="J212" s="234" t="s">
        <v>116</v>
      </c>
      <c r="K212" s="212">
        <v>500000000</v>
      </c>
      <c r="L212" s="212">
        <v>500000000</v>
      </c>
      <c r="M212" s="212">
        <v>503452055</v>
      </c>
      <c r="N212" s="212">
        <v>500000000</v>
      </c>
      <c r="O212" s="213">
        <v>7.0000000000000007E-2</v>
      </c>
      <c r="P212" s="371">
        <v>3.1190766886070548E-3</v>
      </c>
      <c r="Q212" s="236">
        <v>0.9</v>
      </c>
      <c r="R212" s="286" t="s">
        <v>105</v>
      </c>
    </row>
    <row r="213" spans="1:18" s="206" customFormat="1">
      <c r="A213" s="204"/>
      <c r="C213" s="232" t="s">
        <v>493</v>
      </c>
      <c r="D213" s="211" t="s">
        <v>114</v>
      </c>
      <c r="E213" s="233"/>
      <c r="F213" s="234" t="s">
        <v>103</v>
      </c>
      <c r="G213" s="234" t="s">
        <v>104</v>
      </c>
      <c r="H213" s="235">
        <v>45435</v>
      </c>
      <c r="I213" s="235">
        <v>46125</v>
      </c>
      <c r="J213" s="234" t="s">
        <v>116</v>
      </c>
      <c r="K213" s="212">
        <v>500000000</v>
      </c>
      <c r="L213" s="212">
        <v>500000000</v>
      </c>
      <c r="M213" s="212">
        <v>503452055</v>
      </c>
      <c r="N213" s="212">
        <v>500000000</v>
      </c>
      <c r="O213" s="213">
        <v>7.0000000000000007E-2</v>
      </c>
      <c r="P213" s="371">
        <v>3.1190766886070548E-3</v>
      </c>
      <c r="Q213" s="236">
        <v>0.9</v>
      </c>
      <c r="R213" s="286" t="s">
        <v>105</v>
      </c>
    </row>
    <row r="214" spans="1:18" s="206" customFormat="1">
      <c r="A214" s="204"/>
      <c r="C214" s="232" t="s">
        <v>493</v>
      </c>
      <c r="D214" s="211" t="s">
        <v>125</v>
      </c>
      <c r="E214" s="233"/>
      <c r="F214" s="234" t="s">
        <v>103</v>
      </c>
      <c r="G214" s="234" t="s">
        <v>104</v>
      </c>
      <c r="H214" s="235">
        <v>45436</v>
      </c>
      <c r="I214" s="235">
        <v>46492</v>
      </c>
      <c r="J214" s="234" t="s">
        <v>116</v>
      </c>
      <c r="K214" s="212">
        <v>1000000000</v>
      </c>
      <c r="L214" s="212">
        <v>1000000000</v>
      </c>
      <c r="M214" s="212">
        <v>1007047945</v>
      </c>
      <c r="N214" s="212">
        <v>1000000000</v>
      </c>
      <c r="O214" s="213">
        <v>7.3499999999999996E-2</v>
      </c>
      <c r="P214" s="371">
        <v>6.2390444896667256E-3</v>
      </c>
      <c r="Q214" s="236">
        <v>0.9</v>
      </c>
      <c r="R214" s="286" t="s">
        <v>105</v>
      </c>
    </row>
    <row r="215" spans="1:18" s="206" customFormat="1">
      <c r="A215" s="204"/>
      <c r="C215" s="232" t="s">
        <v>493</v>
      </c>
      <c r="D215" s="211" t="s">
        <v>114</v>
      </c>
      <c r="E215" s="233"/>
      <c r="F215" s="234" t="s">
        <v>103</v>
      </c>
      <c r="G215" s="234" t="s">
        <v>104</v>
      </c>
      <c r="H215" s="235">
        <v>45440</v>
      </c>
      <c r="I215" s="235">
        <v>46125</v>
      </c>
      <c r="J215" s="234" t="s">
        <v>116</v>
      </c>
      <c r="K215" s="212">
        <v>500000000</v>
      </c>
      <c r="L215" s="212">
        <v>500000000</v>
      </c>
      <c r="M215" s="212">
        <v>503121233</v>
      </c>
      <c r="N215" s="212">
        <v>500000000</v>
      </c>
      <c r="O215" s="213">
        <v>7.3499999999999996E-2</v>
      </c>
      <c r="P215" s="371">
        <v>3.1170271206729674E-3</v>
      </c>
      <c r="Q215" s="236">
        <v>0.9</v>
      </c>
      <c r="R215" s="286" t="s">
        <v>105</v>
      </c>
    </row>
    <row r="216" spans="1:18" s="206" customFormat="1">
      <c r="A216" s="204"/>
      <c r="C216" s="232" t="s">
        <v>493</v>
      </c>
      <c r="D216" s="211" t="s">
        <v>126</v>
      </c>
      <c r="E216" s="233"/>
      <c r="F216" s="234" t="s">
        <v>103</v>
      </c>
      <c r="G216" s="234" t="s">
        <v>104</v>
      </c>
      <c r="H216" s="235">
        <v>45443</v>
      </c>
      <c r="I216" s="235">
        <v>46099</v>
      </c>
      <c r="J216" s="234" t="s">
        <v>116</v>
      </c>
      <c r="K216" s="212">
        <v>500000000</v>
      </c>
      <c r="L216" s="212">
        <v>500000000</v>
      </c>
      <c r="M216" s="212">
        <v>502684932</v>
      </c>
      <c r="N216" s="212">
        <v>500000000</v>
      </c>
      <c r="O216" s="213">
        <v>7.0000000000000007E-2</v>
      </c>
      <c r="P216" s="371">
        <v>3.114324070273628E-3</v>
      </c>
      <c r="Q216" s="236">
        <v>0.9</v>
      </c>
      <c r="R216" s="286" t="s">
        <v>105</v>
      </c>
    </row>
    <row r="217" spans="1:18" s="206" customFormat="1">
      <c r="A217" s="204"/>
      <c r="C217" s="232" t="s">
        <v>493</v>
      </c>
      <c r="D217" s="211" t="s">
        <v>126</v>
      </c>
      <c r="E217" s="233"/>
      <c r="F217" s="234" t="s">
        <v>103</v>
      </c>
      <c r="G217" s="234" t="s">
        <v>104</v>
      </c>
      <c r="H217" s="235">
        <v>45443</v>
      </c>
      <c r="I217" s="235">
        <v>46099</v>
      </c>
      <c r="J217" s="234" t="s">
        <v>116</v>
      </c>
      <c r="K217" s="212">
        <v>500000000</v>
      </c>
      <c r="L217" s="212">
        <v>500000000</v>
      </c>
      <c r="M217" s="212">
        <v>502684932</v>
      </c>
      <c r="N217" s="212">
        <v>500000000</v>
      </c>
      <c r="O217" s="213">
        <v>7.0000000000000007E-2</v>
      </c>
      <c r="P217" s="371">
        <v>3.114324070273628E-3</v>
      </c>
      <c r="Q217" s="236">
        <v>0.9</v>
      </c>
      <c r="R217" s="286" t="s">
        <v>105</v>
      </c>
    </row>
    <row r="218" spans="1:18" s="206" customFormat="1">
      <c r="A218" s="204"/>
      <c r="C218" s="232" t="s">
        <v>493</v>
      </c>
      <c r="D218" s="211" t="s">
        <v>126</v>
      </c>
      <c r="E218" s="233"/>
      <c r="F218" s="234" t="s">
        <v>103</v>
      </c>
      <c r="G218" s="234" t="s">
        <v>104</v>
      </c>
      <c r="H218" s="235">
        <v>45443</v>
      </c>
      <c r="I218" s="235">
        <v>46099</v>
      </c>
      <c r="J218" s="234" t="s">
        <v>116</v>
      </c>
      <c r="K218" s="212">
        <v>500000000</v>
      </c>
      <c r="L218" s="212">
        <v>500000000</v>
      </c>
      <c r="M218" s="212">
        <v>502684932</v>
      </c>
      <c r="N218" s="212">
        <v>500000000</v>
      </c>
      <c r="O218" s="213">
        <v>7.0000000000000007E-2</v>
      </c>
      <c r="P218" s="371">
        <v>3.114324070273628E-3</v>
      </c>
      <c r="Q218" s="236">
        <v>0.9</v>
      </c>
      <c r="R218" s="286" t="s">
        <v>105</v>
      </c>
    </row>
    <row r="219" spans="1:18" s="206" customFormat="1">
      <c r="A219" s="204"/>
      <c r="C219" s="232" t="s">
        <v>493</v>
      </c>
      <c r="D219" s="211" t="s">
        <v>126</v>
      </c>
      <c r="E219" s="233"/>
      <c r="F219" s="234" t="s">
        <v>103</v>
      </c>
      <c r="G219" s="234" t="s">
        <v>104</v>
      </c>
      <c r="H219" s="235">
        <v>45443</v>
      </c>
      <c r="I219" s="235">
        <v>46099</v>
      </c>
      <c r="J219" s="234" t="s">
        <v>116</v>
      </c>
      <c r="K219" s="212">
        <v>500000000</v>
      </c>
      <c r="L219" s="212">
        <v>500000000</v>
      </c>
      <c r="M219" s="212">
        <v>502684932</v>
      </c>
      <c r="N219" s="212">
        <v>500000000</v>
      </c>
      <c r="O219" s="213">
        <v>7.0000000000000007E-2</v>
      </c>
      <c r="P219" s="371">
        <v>3.114324070273628E-3</v>
      </c>
      <c r="Q219" s="236">
        <v>0.9</v>
      </c>
      <c r="R219" s="286" t="s">
        <v>105</v>
      </c>
    </row>
    <row r="220" spans="1:18" s="206" customFormat="1">
      <c r="A220" s="204"/>
      <c r="C220" s="232" t="s">
        <v>493</v>
      </c>
      <c r="D220" s="211" t="s">
        <v>126</v>
      </c>
      <c r="E220" s="233"/>
      <c r="F220" s="234" t="s">
        <v>103</v>
      </c>
      <c r="G220" s="234" t="s">
        <v>104</v>
      </c>
      <c r="H220" s="235">
        <v>45443</v>
      </c>
      <c r="I220" s="235">
        <v>46099</v>
      </c>
      <c r="J220" s="234" t="s">
        <v>116</v>
      </c>
      <c r="K220" s="212">
        <v>500000000</v>
      </c>
      <c r="L220" s="212">
        <v>500000000</v>
      </c>
      <c r="M220" s="212">
        <v>502684932</v>
      </c>
      <c r="N220" s="212">
        <v>500000000</v>
      </c>
      <c r="O220" s="213">
        <v>7.0000000000000007E-2</v>
      </c>
      <c r="P220" s="371">
        <v>3.114324070273628E-3</v>
      </c>
      <c r="Q220" s="236">
        <v>0.5</v>
      </c>
      <c r="R220" s="286" t="s">
        <v>105</v>
      </c>
    </row>
    <row r="221" spans="1:18" s="206" customFormat="1">
      <c r="A221" s="204"/>
      <c r="C221" s="232" t="s">
        <v>493</v>
      </c>
      <c r="D221" s="211" t="s">
        <v>126</v>
      </c>
      <c r="E221" s="233"/>
      <c r="F221" s="234" t="s">
        <v>103</v>
      </c>
      <c r="G221" s="234" t="s">
        <v>104</v>
      </c>
      <c r="H221" s="235">
        <v>45443</v>
      </c>
      <c r="I221" s="235">
        <v>46099</v>
      </c>
      <c r="J221" s="234" t="s">
        <v>116</v>
      </c>
      <c r="K221" s="212">
        <v>500000000</v>
      </c>
      <c r="L221" s="212">
        <v>500000000</v>
      </c>
      <c r="M221" s="212">
        <v>502684932</v>
      </c>
      <c r="N221" s="212">
        <v>500000000</v>
      </c>
      <c r="O221" s="213">
        <v>7.0000000000000007E-2</v>
      </c>
      <c r="P221" s="371">
        <v>3.114324070273628E-3</v>
      </c>
      <c r="Q221" s="236">
        <v>0.9</v>
      </c>
      <c r="R221" s="286" t="s">
        <v>105</v>
      </c>
    </row>
    <row r="222" spans="1:18" s="206" customFormat="1">
      <c r="A222" s="204"/>
      <c r="C222" s="232" t="s">
        <v>493</v>
      </c>
      <c r="D222" s="211" t="s">
        <v>126</v>
      </c>
      <c r="E222" s="233"/>
      <c r="F222" s="234" t="s">
        <v>103</v>
      </c>
      <c r="G222" s="234" t="s">
        <v>104</v>
      </c>
      <c r="H222" s="235">
        <v>45443</v>
      </c>
      <c r="I222" s="235">
        <v>46099</v>
      </c>
      <c r="J222" s="234" t="s">
        <v>116</v>
      </c>
      <c r="K222" s="212">
        <v>500000000</v>
      </c>
      <c r="L222" s="212">
        <v>500000000</v>
      </c>
      <c r="M222" s="212">
        <v>502684932</v>
      </c>
      <c r="N222" s="212">
        <v>500000000</v>
      </c>
      <c r="O222" s="213">
        <v>7.0000000000000007E-2</v>
      </c>
      <c r="P222" s="371">
        <v>3.114324070273628E-3</v>
      </c>
      <c r="Q222" s="236">
        <v>0.9</v>
      </c>
      <c r="R222" s="286" t="s">
        <v>105</v>
      </c>
    </row>
    <row r="223" spans="1:18" s="206" customFormat="1">
      <c r="A223" s="204"/>
      <c r="C223" s="232" t="s">
        <v>493</v>
      </c>
      <c r="D223" s="211" t="s">
        <v>126</v>
      </c>
      <c r="E223" s="233"/>
      <c r="F223" s="234" t="s">
        <v>103</v>
      </c>
      <c r="G223" s="234" t="s">
        <v>104</v>
      </c>
      <c r="H223" s="235">
        <v>45443</v>
      </c>
      <c r="I223" s="235">
        <v>46099</v>
      </c>
      <c r="J223" s="234" t="s">
        <v>116</v>
      </c>
      <c r="K223" s="212">
        <v>500000000</v>
      </c>
      <c r="L223" s="212">
        <v>500000000</v>
      </c>
      <c r="M223" s="212">
        <v>502684932</v>
      </c>
      <c r="N223" s="212">
        <v>500000000</v>
      </c>
      <c r="O223" s="213">
        <v>7.0000000000000007E-2</v>
      </c>
      <c r="P223" s="371">
        <v>3.114324070273628E-3</v>
      </c>
      <c r="Q223" s="236">
        <v>0.5</v>
      </c>
      <c r="R223" s="286" t="s">
        <v>105</v>
      </c>
    </row>
    <row r="224" spans="1:18" s="206" customFormat="1">
      <c r="A224" s="204"/>
      <c r="C224" s="232" t="s">
        <v>493</v>
      </c>
      <c r="D224" s="211" t="s">
        <v>126</v>
      </c>
      <c r="E224" s="233"/>
      <c r="F224" s="234" t="s">
        <v>103</v>
      </c>
      <c r="G224" s="234" t="s">
        <v>104</v>
      </c>
      <c r="H224" s="235">
        <v>45443</v>
      </c>
      <c r="I224" s="235">
        <v>46099</v>
      </c>
      <c r="J224" s="234" t="s">
        <v>116</v>
      </c>
      <c r="K224" s="212">
        <v>500000000</v>
      </c>
      <c r="L224" s="212">
        <v>500000000</v>
      </c>
      <c r="M224" s="212">
        <v>502684932</v>
      </c>
      <c r="N224" s="212">
        <v>500000000</v>
      </c>
      <c r="O224" s="213">
        <v>7.0000000000000007E-2</v>
      </c>
      <c r="P224" s="371">
        <v>3.114324070273628E-3</v>
      </c>
      <c r="Q224" s="236">
        <v>0.7</v>
      </c>
      <c r="R224" s="286" t="s">
        <v>105</v>
      </c>
    </row>
    <row r="225" spans="1:18" s="206" customFormat="1">
      <c r="A225" s="204"/>
      <c r="C225" s="232" t="s">
        <v>493</v>
      </c>
      <c r="D225" s="211" t="s">
        <v>126</v>
      </c>
      <c r="E225" s="233"/>
      <c r="F225" s="234" t="s">
        <v>103</v>
      </c>
      <c r="G225" s="234" t="s">
        <v>104</v>
      </c>
      <c r="H225" s="235">
        <v>45443</v>
      </c>
      <c r="I225" s="235">
        <v>46099</v>
      </c>
      <c r="J225" s="234" t="s">
        <v>116</v>
      </c>
      <c r="K225" s="212">
        <v>500000000</v>
      </c>
      <c r="L225" s="212">
        <v>500000000</v>
      </c>
      <c r="M225" s="212">
        <v>502684932</v>
      </c>
      <c r="N225" s="212">
        <v>500000000</v>
      </c>
      <c r="O225" s="213">
        <v>7.0000000000000007E-2</v>
      </c>
      <c r="P225" s="371">
        <v>3.114324070273628E-3</v>
      </c>
      <c r="Q225" s="236">
        <v>0.9</v>
      </c>
      <c r="R225" s="286" t="s">
        <v>105</v>
      </c>
    </row>
    <row r="226" spans="1:18" s="206" customFormat="1">
      <c r="A226" s="204"/>
      <c r="C226" s="232" t="s">
        <v>493</v>
      </c>
      <c r="D226" s="211" t="s">
        <v>126</v>
      </c>
      <c r="E226" s="233"/>
      <c r="F226" s="234" t="s">
        <v>103</v>
      </c>
      <c r="G226" s="234" t="s">
        <v>104</v>
      </c>
      <c r="H226" s="235">
        <v>45443</v>
      </c>
      <c r="I226" s="235">
        <v>46099</v>
      </c>
      <c r="J226" s="234" t="s">
        <v>116</v>
      </c>
      <c r="K226" s="212">
        <v>500000000</v>
      </c>
      <c r="L226" s="212">
        <v>500000000</v>
      </c>
      <c r="M226" s="212">
        <v>502684932</v>
      </c>
      <c r="N226" s="212">
        <v>500000000</v>
      </c>
      <c r="O226" s="213">
        <v>7.0000000000000007E-2</v>
      </c>
      <c r="P226" s="371">
        <v>3.114324070273628E-3</v>
      </c>
      <c r="Q226" s="236">
        <v>0.9</v>
      </c>
      <c r="R226" s="286" t="s">
        <v>105</v>
      </c>
    </row>
    <row r="227" spans="1:18" s="206" customFormat="1">
      <c r="A227" s="204"/>
      <c r="C227" s="232" t="s">
        <v>493</v>
      </c>
      <c r="D227" s="211" t="s">
        <v>126</v>
      </c>
      <c r="E227" s="233"/>
      <c r="F227" s="234" t="s">
        <v>103</v>
      </c>
      <c r="G227" s="234" t="s">
        <v>104</v>
      </c>
      <c r="H227" s="235">
        <v>45443</v>
      </c>
      <c r="I227" s="235">
        <v>46099</v>
      </c>
      <c r="J227" s="234" t="s">
        <v>116</v>
      </c>
      <c r="K227" s="212">
        <v>500000000</v>
      </c>
      <c r="L227" s="212">
        <v>500000000</v>
      </c>
      <c r="M227" s="212">
        <v>502684932</v>
      </c>
      <c r="N227" s="212">
        <v>500000000</v>
      </c>
      <c r="O227" s="213">
        <v>7.0000000000000007E-2</v>
      </c>
      <c r="P227" s="371">
        <v>3.114324070273628E-3</v>
      </c>
      <c r="Q227" s="236">
        <v>0.9</v>
      </c>
      <c r="R227" s="286" t="s">
        <v>105</v>
      </c>
    </row>
    <row r="228" spans="1:18" s="206" customFormat="1">
      <c r="A228" s="204"/>
      <c r="C228" s="232" t="s">
        <v>118</v>
      </c>
      <c r="D228" s="211" t="s">
        <v>126</v>
      </c>
      <c r="E228" s="233"/>
      <c r="F228" s="234" t="s">
        <v>103</v>
      </c>
      <c r="G228" s="234" t="s">
        <v>104</v>
      </c>
      <c r="H228" s="235">
        <v>45448</v>
      </c>
      <c r="I228" s="235">
        <v>46168</v>
      </c>
      <c r="J228" s="234" t="s">
        <v>116</v>
      </c>
      <c r="K228" s="212">
        <v>500000000</v>
      </c>
      <c r="L228" s="212">
        <v>500980822</v>
      </c>
      <c r="M228" s="212">
        <v>503348471</v>
      </c>
      <c r="N228" s="212">
        <v>500000000</v>
      </c>
      <c r="O228" s="213">
        <v>7.4999999999999997E-2</v>
      </c>
      <c r="P228" s="371">
        <v>3.1184349463865115E-3</v>
      </c>
      <c r="Q228" s="236">
        <v>0.9</v>
      </c>
      <c r="R228" s="286" t="s">
        <v>105</v>
      </c>
    </row>
    <row r="229" spans="1:18" s="206" customFormat="1">
      <c r="A229" s="204"/>
      <c r="C229" s="232" t="s">
        <v>493</v>
      </c>
      <c r="D229" s="211" t="s">
        <v>125</v>
      </c>
      <c r="E229" s="233"/>
      <c r="F229" s="234" t="s">
        <v>103</v>
      </c>
      <c r="G229" s="234" t="s">
        <v>104</v>
      </c>
      <c r="H229" s="235">
        <v>45448</v>
      </c>
      <c r="I229" s="235">
        <v>46468</v>
      </c>
      <c r="J229" s="234" t="s">
        <v>116</v>
      </c>
      <c r="K229" s="212">
        <v>500000000</v>
      </c>
      <c r="L229" s="212">
        <v>500000000</v>
      </c>
      <c r="M229" s="212">
        <v>502268493</v>
      </c>
      <c r="N229" s="212">
        <v>500000000</v>
      </c>
      <c r="O229" s="213">
        <v>7.1999999999999995E-2</v>
      </c>
      <c r="P229" s="371">
        <v>3.1117440725077499E-3</v>
      </c>
      <c r="Q229" s="236">
        <v>0.9</v>
      </c>
      <c r="R229" s="286" t="s">
        <v>105</v>
      </c>
    </row>
    <row r="230" spans="1:18" s="206" customFormat="1">
      <c r="A230" s="204"/>
      <c r="C230" s="232" t="s">
        <v>493</v>
      </c>
      <c r="D230" s="211" t="s">
        <v>125</v>
      </c>
      <c r="E230" s="233"/>
      <c r="F230" s="234" t="s">
        <v>103</v>
      </c>
      <c r="G230" s="234" t="s">
        <v>104</v>
      </c>
      <c r="H230" s="235">
        <v>45448</v>
      </c>
      <c r="I230" s="235">
        <v>46468</v>
      </c>
      <c r="J230" s="234" t="s">
        <v>116</v>
      </c>
      <c r="K230" s="212">
        <v>500000000</v>
      </c>
      <c r="L230" s="212">
        <v>500000000</v>
      </c>
      <c r="M230" s="212">
        <v>502268493</v>
      </c>
      <c r="N230" s="212">
        <v>500000000</v>
      </c>
      <c r="O230" s="213">
        <v>7.1999999999999995E-2</v>
      </c>
      <c r="P230" s="371">
        <v>3.1117440725077499E-3</v>
      </c>
      <c r="Q230" s="236">
        <v>0.9</v>
      </c>
      <c r="R230" s="286" t="s">
        <v>105</v>
      </c>
    </row>
    <row r="231" spans="1:18" s="206" customFormat="1">
      <c r="A231" s="204"/>
      <c r="C231" s="232" t="s">
        <v>493</v>
      </c>
      <c r="D231" s="211" t="s">
        <v>125</v>
      </c>
      <c r="E231" s="233"/>
      <c r="F231" s="234" t="s">
        <v>103</v>
      </c>
      <c r="G231" s="234" t="s">
        <v>104</v>
      </c>
      <c r="H231" s="235">
        <v>45448</v>
      </c>
      <c r="I231" s="235">
        <v>46468</v>
      </c>
      <c r="J231" s="234" t="s">
        <v>116</v>
      </c>
      <c r="K231" s="212">
        <v>500000000</v>
      </c>
      <c r="L231" s="212">
        <v>500000000</v>
      </c>
      <c r="M231" s="212">
        <v>502268493</v>
      </c>
      <c r="N231" s="212">
        <v>500000000</v>
      </c>
      <c r="O231" s="213">
        <v>7.1999999999999995E-2</v>
      </c>
      <c r="P231" s="371">
        <v>3.1117440725077499E-3</v>
      </c>
      <c r="Q231" s="236">
        <v>0.9</v>
      </c>
      <c r="R231" s="286" t="s">
        <v>105</v>
      </c>
    </row>
    <row r="232" spans="1:18" s="206" customFormat="1">
      <c r="A232" s="204"/>
      <c r="C232" s="232" t="s">
        <v>493</v>
      </c>
      <c r="D232" s="211" t="s">
        <v>125</v>
      </c>
      <c r="E232" s="233"/>
      <c r="F232" s="234" t="s">
        <v>103</v>
      </c>
      <c r="G232" s="234" t="s">
        <v>104</v>
      </c>
      <c r="H232" s="235">
        <v>45448</v>
      </c>
      <c r="I232" s="235">
        <v>46468</v>
      </c>
      <c r="J232" s="234" t="s">
        <v>116</v>
      </c>
      <c r="K232" s="212">
        <v>500000000</v>
      </c>
      <c r="L232" s="212">
        <v>500000000</v>
      </c>
      <c r="M232" s="212">
        <v>502268493</v>
      </c>
      <c r="N232" s="212">
        <v>500000000</v>
      </c>
      <c r="O232" s="213">
        <v>7.1999999999999995E-2</v>
      </c>
      <c r="P232" s="371">
        <v>3.1117440725077499E-3</v>
      </c>
      <c r="Q232" s="236">
        <v>0.9</v>
      </c>
      <c r="R232" s="286" t="s">
        <v>105</v>
      </c>
    </row>
    <row r="233" spans="1:18" s="206" customFormat="1">
      <c r="A233" s="204"/>
      <c r="C233" s="232" t="s">
        <v>493</v>
      </c>
      <c r="D233" s="211" t="s">
        <v>125</v>
      </c>
      <c r="E233" s="233"/>
      <c r="F233" s="234" t="s">
        <v>103</v>
      </c>
      <c r="G233" s="234" t="s">
        <v>104</v>
      </c>
      <c r="H233" s="235">
        <v>45448</v>
      </c>
      <c r="I233" s="235">
        <v>46468</v>
      </c>
      <c r="J233" s="234" t="s">
        <v>116</v>
      </c>
      <c r="K233" s="212">
        <v>500000000</v>
      </c>
      <c r="L233" s="212">
        <v>500000000</v>
      </c>
      <c r="M233" s="212">
        <v>502268493</v>
      </c>
      <c r="N233" s="212">
        <v>500000000</v>
      </c>
      <c r="O233" s="213">
        <v>7.1999999999999995E-2</v>
      </c>
      <c r="P233" s="371">
        <v>3.1117440725077499E-3</v>
      </c>
      <c r="Q233" s="236">
        <v>0.9</v>
      </c>
      <c r="R233" s="286" t="s">
        <v>105</v>
      </c>
    </row>
    <row r="234" spans="1:18" s="206" customFormat="1">
      <c r="A234" s="204"/>
      <c r="C234" s="232" t="s">
        <v>493</v>
      </c>
      <c r="D234" s="211" t="s">
        <v>125</v>
      </c>
      <c r="E234" s="233"/>
      <c r="F234" s="234" t="s">
        <v>103</v>
      </c>
      <c r="G234" s="234" t="s">
        <v>104</v>
      </c>
      <c r="H234" s="235">
        <v>45448</v>
      </c>
      <c r="I234" s="235">
        <v>46468</v>
      </c>
      <c r="J234" s="234" t="s">
        <v>116</v>
      </c>
      <c r="K234" s="212">
        <v>500000000</v>
      </c>
      <c r="L234" s="212">
        <v>500000000</v>
      </c>
      <c r="M234" s="212">
        <v>502268493</v>
      </c>
      <c r="N234" s="212">
        <v>500000000</v>
      </c>
      <c r="O234" s="213">
        <v>7.1999999999999995E-2</v>
      </c>
      <c r="P234" s="371">
        <v>3.1117440725077499E-3</v>
      </c>
      <c r="Q234" s="236">
        <v>0.9</v>
      </c>
      <c r="R234" s="286" t="s">
        <v>105</v>
      </c>
    </row>
    <row r="235" spans="1:18" s="206" customFormat="1">
      <c r="A235" s="204"/>
      <c r="C235" s="232" t="s">
        <v>493</v>
      </c>
      <c r="D235" s="211" t="s">
        <v>125</v>
      </c>
      <c r="E235" s="233"/>
      <c r="F235" s="234" t="s">
        <v>103</v>
      </c>
      <c r="G235" s="234" t="s">
        <v>104</v>
      </c>
      <c r="H235" s="235">
        <v>45448</v>
      </c>
      <c r="I235" s="235">
        <v>46468</v>
      </c>
      <c r="J235" s="234" t="s">
        <v>116</v>
      </c>
      <c r="K235" s="212">
        <v>500000000</v>
      </c>
      <c r="L235" s="212">
        <v>500000000</v>
      </c>
      <c r="M235" s="212">
        <v>502268493</v>
      </c>
      <c r="N235" s="212">
        <v>500000000</v>
      </c>
      <c r="O235" s="213">
        <v>7.1999999999999995E-2</v>
      </c>
      <c r="P235" s="371">
        <v>3.1117440725077499E-3</v>
      </c>
      <c r="Q235" s="236">
        <v>0.9</v>
      </c>
      <c r="R235" s="286" t="s">
        <v>105</v>
      </c>
    </row>
    <row r="236" spans="1:18" s="206" customFormat="1">
      <c r="A236" s="204"/>
      <c r="C236" s="232" t="s">
        <v>493</v>
      </c>
      <c r="D236" s="211" t="s">
        <v>125</v>
      </c>
      <c r="E236" s="233"/>
      <c r="F236" s="234" t="s">
        <v>103</v>
      </c>
      <c r="G236" s="234" t="s">
        <v>104</v>
      </c>
      <c r="H236" s="235">
        <v>45448</v>
      </c>
      <c r="I236" s="235">
        <v>46468</v>
      </c>
      <c r="J236" s="234" t="s">
        <v>116</v>
      </c>
      <c r="K236" s="212">
        <v>500000000</v>
      </c>
      <c r="L236" s="212">
        <v>500000000</v>
      </c>
      <c r="M236" s="212">
        <v>502268493</v>
      </c>
      <c r="N236" s="212">
        <v>500000000</v>
      </c>
      <c r="O236" s="213">
        <v>7.1999999999999995E-2</v>
      </c>
      <c r="P236" s="371">
        <v>3.1117440725077499E-3</v>
      </c>
      <c r="Q236" s="236">
        <v>0.9</v>
      </c>
      <c r="R236" s="286" t="s">
        <v>105</v>
      </c>
    </row>
    <row r="237" spans="1:18" s="206" customFormat="1">
      <c r="A237" s="204"/>
      <c r="C237" s="232" t="s">
        <v>493</v>
      </c>
      <c r="D237" s="211" t="s">
        <v>125</v>
      </c>
      <c r="E237" s="233"/>
      <c r="F237" s="234" t="s">
        <v>103</v>
      </c>
      <c r="G237" s="234" t="s">
        <v>104</v>
      </c>
      <c r="H237" s="235">
        <v>45448</v>
      </c>
      <c r="I237" s="235">
        <v>46468</v>
      </c>
      <c r="J237" s="234" t="s">
        <v>116</v>
      </c>
      <c r="K237" s="212">
        <v>500000000</v>
      </c>
      <c r="L237" s="212">
        <v>500000000</v>
      </c>
      <c r="M237" s="212">
        <v>502268493</v>
      </c>
      <c r="N237" s="212">
        <v>500000000</v>
      </c>
      <c r="O237" s="213">
        <v>7.1999999999999995E-2</v>
      </c>
      <c r="P237" s="371">
        <v>3.1117440725077499E-3</v>
      </c>
      <c r="Q237" s="236">
        <v>0.9</v>
      </c>
      <c r="R237" s="286" t="s">
        <v>105</v>
      </c>
    </row>
    <row r="238" spans="1:18" s="206" customFormat="1">
      <c r="A238" s="204"/>
      <c r="C238" s="232" t="s">
        <v>493</v>
      </c>
      <c r="D238" s="211" t="s">
        <v>125</v>
      </c>
      <c r="E238" s="233"/>
      <c r="F238" s="234" t="s">
        <v>103</v>
      </c>
      <c r="G238" s="234" t="s">
        <v>104</v>
      </c>
      <c r="H238" s="235">
        <v>45448</v>
      </c>
      <c r="I238" s="235">
        <v>46468</v>
      </c>
      <c r="J238" s="234" t="s">
        <v>116</v>
      </c>
      <c r="K238" s="212">
        <v>500000000</v>
      </c>
      <c r="L238" s="212">
        <v>500000000</v>
      </c>
      <c r="M238" s="212">
        <v>502268493</v>
      </c>
      <c r="N238" s="212">
        <v>500000000</v>
      </c>
      <c r="O238" s="213">
        <v>7.1999999999999995E-2</v>
      </c>
      <c r="P238" s="371">
        <v>3.1117440725077499E-3</v>
      </c>
      <c r="Q238" s="236">
        <v>0.9</v>
      </c>
      <c r="R238" s="286" t="s">
        <v>105</v>
      </c>
    </row>
    <row r="239" spans="1:18" s="206" customFormat="1">
      <c r="A239" s="204"/>
      <c r="C239" s="232" t="s">
        <v>493</v>
      </c>
      <c r="D239" s="211" t="s">
        <v>125</v>
      </c>
      <c r="E239" s="233"/>
      <c r="F239" s="234" t="s">
        <v>103</v>
      </c>
      <c r="G239" s="234" t="s">
        <v>104</v>
      </c>
      <c r="H239" s="235">
        <v>45449</v>
      </c>
      <c r="I239" s="235">
        <v>46468</v>
      </c>
      <c r="J239" s="234" t="s">
        <v>116</v>
      </c>
      <c r="K239" s="212">
        <v>500000000</v>
      </c>
      <c r="L239" s="212">
        <v>500000000</v>
      </c>
      <c r="M239" s="212">
        <v>502169863</v>
      </c>
      <c r="N239" s="212">
        <v>500000000</v>
      </c>
      <c r="O239" s="213">
        <v>7.1999999999999995E-2</v>
      </c>
      <c r="P239" s="371">
        <v>3.1111330221987041E-3</v>
      </c>
      <c r="Q239" s="236">
        <v>0.9</v>
      </c>
      <c r="R239" s="286" t="s">
        <v>105</v>
      </c>
    </row>
    <row r="240" spans="1:18" s="206" customFormat="1">
      <c r="A240" s="204"/>
      <c r="C240" s="232" t="s">
        <v>493</v>
      </c>
      <c r="D240" s="211" t="s">
        <v>125</v>
      </c>
      <c r="E240" s="233"/>
      <c r="F240" s="234" t="s">
        <v>103</v>
      </c>
      <c r="G240" s="234" t="s">
        <v>104</v>
      </c>
      <c r="H240" s="235">
        <v>45449</v>
      </c>
      <c r="I240" s="235">
        <v>46468</v>
      </c>
      <c r="J240" s="234" t="s">
        <v>116</v>
      </c>
      <c r="K240" s="212">
        <v>500000000</v>
      </c>
      <c r="L240" s="212">
        <v>500000000</v>
      </c>
      <c r="M240" s="212">
        <v>502169863</v>
      </c>
      <c r="N240" s="212">
        <v>500000000</v>
      </c>
      <c r="O240" s="213">
        <v>7.1999999999999995E-2</v>
      </c>
      <c r="P240" s="371">
        <v>3.1111330221987041E-3</v>
      </c>
      <c r="Q240" s="236">
        <v>0.9</v>
      </c>
      <c r="R240" s="286" t="s">
        <v>105</v>
      </c>
    </row>
    <row r="241" spans="1:18" s="206" customFormat="1">
      <c r="A241" s="204"/>
      <c r="C241" s="232" t="s">
        <v>493</v>
      </c>
      <c r="D241" s="211" t="s">
        <v>125</v>
      </c>
      <c r="E241" s="233"/>
      <c r="F241" s="234" t="s">
        <v>103</v>
      </c>
      <c r="G241" s="234" t="s">
        <v>104</v>
      </c>
      <c r="H241" s="235">
        <v>45449</v>
      </c>
      <c r="I241" s="235">
        <v>46468</v>
      </c>
      <c r="J241" s="234" t="s">
        <v>116</v>
      </c>
      <c r="K241" s="212">
        <v>500000000</v>
      </c>
      <c r="L241" s="212">
        <v>500000000</v>
      </c>
      <c r="M241" s="212">
        <v>502169863</v>
      </c>
      <c r="N241" s="212">
        <v>500000000</v>
      </c>
      <c r="O241" s="213">
        <v>7.1999999999999995E-2</v>
      </c>
      <c r="P241" s="371">
        <v>3.1111330221987041E-3</v>
      </c>
      <c r="Q241" s="236">
        <v>0.9</v>
      </c>
      <c r="R241" s="286" t="s">
        <v>105</v>
      </c>
    </row>
    <row r="242" spans="1:18" s="206" customFormat="1">
      <c r="A242" s="204"/>
      <c r="C242" s="232" t="s">
        <v>493</v>
      </c>
      <c r="D242" s="211" t="s">
        <v>125</v>
      </c>
      <c r="E242" s="233"/>
      <c r="F242" s="234" t="s">
        <v>103</v>
      </c>
      <c r="G242" s="234" t="s">
        <v>104</v>
      </c>
      <c r="H242" s="235">
        <v>45449</v>
      </c>
      <c r="I242" s="235">
        <v>46468</v>
      </c>
      <c r="J242" s="234" t="s">
        <v>116</v>
      </c>
      <c r="K242" s="212">
        <v>500000000</v>
      </c>
      <c r="L242" s="212">
        <v>500000000</v>
      </c>
      <c r="M242" s="212">
        <v>502169863</v>
      </c>
      <c r="N242" s="212">
        <v>500000000</v>
      </c>
      <c r="O242" s="213">
        <v>7.1999999999999995E-2</v>
      </c>
      <c r="P242" s="371">
        <v>3.1111330221987041E-3</v>
      </c>
      <c r="Q242" s="236">
        <v>0.9</v>
      </c>
      <c r="R242" s="286" t="s">
        <v>105</v>
      </c>
    </row>
    <row r="243" spans="1:18" s="206" customFormat="1">
      <c r="A243" s="204"/>
      <c r="C243" s="232" t="s">
        <v>493</v>
      </c>
      <c r="D243" s="211" t="s">
        <v>125</v>
      </c>
      <c r="E243" s="233"/>
      <c r="F243" s="234" t="s">
        <v>103</v>
      </c>
      <c r="G243" s="234" t="s">
        <v>104</v>
      </c>
      <c r="H243" s="235">
        <v>45449</v>
      </c>
      <c r="I243" s="235">
        <v>46468</v>
      </c>
      <c r="J243" s="234" t="s">
        <v>116</v>
      </c>
      <c r="K243" s="212">
        <v>500000000</v>
      </c>
      <c r="L243" s="212">
        <v>500000000</v>
      </c>
      <c r="M243" s="212">
        <v>502169863</v>
      </c>
      <c r="N243" s="212">
        <v>500000000</v>
      </c>
      <c r="O243" s="213">
        <v>7.1999999999999995E-2</v>
      </c>
      <c r="P243" s="371">
        <v>3.1111330221987041E-3</v>
      </c>
      <c r="Q243" s="236">
        <v>0.9</v>
      </c>
      <c r="R243" s="286" t="s">
        <v>105</v>
      </c>
    </row>
    <row r="244" spans="1:18" s="206" customFormat="1">
      <c r="A244" s="204"/>
      <c r="C244" s="232" t="s">
        <v>493</v>
      </c>
      <c r="D244" s="211" t="s">
        <v>125</v>
      </c>
      <c r="E244" s="233"/>
      <c r="F244" s="234" t="s">
        <v>103</v>
      </c>
      <c r="G244" s="234" t="s">
        <v>104</v>
      </c>
      <c r="H244" s="235">
        <v>45449</v>
      </c>
      <c r="I244" s="235">
        <v>46468</v>
      </c>
      <c r="J244" s="234" t="s">
        <v>116</v>
      </c>
      <c r="K244" s="212">
        <v>500000000</v>
      </c>
      <c r="L244" s="212">
        <v>500000000</v>
      </c>
      <c r="M244" s="212">
        <v>502169863</v>
      </c>
      <c r="N244" s="212">
        <v>500000000</v>
      </c>
      <c r="O244" s="213">
        <v>7.1999999999999995E-2</v>
      </c>
      <c r="P244" s="371">
        <v>3.1111330221987041E-3</v>
      </c>
      <c r="Q244" s="236">
        <v>0.9</v>
      </c>
      <c r="R244" s="286" t="s">
        <v>105</v>
      </c>
    </row>
    <row r="245" spans="1:18" s="206" customFormat="1">
      <c r="A245" s="204"/>
      <c r="C245" s="232" t="s">
        <v>493</v>
      </c>
      <c r="D245" s="211" t="s">
        <v>125</v>
      </c>
      <c r="E245" s="233"/>
      <c r="F245" s="234" t="s">
        <v>103</v>
      </c>
      <c r="G245" s="234" t="s">
        <v>104</v>
      </c>
      <c r="H245" s="235">
        <v>45454</v>
      </c>
      <c r="I245" s="235">
        <v>46072</v>
      </c>
      <c r="J245" s="234" t="s">
        <v>116</v>
      </c>
      <c r="K245" s="212">
        <v>150000000</v>
      </c>
      <c r="L245" s="212">
        <v>150000000</v>
      </c>
      <c r="M245" s="212">
        <v>150492534</v>
      </c>
      <c r="N245" s="212">
        <v>150000000</v>
      </c>
      <c r="O245" s="213">
        <v>7.0499999999999993E-2</v>
      </c>
      <c r="P245" s="371">
        <v>9.3235840423534387E-4</v>
      </c>
      <c r="Q245" s="236">
        <v>0.9</v>
      </c>
      <c r="R245" s="286" t="s">
        <v>105</v>
      </c>
    </row>
    <row r="246" spans="1:18" s="206" customFormat="1">
      <c r="A246" s="204"/>
      <c r="C246" s="232" t="s">
        <v>493</v>
      </c>
      <c r="D246" s="211" t="s">
        <v>125</v>
      </c>
      <c r="E246" s="233"/>
      <c r="F246" s="234" t="s">
        <v>103</v>
      </c>
      <c r="G246" s="234" t="s">
        <v>104</v>
      </c>
      <c r="H246" s="235">
        <v>45454</v>
      </c>
      <c r="I246" s="235">
        <v>46072</v>
      </c>
      <c r="J246" s="234" t="s">
        <v>116</v>
      </c>
      <c r="K246" s="212">
        <v>150000000</v>
      </c>
      <c r="L246" s="212">
        <v>150000000</v>
      </c>
      <c r="M246" s="212">
        <v>150492534</v>
      </c>
      <c r="N246" s="212">
        <v>150000000</v>
      </c>
      <c r="O246" s="213">
        <v>7.0499999999999993E-2</v>
      </c>
      <c r="P246" s="371">
        <v>9.3235840423534387E-4</v>
      </c>
      <c r="Q246" s="236">
        <v>0.9</v>
      </c>
      <c r="R246" s="286" t="s">
        <v>105</v>
      </c>
    </row>
    <row r="247" spans="1:18" s="206" customFormat="1">
      <c r="A247" s="204"/>
      <c r="C247" s="232" t="s">
        <v>493</v>
      </c>
      <c r="D247" s="211" t="s">
        <v>125</v>
      </c>
      <c r="E247" s="233"/>
      <c r="F247" s="234" t="s">
        <v>103</v>
      </c>
      <c r="G247" s="234" t="s">
        <v>104</v>
      </c>
      <c r="H247" s="235">
        <v>45454</v>
      </c>
      <c r="I247" s="235">
        <v>46072</v>
      </c>
      <c r="J247" s="234" t="s">
        <v>116</v>
      </c>
      <c r="K247" s="212">
        <v>150000000</v>
      </c>
      <c r="L247" s="212">
        <v>150000000</v>
      </c>
      <c r="M247" s="212">
        <v>150492534</v>
      </c>
      <c r="N247" s="212">
        <v>150000000</v>
      </c>
      <c r="O247" s="213">
        <v>7.0499999999999993E-2</v>
      </c>
      <c r="P247" s="371">
        <v>9.3235840423534387E-4</v>
      </c>
      <c r="Q247" s="236">
        <v>0.9</v>
      </c>
      <c r="R247" s="286" t="s">
        <v>105</v>
      </c>
    </row>
    <row r="248" spans="1:18" s="206" customFormat="1">
      <c r="A248" s="204"/>
      <c r="C248" s="232" t="s">
        <v>493</v>
      </c>
      <c r="D248" s="211" t="s">
        <v>125</v>
      </c>
      <c r="E248" s="233"/>
      <c r="F248" s="234" t="s">
        <v>103</v>
      </c>
      <c r="G248" s="234" t="s">
        <v>104</v>
      </c>
      <c r="H248" s="235">
        <v>45454</v>
      </c>
      <c r="I248" s="235">
        <v>46072</v>
      </c>
      <c r="J248" s="234" t="s">
        <v>116</v>
      </c>
      <c r="K248" s="212">
        <v>150000000</v>
      </c>
      <c r="L248" s="212">
        <v>150000000</v>
      </c>
      <c r="M248" s="212">
        <v>150492534</v>
      </c>
      <c r="N248" s="212">
        <v>150000000</v>
      </c>
      <c r="O248" s="213">
        <v>7.0499999999999993E-2</v>
      </c>
      <c r="P248" s="371">
        <v>9.3235840423534387E-4</v>
      </c>
      <c r="Q248" s="236">
        <v>0.9</v>
      </c>
      <c r="R248" s="286" t="s">
        <v>105</v>
      </c>
    </row>
    <row r="249" spans="1:18" s="206" customFormat="1">
      <c r="A249" s="204"/>
      <c r="C249" s="232" t="s">
        <v>493</v>
      </c>
      <c r="D249" s="211" t="s">
        <v>125</v>
      </c>
      <c r="E249" s="233"/>
      <c r="F249" s="234" t="s">
        <v>103</v>
      </c>
      <c r="G249" s="234" t="s">
        <v>104</v>
      </c>
      <c r="H249" s="235">
        <v>45454</v>
      </c>
      <c r="I249" s="235">
        <v>46072</v>
      </c>
      <c r="J249" s="234" t="s">
        <v>116</v>
      </c>
      <c r="K249" s="212">
        <v>150000000</v>
      </c>
      <c r="L249" s="212">
        <v>150000000</v>
      </c>
      <c r="M249" s="212">
        <v>150492534</v>
      </c>
      <c r="N249" s="212">
        <v>150000000</v>
      </c>
      <c r="O249" s="213">
        <v>7.0499999999999993E-2</v>
      </c>
      <c r="P249" s="371">
        <v>9.3235840423534387E-4</v>
      </c>
      <c r="Q249" s="236">
        <v>0.9</v>
      </c>
      <c r="R249" s="286" t="s">
        <v>105</v>
      </c>
    </row>
    <row r="250" spans="1:18" s="206" customFormat="1">
      <c r="A250" s="204"/>
      <c r="C250" s="232" t="s">
        <v>493</v>
      </c>
      <c r="D250" s="211" t="s">
        <v>125</v>
      </c>
      <c r="E250" s="233"/>
      <c r="F250" s="234" t="s">
        <v>103</v>
      </c>
      <c r="G250" s="234" t="s">
        <v>104</v>
      </c>
      <c r="H250" s="235">
        <v>45454</v>
      </c>
      <c r="I250" s="235">
        <v>46072</v>
      </c>
      <c r="J250" s="234" t="s">
        <v>116</v>
      </c>
      <c r="K250" s="212">
        <v>150000000</v>
      </c>
      <c r="L250" s="212">
        <v>150000000</v>
      </c>
      <c r="M250" s="212">
        <v>150492534</v>
      </c>
      <c r="N250" s="212">
        <v>150000000</v>
      </c>
      <c r="O250" s="213">
        <v>7.0499999999999993E-2</v>
      </c>
      <c r="P250" s="371">
        <v>9.3235840423534387E-4</v>
      </c>
      <c r="Q250" s="236">
        <v>0.9</v>
      </c>
      <c r="R250" s="286" t="s">
        <v>105</v>
      </c>
    </row>
    <row r="251" spans="1:18" s="206" customFormat="1">
      <c r="A251" s="204"/>
      <c r="C251" s="232" t="s">
        <v>493</v>
      </c>
      <c r="D251" s="211" t="s">
        <v>125</v>
      </c>
      <c r="E251" s="233"/>
      <c r="F251" s="234" t="s">
        <v>103</v>
      </c>
      <c r="G251" s="234" t="s">
        <v>104</v>
      </c>
      <c r="H251" s="235">
        <v>45454</v>
      </c>
      <c r="I251" s="235">
        <v>46072</v>
      </c>
      <c r="J251" s="234" t="s">
        <v>116</v>
      </c>
      <c r="K251" s="212">
        <v>150000000</v>
      </c>
      <c r="L251" s="212">
        <v>150000000</v>
      </c>
      <c r="M251" s="212">
        <v>150492534</v>
      </c>
      <c r="N251" s="212">
        <v>150000000</v>
      </c>
      <c r="O251" s="213">
        <v>7.0499999999999993E-2</v>
      </c>
      <c r="P251" s="371">
        <v>9.3235840423534387E-4</v>
      </c>
      <c r="Q251" s="236">
        <v>0.9</v>
      </c>
      <c r="R251" s="286" t="s">
        <v>105</v>
      </c>
    </row>
    <row r="252" spans="1:18" s="206" customFormat="1">
      <c r="A252" s="204"/>
      <c r="C252" s="232" t="s">
        <v>493</v>
      </c>
      <c r="D252" s="211" t="s">
        <v>125</v>
      </c>
      <c r="E252" s="233"/>
      <c r="F252" s="234" t="s">
        <v>103</v>
      </c>
      <c r="G252" s="234" t="s">
        <v>104</v>
      </c>
      <c r="H252" s="235">
        <v>45454</v>
      </c>
      <c r="I252" s="235">
        <v>46072</v>
      </c>
      <c r="J252" s="234" t="s">
        <v>116</v>
      </c>
      <c r="K252" s="212">
        <v>150000000</v>
      </c>
      <c r="L252" s="212">
        <v>150000000</v>
      </c>
      <c r="M252" s="212">
        <v>150492534</v>
      </c>
      <c r="N252" s="212">
        <v>150000000</v>
      </c>
      <c r="O252" s="213">
        <v>7.0499999999999993E-2</v>
      </c>
      <c r="P252" s="371">
        <v>9.3235840423534387E-4</v>
      </c>
      <c r="Q252" s="236">
        <v>0.9</v>
      </c>
      <c r="R252" s="286" t="s">
        <v>105</v>
      </c>
    </row>
    <row r="253" spans="1:18" s="206" customFormat="1">
      <c r="A253" s="204"/>
      <c r="C253" s="232" t="s">
        <v>493</v>
      </c>
      <c r="D253" s="211" t="s">
        <v>125</v>
      </c>
      <c r="E253" s="233"/>
      <c r="F253" s="234" t="s">
        <v>103</v>
      </c>
      <c r="G253" s="234" t="s">
        <v>104</v>
      </c>
      <c r="H253" s="235">
        <v>45457</v>
      </c>
      <c r="I253" s="235">
        <v>46496</v>
      </c>
      <c r="J253" s="234" t="s">
        <v>116</v>
      </c>
      <c r="K253" s="212">
        <v>500000000</v>
      </c>
      <c r="L253" s="212">
        <v>500000000</v>
      </c>
      <c r="M253" s="212">
        <v>501371233</v>
      </c>
      <c r="N253" s="212">
        <v>500000000</v>
      </c>
      <c r="O253" s="213">
        <v>7.1499999999999994E-2</v>
      </c>
      <c r="P253" s="371">
        <v>3.1061852060341199E-3</v>
      </c>
      <c r="Q253" s="236">
        <v>0.9</v>
      </c>
      <c r="R253" s="286" t="s">
        <v>105</v>
      </c>
    </row>
    <row r="254" spans="1:18" s="206" customFormat="1">
      <c r="A254" s="204"/>
      <c r="C254" s="232" t="s">
        <v>493</v>
      </c>
      <c r="D254" s="211" t="s">
        <v>125</v>
      </c>
      <c r="E254" s="233"/>
      <c r="F254" s="234" t="s">
        <v>103</v>
      </c>
      <c r="G254" s="234" t="s">
        <v>104</v>
      </c>
      <c r="H254" s="235">
        <v>45457</v>
      </c>
      <c r="I254" s="235">
        <v>46496</v>
      </c>
      <c r="J254" s="234" t="s">
        <v>116</v>
      </c>
      <c r="K254" s="212">
        <v>500000000</v>
      </c>
      <c r="L254" s="212">
        <v>500000000</v>
      </c>
      <c r="M254" s="212">
        <v>501371233</v>
      </c>
      <c r="N254" s="212">
        <v>500000000</v>
      </c>
      <c r="O254" s="213">
        <v>7.1499999999999994E-2</v>
      </c>
      <c r="P254" s="371">
        <v>3.1061852060341199E-3</v>
      </c>
      <c r="Q254" s="236">
        <v>0.7</v>
      </c>
      <c r="R254" s="286" t="s">
        <v>105</v>
      </c>
    </row>
    <row r="255" spans="1:18" s="206" customFormat="1">
      <c r="A255" s="204"/>
      <c r="C255" s="232" t="s">
        <v>493</v>
      </c>
      <c r="D255" s="211" t="s">
        <v>125</v>
      </c>
      <c r="E255" s="233"/>
      <c r="F255" s="234" t="s">
        <v>103</v>
      </c>
      <c r="G255" s="234" t="s">
        <v>104</v>
      </c>
      <c r="H255" s="235">
        <v>45457</v>
      </c>
      <c r="I255" s="235">
        <v>46496</v>
      </c>
      <c r="J255" s="234" t="s">
        <v>116</v>
      </c>
      <c r="K255" s="212">
        <v>500000000</v>
      </c>
      <c r="L255" s="212">
        <v>500000000</v>
      </c>
      <c r="M255" s="212">
        <v>501371233</v>
      </c>
      <c r="N255" s="212">
        <v>500000000</v>
      </c>
      <c r="O255" s="213">
        <v>7.1499999999999994E-2</v>
      </c>
      <c r="P255" s="371">
        <v>3.1061852060341199E-3</v>
      </c>
      <c r="Q255" s="236">
        <v>1</v>
      </c>
      <c r="R255" s="286" t="s">
        <v>105</v>
      </c>
    </row>
    <row r="256" spans="1:18" s="206" customFormat="1">
      <c r="A256" s="204"/>
      <c r="C256" s="232" t="s">
        <v>493</v>
      </c>
      <c r="D256" s="211" t="s">
        <v>125</v>
      </c>
      <c r="E256" s="233"/>
      <c r="F256" s="234" t="s">
        <v>103</v>
      </c>
      <c r="G256" s="234" t="s">
        <v>104</v>
      </c>
      <c r="H256" s="235">
        <v>45457</v>
      </c>
      <c r="I256" s="235">
        <v>46496</v>
      </c>
      <c r="J256" s="234" t="s">
        <v>116</v>
      </c>
      <c r="K256" s="212">
        <v>500000000</v>
      </c>
      <c r="L256" s="212">
        <v>500000000</v>
      </c>
      <c r="M256" s="212">
        <v>501371233</v>
      </c>
      <c r="N256" s="212">
        <v>500000000</v>
      </c>
      <c r="O256" s="213">
        <v>7.1499999999999994E-2</v>
      </c>
      <c r="P256" s="371">
        <v>3.1061852060341199E-3</v>
      </c>
      <c r="Q256" s="236">
        <v>1</v>
      </c>
      <c r="R256" s="286" t="s">
        <v>105</v>
      </c>
    </row>
    <row r="257" spans="1:18" s="206" customFormat="1">
      <c r="A257" s="204"/>
      <c r="C257" s="232" t="s">
        <v>493</v>
      </c>
      <c r="D257" s="211" t="s">
        <v>125</v>
      </c>
      <c r="E257" s="233"/>
      <c r="F257" s="234" t="s">
        <v>103</v>
      </c>
      <c r="G257" s="234" t="s">
        <v>104</v>
      </c>
      <c r="H257" s="235">
        <v>45457</v>
      </c>
      <c r="I257" s="235">
        <v>46496</v>
      </c>
      <c r="J257" s="234" t="s">
        <v>116</v>
      </c>
      <c r="K257" s="212">
        <v>500000000</v>
      </c>
      <c r="L257" s="212">
        <v>500000000</v>
      </c>
      <c r="M257" s="212">
        <v>501371233</v>
      </c>
      <c r="N257" s="212">
        <v>500000000</v>
      </c>
      <c r="O257" s="213">
        <v>7.1499999999999994E-2</v>
      </c>
      <c r="P257" s="371">
        <v>3.1061852060341199E-3</v>
      </c>
      <c r="Q257" s="236">
        <v>0.9</v>
      </c>
      <c r="R257" s="286" t="s">
        <v>105</v>
      </c>
    </row>
    <row r="258" spans="1:18" s="206" customFormat="1">
      <c r="A258" s="204"/>
      <c r="C258" s="232" t="s">
        <v>493</v>
      </c>
      <c r="D258" s="211" t="s">
        <v>125</v>
      </c>
      <c r="E258" s="233"/>
      <c r="F258" s="234" t="s">
        <v>103</v>
      </c>
      <c r="G258" s="234" t="s">
        <v>104</v>
      </c>
      <c r="H258" s="235">
        <v>45457</v>
      </c>
      <c r="I258" s="235">
        <v>46496</v>
      </c>
      <c r="J258" s="234" t="s">
        <v>116</v>
      </c>
      <c r="K258" s="212">
        <v>500000000</v>
      </c>
      <c r="L258" s="212">
        <v>500000000</v>
      </c>
      <c r="M258" s="212">
        <v>501371233</v>
      </c>
      <c r="N258" s="212">
        <v>500000000</v>
      </c>
      <c r="O258" s="213">
        <v>7.1499999999999994E-2</v>
      </c>
      <c r="P258" s="371">
        <v>3.1061852060341199E-3</v>
      </c>
      <c r="Q258" s="236">
        <v>0.9</v>
      </c>
      <c r="R258" s="286" t="s">
        <v>105</v>
      </c>
    </row>
    <row r="259" spans="1:18" s="206" customFormat="1">
      <c r="A259" s="204"/>
      <c r="C259" s="232" t="s">
        <v>493</v>
      </c>
      <c r="D259" s="211" t="s">
        <v>125</v>
      </c>
      <c r="E259" s="233"/>
      <c r="F259" s="234" t="s">
        <v>103</v>
      </c>
      <c r="G259" s="234" t="s">
        <v>104</v>
      </c>
      <c r="H259" s="235">
        <v>45457</v>
      </c>
      <c r="I259" s="235">
        <v>46496</v>
      </c>
      <c r="J259" s="234" t="s">
        <v>116</v>
      </c>
      <c r="K259" s="212">
        <v>500000000</v>
      </c>
      <c r="L259" s="212">
        <v>500000000</v>
      </c>
      <c r="M259" s="212">
        <v>501371233</v>
      </c>
      <c r="N259" s="212">
        <v>500000000</v>
      </c>
      <c r="O259" s="213">
        <v>7.1499999999999994E-2</v>
      </c>
      <c r="P259" s="371">
        <v>3.1061852060341199E-3</v>
      </c>
      <c r="Q259" s="236">
        <v>0.9</v>
      </c>
      <c r="R259" s="286" t="s">
        <v>105</v>
      </c>
    </row>
    <row r="260" spans="1:18" s="206" customFormat="1">
      <c r="A260" s="204"/>
      <c r="C260" s="232" t="s">
        <v>493</v>
      </c>
      <c r="D260" s="211" t="s">
        <v>125</v>
      </c>
      <c r="E260" s="233"/>
      <c r="F260" s="234" t="s">
        <v>103</v>
      </c>
      <c r="G260" s="234" t="s">
        <v>104</v>
      </c>
      <c r="H260" s="235">
        <v>45457</v>
      </c>
      <c r="I260" s="235">
        <v>46496</v>
      </c>
      <c r="J260" s="234" t="s">
        <v>116</v>
      </c>
      <c r="K260" s="212">
        <v>500000000</v>
      </c>
      <c r="L260" s="212">
        <v>500000000</v>
      </c>
      <c r="M260" s="212">
        <v>501371233</v>
      </c>
      <c r="N260" s="212">
        <v>500000000</v>
      </c>
      <c r="O260" s="213">
        <v>7.1499999999999994E-2</v>
      </c>
      <c r="P260" s="371">
        <v>3.1061852060341199E-3</v>
      </c>
      <c r="Q260" s="236">
        <v>0.9</v>
      </c>
      <c r="R260" s="286" t="s">
        <v>105</v>
      </c>
    </row>
    <row r="261" spans="1:18" s="206" customFormat="1">
      <c r="A261" s="204"/>
      <c r="C261" s="232" t="s">
        <v>493</v>
      </c>
      <c r="D261" s="211" t="s">
        <v>125</v>
      </c>
      <c r="E261" s="233"/>
      <c r="F261" s="234" t="s">
        <v>103</v>
      </c>
      <c r="G261" s="234" t="s">
        <v>104</v>
      </c>
      <c r="H261" s="235">
        <v>45457</v>
      </c>
      <c r="I261" s="235">
        <v>46496</v>
      </c>
      <c r="J261" s="234" t="s">
        <v>116</v>
      </c>
      <c r="K261" s="212">
        <v>500000000</v>
      </c>
      <c r="L261" s="212">
        <v>500000000</v>
      </c>
      <c r="M261" s="212">
        <v>501371233</v>
      </c>
      <c r="N261" s="212">
        <v>500000000</v>
      </c>
      <c r="O261" s="213">
        <v>7.1499999999999994E-2</v>
      </c>
      <c r="P261" s="371">
        <v>3.1061852060341199E-3</v>
      </c>
      <c r="Q261" s="236">
        <v>0.9</v>
      </c>
      <c r="R261" s="286" t="s">
        <v>105</v>
      </c>
    </row>
    <row r="262" spans="1:18" s="206" customFormat="1">
      <c r="A262" s="204"/>
      <c r="C262" s="232" t="s">
        <v>493</v>
      </c>
      <c r="D262" s="211" t="s">
        <v>125</v>
      </c>
      <c r="E262" s="233"/>
      <c r="F262" s="234" t="s">
        <v>103</v>
      </c>
      <c r="G262" s="234" t="s">
        <v>104</v>
      </c>
      <c r="H262" s="235">
        <v>45457</v>
      </c>
      <c r="I262" s="235">
        <v>46496</v>
      </c>
      <c r="J262" s="234" t="s">
        <v>116</v>
      </c>
      <c r="K262" s="212">
        <v>500000000</v>
      </c>
      <c r="L262" s="212">
        <v>500000000</v>
      </c>
      <c r="M262" s="212">
        <v>501371233</v>
      </c>
      <c r="N262" s="212">
        <v>500000000</v>
      </c>
      <c r="O262" s="213">
        <v>7.1499999999999994E-2</v>
      </c>
      <c r="P262" s="371">
        <v>3.1061852060341199E-3</v>
      </c>
      <c r="Q262" s="236">
        <v>0.9</v>
      </c>
      <c r="R262" s="286" t="s">
        <v>105</v>
      </c>
    </row>
    <row r="263" spans="1:18" s="206" customFormat="1">
      <c r="A263" s="204"/>
      <c r="C263" s="232" t="s">
        <v>493</v>
      </c>
      <c r="D263" s="211" t="s">
        <v>125</v>
      </c>
      <c r="E263" s="233"/>
      <c r="F263" s="234" t="s">
        <v>103</v>
      </c>
      <c r="G263" s="234" t="s">
        <v>104</v>
      </c>
      <c r="H263" s="235">
        <v>45457</v>
      </c>
      <c r="I263" s="235">
        <v>46496</v>
      </c>
      <c r="J263" s="234" t="s">
        <v>116</v>
      </c>
      <c r="K263" s="212">
        <v>500000000</v>
      </c>
      <c r="L263" s="212">
        <v>500000000</v>
      </c>
      <c r="M263" s="212">
        <v>501371233</v>
      </c>
      <c r="N263" s="212">
        <v>500000000</v>
      </c>
      <c r="O263" s="213">
        <v>7.1499999999999994E-2</v>
      </c>
      <c r="P263" s="371">
        <v>3.1061852060341199E-3</v>
      </c>
      <c r="Q263" s="236">
        <v>0.9</v>
      </c>
      <c r="R263" s="286" t="s">
        <v>105</v>
      </c>
    </row>
    <row r="264" spans="1:18" s="206" customFormat="1">
      <c r="A264" s="204"/>
      <c r="C264" s="232" t="s">
        <v>493</v>
      </c>
      <c r="D264" s="211" t="s">
        <v>125</v>
      </c>
      <c r="E264" s="233"/>
      <c r="F264" s="234" t="s">
        <v>103</v>
      </c>
      <c r="G264" s="234" t="s">
        <v>104</v>
      </c>
      <c r="H264" s="235">
        <v>45457</v>
      </c>
      <c r="I264" s="235">
        <v>46470</v>
      </c>
      <c r="J264" s="234" t="s">
        <v>116</v>
      </c>
      <c r="K264" s="212">
        <v>250000000</v>
      </c>
      <c r="L264" s="212">
        <v>250000000</v>
      </c>
      <c r="M264" s="212">
        <v>250685616</v>
      </c>
      <c r="N264" s="212">
        <v>250000000</v>
      </c>
      <c r="O264" s="213">
        <v>7.1499999999999994E-2</v>
      </c>
      <c r="P264" s="371">
        <v>1.5530925999193699E-3</v>
      </c>
      <c r="Q264" s="236">
        <v>0.9</v>
      </c>
      <c r="R264" s="286" t="s">
        <v>105</v>
      </c>
    </row>
    <row r="265" spans="1:18" s="206" customFormat="1">
      <c r="A265" s="204"/>
      <c r="C265" s="232" t="s">
        <v>493</v>
      </c>
      <c r="D265" s="211" t="s">
        <v>125</v>
      </c>
      <c r="E265" s="233"/>
      <c r="F265" s="234" t="s">
        <v>103</v>
      </c>
      <c r="G265" s="234" t="s">
        <v>104</v>
      </c>
      <c r="H265" s="235">
        <v>45457</v>
      </c>
      <c r="I265" s="235">
        <v>46470</v>
      </c>
      <c r="J265" s="234" t="s">
        <v>116</v>
      </c>
      <c r="K265" s="212">
        <v>250000000</v>
      </c>
      <c r="L265" s="212">
        <v>250000000</v>
      </c>
      <c r="M265" s="212">
        <v>250685616</v>
      </c>
      <c r="N265" s="212">
        <v>250000000</v>
      </c>
      <c r="O265" s="213">
        <v>7.1499999999999994E-2</v>
      </c>
      <c r="P265" s="371">
        <v>1.5530925999193699E-3</v>
      </c>
      <c r="Q265" s="236">
        <v>0.9</v>
      </c>
      <c r="R265" s="286" t="s">
        <v>105</v>
      </c>
    </row>
    <row r="266" spans="1:18" s="206" customFormat="1">
      <c r="A266" s="204"/>
      <c r="C266" s="232" t="s">
        <v>493</v>
      </c>
      <c r="D266" s="211" t="s">
        <v>125</v>
      </c>
      <c r="E266" s="233"/>
      <c r="F266" s="234" t="s">
        <v>103</v>
      </c>
      <c r="G266" s="234" t="s">
        <v>104</v>
      </c>
      <c r="H266" s="235">
        <v>45457</v>
      </c>
      <c r="I266" s="235">
        <v>46470</v>
      </c>
      <c r="J266" s="234" t="s">
        <v>116</v>
      </c>
      <c r="K266" s="212">
        <v>250000000</v>
      </c>
      <c r="L266" s="212">
        <v>250000000</v>
      </c>
      <c r="M266" s="212">
        <v>250685616</v>
      </c>
      <c r="N266" s="212">
        <v>250000000</v>
      </c>
      <c r="O266" s="213">
        <v>7.1499999999999994E-2</v>
      </c>
      <c r="P266" s="371">
        <v>1.5530925999193699E-3</v>
      </c>
      <c r="Q266" s="236">
        <v>0.9</v>
      </c>
      <c r="R266" s="286" t="s">
        <v>105</v>
      </c>
    </row>
    <row r="267" spans="1:18" s="206" customFormat="1">
      <c r="A267" s="204"/>
      <c r="C267" s="232" t="s">
        <v>493</v>
      </c>
      <c r="D267" s="211" t="s">
        <v>125</v>
      </c>
      <c r="E267" s="233"/>
      <c r="F267" s="234" t="s">
        <v>103</v>
      </c>
      <c r="G267" s="234" t="s">
        <v>104</v>
      </c>
      <c r="H267" s="235">
        <v>45457</v>
      </c>
      <c r="I267" s="235">
        <v>46470</v>
      </c>
      <c r="J267" s="234" t="s">
        <v>116</v>
      </c>
      <c r="K267" s="212">
        <v>250000000</v>
      </c>
      <c r="L267" s="212">
        <v>250000000</v>
      </c>
      <c r="M267" s="212">
        <v>250685616</v>
      </c>
      <c r="N267" s="212">
        <v>250000000</v>
      </c>
      <c r="O267" s="213">
        <v>7.1499999999999994E-2</v>
      </c>
      <c r="P267" s="371">
        <v>1.5530925999193699E-3</v>
      </c>
      <c r="Q267" s="236">
        <v>0.9</v>
      </c>
      <c r="R267" s="286" t="s">
        <v>105</v>
      </c>
    </row>
    <row r="268" spans="1:18" s="206" customFormat="1">
      <c r="A268" s="204"/>
      <c r="C268" s="232" t="s">
        <v>493</v>
      </c>
      <c r="D268" s="211" t="s">
        <v>125</v>
      </c>
      <c r="E268" s="233"/>
      <c r="F268" s="234" t="s">
        <v>103</v>
      </c>
      <c r="G268" s="234" t="s">
        <v>104</v>
      </c>
      <c r="H268" s="235">
        <v>45457</v>
      </c>
      <c r="I268" s="235">
        <v>46470</v>
      </c>
      <c r="J268" s="234" t="s">
        <v>116</v>
      </c>
      <c r="K268" s="212">
        <v>250000000</v>
      </c>
      <c r="L268" s="212">
        <v>250000000</v>
      </c>
      <c r="M268" s="212">
        <v>250685616</v>
      </c>
      <c r="N268" s="212">
        <v>250000000</v>
      </c>
      <c r="O268" s="213">
        <v>7.1499999999999994E-2</v>
      </c>
      <c r="P268" s="371">
        <v>1.5530925999193699E-3</v>
      </c>
      <c r="Q268" s="236">
        <v>0.9</v>
      </c>
      <c r="R268" s="286" t="s">
        <v>105</v>
      </c>
    </row>
    <row r="269" spans="1:18" s="206" customFormat="1">
      <c r="A269" s="204"/>
      <c r="C269" s="232" t="s">
        <v>493</v>
      </c>
      <c r="D269" s="211" t="s">
        <v>125</v>
      </c>
      <c r="E269" s="233"/>
      <c r="F269" s="234" t="s">
        <v>103</v>
      </c>
      <c r="G269" s="234" t="s">
        <v>104</v>
      </c>
      <c r="H269" s="235">
        <v>45457</v>
      </c>
      <c r="I269" s="235">
        <v>46470</v>
      </c>
      <c r="J269" s="234" t="s">
        <v>116</v>
      </c>
      <c r="K269" s="212">
        <v>250000000</v>
      </c>
      <c r="L269" s="212">
        <v>250000000</v>
      </c>
      <c r="M269" s="212">
        <v>250685616</v>
      </c>
      <c r="N269" s="212">
        <v>250000000</v>
      </c>
      <c r="O269" s="213">
        <v>7.1499999999999994E-2</v>
      </c>
      <c r="P269" s="371">
        <v>1.5530925999193699E-3</v>
      </c>
      <c r="Q269" s="236">
        <v>0.9</v>
      </c>
      <c r="R269" s="286" t="s">
        <v>105</v>
      </c>
    </row>
    <row r="270" spans="1:18" s="206" customFormat="1">
      <c r="A270" s="204"/>
      <c r="C270" s="232" t="s">
        <v>493</v>
      </c>
      <c r="D270" s="211" t="s">
        <v>125</v>
      </c>
      <c r="E270" s="233"/>
      <c r="F270" s="234" t="s">
        <v>103</v>
      </c>
      <c r="G270" s="234" t="s">
        <v>104</v>
      </c>
      <c r="H270" s="235">
        <v>45457</v>
      </c>
      <c r="I270" s="235">
        <v>46470</v>
      </c>
      <c r="J270" s="234" t="s">
        <v>116</v>
      </c>
      <c r="K270" s="212">
        <v>250000000</v>
      </c>
      <c r="L270" s="212">
        <v>250000000</v>
      </c>
      <c r="M270" s="212">
        <v>250685616</v>
      </c>
      <c r="N270" s="212">
        <v>250000000</v>
      </c>
      <c r="O270" s="213">
        <v>7.1499999999999994E-2</v>
      </c>
      <c r="P270" s="371">
        <v>1.5530925999193699E-3</v>
      </c>
      <c r="Q270" s="236">
        <v>0.9</v>
      </c>
      <c r="R270" s="286" t="s">
        <v>105</v>
      </c>
    </row>
    <row r="271" spans="1:18" s="206" customFormat="1">
      <c r="A271" s="204"/>
      <c r="C271" s="232" t="s">
        <v>493</v>
      </c>
      <c r="D271" s="211" t="s">
        <v>125</v>
      </c>
      <c r="E271" s="233"/>
      <c r="F271" s="234" t="s">
        <v>103</v>
      </c>
      <c r="G271" s="234" t="s">
        <v>104</v>
      </c>
      <c r="H271" s="235">
        <v>45457</v>
      </c>
      <c r="I271" s="235">
        <v>46470</v>
      </c>
      <c r="J271" s="234" t="s">
        <v>116</v>
      </c>
      <c r="K271" s="212">
        <v>250000000</v>
      </c>
      <c r="L271" s="212">
        <v>250000000</v>
      </c>
      <c r="M271" s="212">
        <v>250685616</v>
      </c>
      <c r="N271" s="212">
        <v>250000000</v>
      </c>
      <c r="O271" s="213">
        <v>7.1499999999999994E-2</v>
      </c>
      <c r="P271" s="371">
        <v>1.5530925999193699E-3</v>
      </c>
      <c r="Q271" s="236">
        <v>0.9</v>
      </c>
      <c r="R271" s="286" t="s">
        <v>105</v>
      </c>
    </row>
    <row r="272" spans="1:18" s="206" customFormat="1">
      <c r="A272" s="204"/>
      <c r="C272" s="232" t="s">
        <v>493</v>
      </c>
      <c r="D272" s="211" t="s">
        <v>126</v>
      </c>
      <c r="E272" s="233"/>
      <c r="F272" s="234" t="s">
        <v>103</v>
      </c>
      <c r="G272" s="234" t="s">
        <v>104</v>
      </c>
      <c r="H272" s="235">
        <v>45460</v>
      </c>
      <c r="I272" s="235">
        <v>45509</v>
      </c>
      <c r="J272" s="234" t="s">
        <v>116</v>
      </c>
      <c r="K272" s="212">
        <v>50000000</v>
      </c>
      <c r="L272" s="212">
        <v>50000000</v>
      </c>
      <c r="M272" s="212">
        <v>50120548</v>
      </c>
      <c r="N272" s="212">
        <v>50000000</v>
      </c>
      <c r="O272" s="213">
        <v>0.08</v>
      </c>
      <c r="P272" s="371">
        <v>3.1051583032471868E-4</v>
      </c>
      <c r="Q272" s="236">
        <v>0.9</v>
      </c>
      <c r="R272" s="286" t="s">
        <v>105</v>
      </c>
    </row>
    <row r="273" spans="1:18" s="206" customFormat="1">
      <c r="A273" s="204"/>
      <c r="C273" s="232" t="s">
        <v>493</v>
      </c>
      <c r="D273" s="211" t="s">
        <v>126</v>
      </c>
      <c r="E273" s="233"/>
      <c r="F273" s="234" t="s">
        <v>103</v>
      </c>
      <c r="G273" s="234" t="s">
        <v>104</v>
      </c>
      <c r="H273" s="235">
        <v>45460</v>
      </c>
      <c r="I273" s="235">
        <v>45517</v>
      </c>
      <c r="J273" s="234" t="s">
        <v>116</v>
      </c>
      <c r="K273" s="212">
        <v>100000000</v>
      </c>
      <c r="L273" s="212">
        <v>100000000</v>
      </c>
      <c r="M273" s="212">
        <v>100241096</v>
      </c>
      <c r="N273" s="212">
        <v>100000000</v>
      </c>
      <c r="O273" s="213">
        <v>0.08</v>
      </c>
      <c r="P273" s="371">
        <v>6.2103166064943736E-4</v>
      </c>
      <c r="Q273" s="236">
        <v>0.9</v>
      </c>
      <c r="R273" s="286" t="s">
        <v>105</v>
      </c>
    </row>
    <row r="274" spans="1:18" s="206" customFormat="1">
      <c r="A274" s="204"/>
      <c r="C274" s="232" t="s">
        <v>493</v>
      </c>
      <c r="D274" s="211" t="s">
        <v>126</v>
      </c>
      <c r="E274" s="233"/>
      <c r="F274" s="234" t="s">
        <v>103</v>
      </c>
      <c r="G274" s="234" t="s">
        <v>104</v>
      </c>
      <c r="H274" s="235">
        <v>45460</v>
      </c>
      <c r="I274" s="235">
        <v>45510</v>
      </c>
      <c r="J274" s="234" t="s">
        <v>116</v>
      </c>
      <c r="K274" s="212">
        <v>125000000</v>
      </c>
      <c r="L274" s="212">
        <v>125000000</v>
      </c>
      <c r="M274" s="212">
        <v>125301370</v>
      </c>
      <c r="N274" s="212">
        <v>125000000</v>
      </c>
      <c r="O274" s="213">
        <v>0.08</v>
      </c>
      <c r="P274" s="371">
        <v>7.7628957581179667E-4</v>
      </c>
      <c r="Q274" s="236">
        <v>0.9</v>
      </c>
      <c r="R274" s="286" t="s">
        <v>105</v>
      </c>
    </row>
    <row r="275" spans="1:18" s="206" customFormat="1">
      <c r="A275" s="204"/>
      <c r="C275" s="232" t="s">
        <v>493</v>
      </c>
      <c r="D275" s="211" t="s">
        <v>126</v>
      </c>
      <c r="E275" s="233"/>
      <c r="F275" s="234" t="s">
        <v>103</v>
      </c>
      <c r="G275" s="234" t="s">
        <v>104</v>
      </c>
      <c r="H275" s="235">
        <v>45460</v>
      </c>
      <c r="I275" s="235">
        <v>45512</v>
      </c>
      <c r="J275" s="234" t="s">
        <v>116</v>
      </c>
      <c r="K275" s="212">
        <v>150000000</v>
      </c>
      <c r="L275" s="212">
        <v>150000000</v>
      </c>
      <c r="M275" s="212">
        <v>150361644</v>
      </c>
      <c r="N275" s="212">
        <v>150000000</v>
      </c>
      <c r="O275" s="213">
        <v>0.08</v>
      </c>
      <c r="P275" s="371">
        <v>9.3154749097415599E-4</v>
      </c>
      <c r="Q275" s="236">
        <v>0.9</v>
      </c>
      <c r="R275" s="286" t="s">
        <v>105</v>
      </c>
    </row>
    <row r="276" spans="1:18" s="206" customFormat="1">
      <c r="A276" s="204"/>
      <c r="C276" s="232" t="s">
        <v>493</v>
      </c>
      <c r="D276" s="211" t="s">
        <v>126</v>
      </c>
      <c r="E276" s="233"/>
      <c r="F276" s="234" t="s">
        <v>103</v>
      </c>
      <c r="G276" s="234" t="s">
        <v>104</v>
      </c>
      <c r="H276" s="235">
        <v>45460</v>
      </c>
      <c r="I276" s="235">
        <v>45511</v>
      </c>
      <c r="J276" s="234" t="s">
        <v>116</v>
      </c>
      <c r="K276" s="212">
        <v>150000000</v>
      </c>
      <c r="L276" s="212">
        <v>150000000</v>
      </c>
      <c r="M276" s="212">
        <v>150361644</v>
      </c>
      <c r="N276" s="212">
        <v>150000000</v>
      </c>
      <c r="O276" s="213">
        <v>0.08</v>
      </c>
      <c r="P276" s="371">
        <v>9.3154749097415599E-4</v>
      </c>
      <c r="Q276" s="236">
        <v>0.9</v>
      </c>
      <c r="R276" s="286" t="s">
        <v>105</v>
      </c>
    </row>
    <row r="277" spans="1:18" s="206" customFormat="1">
      <c r="A277" s="204"/>
      <c r="C277" s="232" t="s">
        <v>493</v>
      </c>
      <c r="D277" s="211" t="s">
        <v>125</v>
      </c>
      <c r="E277" s="233"/>
      <c r="F277" s="234" t="s">
        <v>103</v>
      </c>
      <c r="G277" s="234" t="s">
        <v>104</v>
      </c>
      <c r="H277" s="235">
        <v>45460</v>
      </c>
      <c r="I277" s="235">
        <v>45817</v>
      </c>
      <c r="J277" s="234" t="s">
        <v>116</v>
      </c>
      <c r="K277" s="212">
        <v>1000000000</v>
      </c>
      <c r="L277" s="212">
        <v>1002613699</v>
      </c>
      <c r="M277" s="212">
        <v>1004754746</v>
      </c>
      <c r="N277" s="212">
        <v>1000000000</v>
      </c>
      <c r="O277" s="213">
        <v>7.0000000000000007E-2</v>
      </c>
      <c r="P277" s="371">
        <v>6.2248372509193595E-3</v>
      </c>
      <c r="Q277" s="236">
        <v>1</v>
      </c>
      <c r="R277" s="286" t="s">
        <v>105</v>
      </c>
    </row>
    <row r="278" spans="1:18" s="206" customFormat="1">
      <c r="A278" s="204"/>
      <c r="C278" s="232" t="s">
        <v>493</v>
      </c>
      <c r="D278" s="211" t="s">
        <v>573</v>
      </c>
      <c r="E278" s="233"/>
      <c r="F278" s="234" t="s">
        <v>103</v>
      </c>
      <c r="G278" s="234" t="s">
        <v>104</v>
      </c>
      <c r="H278" s="235">
        <v>45462</v>
      </c>
      <c r="I278" s="235">
        <v>45586</v>
      </c>
      <c r="J278" s="234" t="s">
        <v>116</v>
      </c>
      <c r="K278" s="212">
        <v>500000000</v>
      </c>
      <c r="L278" s="212">
        <v>500000000</v>
      </c>
      <c r="M278" s="212">
        <v>566767257</v>
      </c>
      <c r="N278" s="212">
        <v>500000000</v>
      </c>
      <c r="O278" s="213">
        <v>0.1075</v>
      </c>
      <c r="P278" s="371">
        <v>3.5113384117072747E-3</v>
      </c>
      <c r="Q278" s="236">
        <v>1</v>
      </c>
      <c r="R278" s="286" t="s">
        <v>105</v>
      </c>
    </row>
    <row r="279" spans="1:18" s="206" customFormat="1">
      <c r="A279" s="204"/>
      <c r="C279" s="232" t="s">
        <v>493</v>
      </c>
      <c r="D279" s="211" t="s">
        <v>573</v>
      </c>
      <c r="E279" s="233"/>
      <c r="F279" s="234" t="s">
        <v>103</v>
      </c>
      <c r="G279" s="234" t="s">
        <v>104</v>
      </c>
      <c r="H279" s="235">
        <v>45462</v>
      </c>
      <c r="I279" s="235">
        <v>45586</v>
      </c>
      <c r="J279" s="234" t="s">
        <v>116</v>
      </c>
      <c r="K279" s="212">
        <v>500000000</v>
      </c>
      <c r="L279" s="212">
        <v>500000000</v>
      </c>
      <c r="M279" s="212">
        <v>566767257</v>
      </c>
      <c r="N279" s="212">
        <v>500000000</v>
      </c>
      <c r="O279" s="213">
        <v>0.1075</v>
      </c>
      <c r="P279" s="371">
        <v>3.5113384117072747E-3</v>
      </c>
      <c r="Q279" s="236">
        <v>0.7</v>
      </c>
      <c r="R279" s="286" t="s">
        <v>105</v>
      </c>
    </row>
    <row r="280" spans="1:18" s="206" customFormat="1">
      <c r="A280" s="204"/>
      <c r="C280" s="232" t="s">
        <v>493</v>
      </c>
      <c r="D280" s="211" t="s">
        <v>573</v>
      </c>
      <c r="E280" s="233"/>
      <c r="F280" s="234" t="s">
        <v>103</v>
      </c>
      <c r="G280" s="234" t="s">
        <v>104</v>
      </c>
      <c r="H280" s="235">
        <v>45462</v>
      </c>
      <c r="I280" s="235">
        <v>45586</v>
      </c>
      <c r="J280" s="234" t="s">
        <v>116</v>
      </c>
      <c r="K280" s="212">
        <v>500000000</v>
      </c>
      <c r="L280" s="212">
        <v>500000000</v>
      </c>
      <c r="M280" s="212">
        <v>566767257</v>
      </c>
      <c r="N280" s="212">
        <v>500000000</v>
      </c>
      <c r="O280" s="213">
        <v>0.1075</v>
      </c>
      <c r="P280" s="371">
        <v>3.5113384117072747E-3</v>
      </c>
      <c r="Q280" s="236">
        <v>1</v>
      </c>
      <c r="R280" s="286" t="s">
        <v>105</v>
      </c>
    </row>
    <row r="281" spans="1:18" s="206" customFormat="1">
      <c r="A281" s="204"/>
      <c r="C281" s="232" t="s">
        <v>493</v>
      </c>
      <c r="D281" s="211" t="s">
        <v>573</v>
      </c>
      <c r="E281" s="233"/>
      <c r="F281" s="234" t="s">
        <v>103</v>
      </c>
      <c r="G281" s="234" t="s">
        <v>104</v>
      </c>
      <c r="H281" s="235">
        <v>45462</v>
      </c>
      <c r="I281" s="235">
        <v>45586</v>
      </c>
      <c r="J281" s="234" t="s">
        <v>116</v>
      </c>
      <c r="K281" s="212">
        <v>500000000</v>
      </c>
      <c r="L281" s="212">
        <v>500000000</v>
      </c>
      <c r="M281" s="212">
        <v>566767257</v>
      </c>
      <c r="N281" s="212">
        <v>500000000</v>
      </c>
      <c r="O281" s="213">
        <v>0.1075</v>
      </c>
      <c r="P281" s="371">
        <v>3.5113384117072747E-3</v>
      </c>
      <c r="Q281" s="236">
        <v>0.5</v>
      </c>
      <c r="R281" s="286" t="s">
        <v>105</v>
      </c>
    </row>
    <row r="282" spans="1:18" s="206" customFormat="1">
      <c r="A282" s="204"/>
      <c r="C282" s="232" t="s">
        <v>493</v>
      </c>
      <c r="D282" s="211" t="s">
        <v>573</v>
      </c>
      <c r="E282" s="233"/>
      <c r="F282" s="234" t="s">
        <v>103</v>
      </c>
      <c r="G282" s="234" t="s">
        <v>104</v>
      </c>
      <c r="H282" s="235">
        <v>45462</v>
      </c>
      <c r="I282" s="235">
        <v>45586</v>
      </c>
      <c r="J282" s="234" t="s">
        <v>116</v>
      </c>
      <c r="K282" s="212">
        <v>500000000</v>
      </c>
      <c r="L282" s="212">
        <v>500000000</v>
      </c>
      <c r="M282" s="212">
        <v>566767257</v>
      </c>
      <c r="N282" s="212">
        <v>500000000</v>
      </c>
      <c r="O282" s="213">
        <v>0.1075</v>
      </c>
      <c r="P282" s="371">
        <v>3.5113384117072747E-3</v>
      </c>
      <c r="Q282" s="236">
        <v>1</v>
      </c>
      <c r="R282" s="286" t="s">
        <v>105</v>
      </c>
    </row>
    <row r="283" spans="1:18" s="206" customFormat="1">
      <c r="A283" s="204"/>
      <c r="C283" s="232" t="s">
        <v>493</v>
      </c>
      <c r="D283" s="211" t="s">
        <v>573</v>
      </c>
      <c r="E283" s="233"/>
      <c r="F283" s="234" t="s">
        <v>103</v>
      </c>
      <c r="G283" s="234" t="s">
        <v>104</v>
      </c>
      <c r="H283" s="235">
        <v>45462</v>
      </c>
      <c r="I283" s="235">
        <v>45586</v>
      </c>
      <c r="J283" s="234" t="s">
        <v>116</v>
      </c>
      <c r="K283" s="212">
        <v>500000000</v>
      </c>
      <c r="L283" s="212">
        <v>500000000</v>
      </c>
      <c r="M283" s="212">
        <v>566767257</v>
      </c>
      <c r="N283" s="212">
        <v>500000000</v>
      </c>
      <c r="O283" s="213">
        <v>0.1075</v>
      </c>
      <c r="P283" s="371">
        <v>3.5113384117072747E-3</v>
      </c>
      <c r="Q283" s="236">
        <v>0.7</v>
      </c>
      <c r="R283" s="286" t="s">
        <v>105</v>
      </c>
    </row>
    <row r="284" spans="1:18" s="206" customFormat="1">
      <c r="A284" s="204"/>
      <c r="C284" s="232" t="s">
        <v>493</v>
      </c>
      <c r="D284" s="211" t="s">
        <v>574</v>
      </c>
      <c r="E284" s="233"/>
      <c r="F284" s="234" t="s">
        <v>103</v>
      </c>
      <c r="G284" s="234" t="s">
        <v>104</v>
      </c>
      <c r="H284" s="235">
        <v>45462</v>
      </c>
      <c r="I284" s="235">
        <v>46012</v>
      </c>
      <c r="J284" s="234" t="s">
        <v>116</v>
      </c>
      <c r="K284" s="212">
        <v>500000000</v>
      </c>
      <c r="L284" s="212">
        <v>500000000</v>
      </c>
      <c r="M284" s="212">
        <v>500961644</v>
      </c>
      <c r="N284" s="212">
        <v>500000000</v>
      </c>
      <c r="O284" s="213">
        <v>7.8E-2</v>
      </c>
      <c r="P284" s="371">
        <v>3.1036476466198277E-3</v>
      </c>
      <c r="Q284" s="236">
        <v>0.7</v>
      </c>
      <c r="R284" s="286" t="s">
        <v>105</v>
      </c>
    </row>
    <row r="285" spans="1:18" s="206" customFormat="1">
      <c r="A285" s="204"/>
      <c r="C285" s="232" t="s">
        <v>493</v>
      </c>
      <c r="D285" s="211" t="s">
        <v>574</v>
      </c>
      <c r="E285" s="233"/>
      <c r="F285" s="234" t="s">
        <v>103</v>
      </c>
      <c r="G285" s="234" t="s">
        <v>104</v>
      </c>
      <c r="H285" s="235">
        <v>45462</v>
      </c>
      <c r="I285" s="235">
        <v>46012</v>
      </c>
      <c r="J285" s="234" t="s">
        <v>116</v>
      </c>
      <c r="K285" s="212">
        <v>500000000</v>
      </c>
      <c r="L285" s="212">
        <v>500000000</v>
      </c>
      <c r="M285" s="212">
        <v>500961644</v>
      </c>
      <c r="N285" s="212">
        <v>500000000</v>
      </c>
      <c r="O285" s="213">
        <v>7.8E-2</v>
      </c>
      <c r="P285" s="371">
        <v>3.1036476466198277E-3</v>
      </c>
      <c r="Q285" s="236">
        <v>1</v>
      </c>
      <c r="R285" s="286" t="s">
        <v>105</v>
      </c>
    </row>
    <row r="286" spans="1:18" s="206" customFormat="1">
      <c r="A286" s="204"/>
      <c r="C286" s="232" t="s">
        <v>493</v>
      </c>
      <c r="D286" s="211" t="s">
        <v>574</v>
      </c>
      <c r="E286" s="233"/>
      <c r="F286" s="234" t="s">
        <v>103</v>
      </c>
      <c r="G286" s="234" t="s">
        <v>104</v>
      </c>
      <c r="H286" s="235">
        <v>45462</v>
      </c>
      <c r="I286" s="235">
        <v>46012</v>
      </c>
      <c r="J286" s="234" t="s">
        <v>116</v>
      </c>
      <c r="K286" s="212">
        <v>500000000</v>
      </c>
      <c r="L286" s="212">
        <v>500000000</v>
      </c>
      <c r="M286" s="212">
        <v>500961644</v>
      </c>
      <c r="N286" s="212">
        <v>500000000</v>
      </c>
      <c r="O286" s="213">
        <v>7.8E-2</v>
      </c>
      <c r="P286" s="371">
        <v>3.1036476466198277E-3</v>
      </c>
      <c r="Q286" s="236">
        <v>1</v>
      </c>
      <c r="R286" s="286" t="s">
        <v>105</v>
      </c>
    </row>
    <row r="287" spans="1:18" s="206" customFormat="1">
      <c r="A287" s="204"/>
      <c r="C287" s="232" t="s">
        <v>493</v>
      </c>
      <c r="D287" s="211" t="s">
        <v>574</v>
      </c>
      <c r="E287" s="233"/>
      <c r="F287" s="234" t="s">
        <v>103</v>
      </c>
      <c r="G287" s="234" t="s">
        <v>104</v>
      </c>
      <c r="H287" s="235">
        <v>45462</v>
      </c>
      <c r="I287" s="235">
        <v>46012</v>
      </c>
      <c r="J287" s="234" t="s">
        <v>116</v>
      </c>
      <c r="K287" s="212">
        <v>500000000</v>
      </c>
      <c r="L287" s="212">
        <v>500000000</v>
      </c>
      <c r="M287" s="212">
        <v>500961644</v>
      </c>
      <c r="N287" s="212">
        <v>500000000</v>
      </c>
      <c r="O287" s="213">
        <v>7.8E-2</v>
      </c>
      <c r="P287" s="371">
        <v>3.1036476466198277E-3</v>
      </c>
      <c r="Q287" s="236">
        <v>0.9</v>
      </c>
      <c r="R287" s="286" t="s">
        <v>105</v>
      </c>
    </row>
    <row r="288" spans="1:18" s="206" customFormat="1">
      <c r="A288" s="204"/>
      <c r="C288" s="232" t="s">
        <v>493</v>
      </c>
      <c r="D288" s="211" t="s">
        <v>574</v>
      </c>
      <c r="E288" s="233"/>
      <c r="F288" s="234" t="s">
        <v>103</v>
      </c>
      <c r="G288" s="234" t="s">
        <v>104</v>
      </c>
      <c r="H288" s="235">
        <v>45462</v>
      </c>
      <c r="I288" s="235">
        <v>46012</v>
      </c>
      <c r="J288" s="234" t="s">
        <v>116</v>
      </c>
      <c r="K288" s="212">
        <v>500000000</v>
      </c>
      <c r="L288" s="212">
        <v>500000000</v>
      </c>
      <c r="M288" s="212">
        <v>500961644</v>
      </c>
      <c r="N288" s="212">
        <v>500000000</v>
      </c>
      <c r="O288" s="213">
        <v>7.8E-2</v>
      </c>
      <c r="P288" s="371">
        <v>3.1036476466198277E-3</v>
      </c>
      <c r="Q288" s="236">
        <v>0.9</v>
      </c>
      <c r="R288" s="286" t="s">
        <v>105</v>
      </c>
    </row>
    <row r="289" spans="1:18" s="206" customFormat="1">
      <c r="A289" s="204"/>
      <c r="C289" s="232" t="s">
        <v>493</v>
      </c>
      <c r="D289" s="211" t="s">
        <v>574</v>
      </c>
      <c r="E289" s="233"/>
      <c r="F289" s="234" t="s">
        <v>103</v>
      </c>
      <c r="G289" s="234" t="s">
        <v>104</v>
      </c>
      <c r="H289" s="235">
        <v>45462</v>
      </c>
      <c r="I289" s="235">
        <v>46012</v>
      </c>
      <c r="J289" s="234" t="s">
        <v>116</v>
      </c>
      <c r="K289" s="212">
        <v>500000000</v>
      </c>
      <c r="L289" s="212">
        <v>500000000</v>
      </c>
      <c r="M289" s="212">
        <v>500961644</v>
      </c>
      <c r="N289" s="212">
        <v>500000000</v>
      </c>
      <c r="O289" s="213">
        <v>7.8E-2</v>
      </c>
      <c r="P289" s="371">
        <v>3.1036476466198277E-3</v>
      </c>
      <c r="Q289" s="236">
        <v>0.9</v>
      </c>
      <c r="R289" s="286" t="s">
        <v>105</v>
      </c>
    </row>
    <row r="290" spans="1:18" s="206" customFormat="1">
      <c r="A290" s="204"/>
      <c r="C290" s="232" t="s">
        <v>493</v>
      </c>
      <c r="D290" s="211" t="s">
        <v>574</v>
      </c>
      <c r="E290" s="233"/>
      <c r="F290" s="234" t="s">
        <v>103</v>
      </c>
      <c r="G290" s="234" t="s">
        <v>104</v>
      </c>
      <c r="H290" s="235">
        <v>45462</v>
      </c>
      <c r="I290" s="235">
        <v>46012</v>
      </c>
      <c r="J290" s="234" t="s">
        <v>116</v>
      </c>
      <c r="K290" s="212">
        <v>500000000</v>
      </c>
      <c r="L290" s="212">
        <v>500000000</v>
      </c>
      <c r="M290" s="212">
        <v>500961644</v>
      </c>
      <c r="N290" s="212">
        <v>500000000</v>
      </c>
      <c r="O290" s="213">
        <v>7.8E-2</v>
      </c>
      <c r="P290" s="371">
        <v>3.1036476466198277E-3</v>
      </c>
      <c r="Q290" s="236">
        <v>0.9</v>
      </c>
      <c r="R290" s="286" t="s">
        <v>105</v>
      </c>
    </row>
    <row r="291" spans="1:18" s="206" customFormat="1">
      <c r="A291" s="204"/>
      <c r="C291" s="232" t="s">
        <v>493</v>
      </c>
      <c r="D291" s="211" t="s">
        <v>574</v>
      </c>
      <c r="E291" s="233"/>
      <c r="F291" s="234" t="s">
        <v>103</v>
      </c>
      <c r="G291" s="234" t="s">
        <v>104</v>
      </c>
      <c r="H291" s="235">
        <v>45462</v>
      </c>
      <c r="I291" s="235">
        <v>46012</v>
      </c>
      <c r="J291" s="234" t="s">
        <v>116</v>
      </c>
      <c r="K291" s="212">
        <v>500000000</v>
      </c>
      <c r="L291" s="212">
        <v>500000000</v>
      </c>
      <c r="M291" s="212">
        <v>500961644</v>
      </c>
      <c r="N291" s="212">
        <v>500000000</v>
      </c>
      <c r="O291" s="213">
        <v>7.8E-2</v>
      </c>
      <c r="P291" s="371">
        <v>3.1036476466198277E-3</v>
      </c>
      <c r="Q291" s="236">
        <v>0.9</v>
      </c>
      <c r="R291" s="286" t="s">
        <v>105</v>
      </c>
    </row>
    <row r="292" spans="1:18" s="206" customFormat="1">
      <c r="A292" s="204"/>
      <c r="C292" s="232" t="s">
        <v>493</v>
      </c>
      <c r="D292" s="211" t="s">
        <v>574</v>
      </c>
      <c r="E292" s="233"/>
      <c r="F292" s="234" t="s">
        <v>103</v>
      </c>
      <c r="G292" s="234" t="s">
        <v>104</v>
      </c>
      <c r="H292" s="235">
        <v>45462</v>
      </c>
      <c r="I292" s="235">
        <v>46012</v>
      </c>
      <c r="J292" s="234" t="s">
        <v>116</v>
      </c>
      <c r="K292" s="212">
        <v>500000000</v>
      </c>
      <c r="L292" s="212">
        <v>500000000</v>
      </c>
      <c r="M292" s="212">
        <v>500961644</v>
      </c>
      <c r="N292" s="212">
        <v>500000000</v>
      </c>
      <c r="O292" s="213">
        <v>7.8E-2</v>
      </c>
      <c r="P292" s="371">
        <v>3.1036476466198277E-3</v>
      </c>
      <c r="Q292" s="236">
        <v>0.9</v>
      </c>
      <c r="R292" s="286" t="s">
        <v>105</v>
      </c>
    </row>
    <row r="293" spans="1:18" s="206" customFormat="1">
      <c r="A293" s="204"/>
      <c r="C293" s="232" t="s">
        <v>493</v>
      </c>
      <c r="D293" s="211" t="s">
        <v>574</v>
      </c>
      <c r="E293" s="233"/>
      <c r="F293" s="234" t="s">
        <v>103</v>
      </c>
      <c r="G293" s="234" t="s">
        <v>104</v>
      </c>
      <c r="H293" s="235">
        <v>45462</v>
      </c>
      <c r="I293" s="235">
        <v>46012</v>
      </c>
      <c r="J293" s="234" t="s">
        <v>116</v>
      </c>
      <c r="K293" s="212">
        <v>500000000</v>
      </c>
      <c r="L293" s="212">
        <v>500000000</v>
      </c>
      <c r="M293" s="212">
        <v>500961644</v>
      </c>
      <c r="N293" s="212">
        <v>500000000</v>
      </c>
      <c r="O293" s="213">
        <v>7.8E-2</v>
      </c>
      <c r="P293" s="371">
        <v>3.1036476466198277E-3</v>
      </c>
      <c r="Q293" s="236">
        <v>0.9</v>
      </c>
      <c r="R293" s="286" t="s">
        <v>105</v>
      </c>
    </row>
    <row r="294" spans="1:18" s="206" customFormat="1">
      <c r="A294" s="204"/>
      <c r="C294" s="232" t="s">
        <v>493</v>
      </c>
      <c r="D294" s="211" t="s">
        <v>574</v>
      </c>
      <c r="E294" s="233"/>
      <c r="F294" s="234" t="s">
        <v>103</v>
      </c>
      <c r="G294" s="234" t="s">
        <v>104</v>
      </c>
      <c r="H294" s="235">
        <v>45462</v>
      </c>
      <c r="I294" s="235">
        <v>46012</v>
      </c>
      <c r="J294" s="234" t="s">
        <v>116</v>
      </c>
      <c r="K294" s="212">
        <v>500000000</v>
      </c>
      <c r="L294" s="212">
        <v>500000000</v>
      </c>
      <c r="M294" s="212">
        <v>500961644</v>
      </c>
      <c r="N294" s="212">
        <v>500000000</v>
      </c>
      <c r="O294" s="213">
        <v>7.8E-2</v>
      </c>
      <c r="P294" s="371">
        <v>3.1036476466198277E-3</v>
      </c>
      <c r="Q294" s="236">
        <v>0.9</v>
      </c>
      <c r="R294" s="286" t="s">
        <v>105</v>
      </c>
    </row>
    <row r="295" spans="1:18" s="206" customFormat="1">
      <c r="A295" s="204"/>
      <c r="C295" s="232" t="s">
        <v>493</v>
      </c>
      <c r="D295" s="211" t="s">
        <v>574</v>
      </c>
      <c r="E295" s="233"/>
      <c r="F295" s="234" t="s">
        <v>103</v>
      </c>
      <c r="G295" s="234" t="s">
        <v>104</v>
      </c>
      <c r="H295" s="235">
        <v>45462</v>
      </c>
      <c r="I295" s="235">
        <v>46012</v>
      </c>
      <c r="J295" s="234" t="s">
        <v>116</v>
      </c>
      <c r="K295" s="212">
        <v>500000000</v>
      </c>
      <c r="L295" s="212">
        <v>500000000</v>
      </c>
      <c r="M295" s="212">
        <v>500961644</v>
      </c>
      <c r="N295" s="212">
        <v>500000000</v>
      </c>
      <c r="O295" s="213">
        <v>7.8E-2</v>
      </c>
      <c r="P295" s="371">
        <v>3.1036476466198277E-3</v>
      </c>
      <c r="Q295" s="236">
        <v>0.9</v>
      </c>
      <c r="R295" s="286" t="s">
        <v>105</v>
      </c>
    </row>
    <row r="296" spans="1:18" s="206" customFormat="1">
      <c r="A296" s="204"/>
      <c r="C296" s="232" t="s">
        <v>493</v>
      </c>
      <c r="D296" s="211" t="s">
        <v>574</v>
      </c>
      <c r="E296" s="233"/>
      <c r="F296" s="234" t="s">
        <v>103</v>
      </c>
      <c r="G296" s="234" t="s">
        <v>104</v>
      </c>
      <c r="H296" s="235">
        <v>45462</v>
      </c>
      <c r="I296" s="235">
        <v>46012</v>
      </c>
      <c r="J296" s="234" t="s">
        <v>116</v>
      </c>
      <c r="K296" s="212">
        <v>500000000</v>
      </c>
      <c r="L296" s="212">
        <v>500000000</v>
      </c>
      <c r="M296" s="212">
        <v>500961644</v>
      </c>
      <c r="N296" s="212">
        <v>500000000</v>
      </c>
      <c r="O296" s="213">
        <v>7.8E-2</v>
      </c>
      <c r="P296" s="371">
        <v>3.1036476466198277E-3</v>
      </c>
      <c r="Q296" s="236">
        <v>0.9</v>
      </c>
      <c r="R296" s="286" t="s">
        <v>105</v>
      </c>
    </row>
    <row r="297" spans="1:18" s="206" customFormat="1">
      <c r="A297" s="204"/>
      <c r="C297" s="232" t="s">
        <v>493</v>
      </c>
      <c r="D297" s="211" t="s">
        <v>574</v>
      </c>
      <c r="E297" s="233"/>
      <c r="F297" s="234" t="s">
        <v>103</v>
      </c>
      <c r="G297" s="234" t="s">
        <v>104</v>
      </c>
      <c r="H297" s="235">
        <v>45462</v>
      </c>
      <c r="I297" s="235">
        <v>46012</v>
      </c>
      <c r="J297" s="234" t="s">
        <v>116</v>
      </c>
      <c r="K297" s="212">
        <v>500000000</v>
      </c>
      <c r="L297" s="212">
        <v>500000000</v>
      </c>
      <c r="M297" s="212">
        <v>500961644</v>
      </c>
      <c r="N297" s="212">
        <v>500000000</v>
      </c>
      <c r="O297" s="213">
        <v>7.8E-2</v>
      </c>
      <c r="P297" s="371">
        <v>3.1036476466198277E-3</v>
      </c>
      <c r="Q297" s="236">
        <v>0.9</v>
      </c>
      <c r="R297" s="286" t="s">
        <v>105</v>
      </c>
    </row>
    <row r="298" spans="1:18" s="206" customFormat="1">
      <c r="A298" s="204"/>
      <c r="C298" s="232" t="s">
        <v>493</v>
      </c>
      <c r="D298" s="211" t="s">
        <v>574</v>
      </c>
      <c r="E298" s="233"/>
      <c r="F298" s="234" t="s">
        <v>103</v>
      </c>
      <c r="G298" s="234" t="s">
        <v>104</v>
      </c>
      <c r="H298" s="235">
        <v>45463</v>
      </c>
      <c r="I298" s="235">
        <v>45909</v>
      </c>
      <c r="J298" s="234" t="s">
        <v>116</v>
      </c>
      <c r="K298" s="212">
        <v>100000000</v>
      </c>
      <c r="L298" s="212">
        <v>100000000</v>
      </c>
      <c r="M298" s="212">
        <v>100603702</v>
      </c>
      <c r="N298" s="212">
        <v>100000000</v>
      </c>
      <c r="O298" s="213">
        <v>7.2499999999999995E-2</v>
      </c>
      <c r="P298" s="371">
        <v>6.2327814253488527E-4</v>
      </c>
      <c r="Q298" s="236">
        <v>0.9</v>
      </c>
      <c r="R298" s="286" t="s">
        <v>105</v>
      </c>
    </row>
    <row r="299" spans="1:18" s="206" customFormat="1">
      <c r="A299" s="204"/>
      <c r="C299" s="232" t="s">
        <v>493</v>
      </c>
      <c r="D299" s="211" t="s">
        <v>573</v>
      </c>
      <c r="E299" s="233"/>
      <c r="F299" s="234" t="s">
        <v>103</v>
      </c>
      <c r="G299" s="234" t="s">
        <v>104</v>
      </c>
      <c r="H299" s="235">
        <v>45463</v>
      </c>
      <c r="I299" s="235">
        <v>45975</v>
      </c>
      <c r="J299" s="234" t="s">
        <v>116</v>
      </c>
      <c r="K299" s="212">
        <v>100000000</v>
      </c>
      <c r="L299" s="212">
        <v>100000000</v>
      </c>
      <c r="M299" s="212">
        <v>101197903</v>
      </c>
      <c r="N299" s="212">
        <v>100000000</v>
      </c>
      <c r="O299" s="213">
        <v>0.08</v>
      </c>
      <c r="P299" s="371">
        <v>6.2695944340363831E-4</v>
      </c>
      <c r="Q299" s="236">
        <v>0.9</v>
      </c>
      <c r="R299" s="286" t="s">
        <v>105</v>
      </c>
    </row>
    <row r="300" spans="1:18" s="206" customFormat="1">
      <c r="A300" s="204"/>
      <c r="C300" s="232" t="s">
        <v>493</v>
      </c>
      <c r="D300" s="211" t="s">
        <v>573</v>
      </c>
      <c r="E300" s="233"/>
      <c r="F300" s="234" t="s">
        <v>103</v>
      </c>
      <c r="G300" s="234" t="s">
        <v>104</v>
      </c>
      <c r="H300" s="235">
        <v>45463</v>
      </c>
      <c r="I300" s="235">
        <v>45975</v>
      </c>
      <c r="J300" s="234" t="s">
        <v>116</v>
      </c>
      <c r="K300" s="212">
        <v>100000000</v>
      </c>
      <c r="L300" s="212">
        <v>100000000</v>
      </c>
      <c r="M300" s="212">
        <v>101197903</v>
      </c>
      <c r="N300" s="212">
        <v>100000000</v>
      </c>
      <c r="O300" s="213">
        <v>0.08</v>
      </c>
      <c r="P300" s="371">
        <v>6.2695944340363831E-4</v>
      </c>
      <c r="Q300" s="236">
        <v>0.9</v>
      </c>
      <c r="R300" s="286" t="s">
        <v>105</v>
      </c>
    </row>
    <row r="301" spans="1:18" s="206" customFormat="1">
      <c r="A301" s="204"/>
      <c r="C301" s="232" t="s">
        <v>493</v>
      </c>
      <c r="D301" s="211" t="s">
        <v>126</v>
      </c>
      <c r="E301" s="233"/>
      <c r="F301" s="234" t="s">
        <v>103</v>
      </c>
      <c r="G301" s="234" t="s">
        <v>104</v>
      </c>
      <c r="H301" s="235">
        <v>45463</v>
      </c>
      <c r="I301" s="235">
        <v>46099</v>
      </c>
      <c r="J301" s="234" t="s">
        <v>116</v>
      </c>
      <c r="K301" s="212">
        <v>500000000</v>
      </c>
      <c r="L301" s="212">
        <v>500000000</v>
      </c>
      <c r="M301" s="212">
        <v>500602740</v>
      </c>
      <c r="N301" s="212">
        <v>500000000</v>
      </c>
      <c r="O301" s="213">
        <v>5.5E-2</v>
      </c>
      <c r="P301" s="371">
        <v>3.1014241000303757E-3</v>
      </c>
      <c r="Q301" s="236">
        <v>0.9</v>
      </c>
      <c r="R301" s="286" t="s">
        <v>105</v>
      </c>
    </row>
    <row r="302" spans="1:18" s="206" customFormat="1">
      <c r="A302" s="204"/>
      <c r="C302" s="232" t="s">
        <v>493</v>
      </c>
      <c r="D302" s="211" t="s">
        <v>126</v>
      </c>
      <c r="E302" s="233"/>
      <c r="F302" s="234" t="s">
        <v>103</v>
      </c>
      <c r="G302" s="234" t="s">
        <v>104</v>
      </c>
      <c r="H302" s="235">
        <v>45463</v>
      </c>
      <c r="I302" s="235">
        <v>46099</v>
      </c>
      <c r="J302" s="234" t="s">
        <v>116</v>
      </c>
      <c r="K302" s="212">
        <v>500000000</v>
      </c>
      <c r="L302" s="212">
        <v>500000000</v>
      </c>
      <c r="M302" s="212">
        <v>500602740</v>
      </c>
      <c r="N302" s="212">
        <v>500000000</v>
      </c>
      <c r="O302" s="213">
        <v>5.5E-2</v>
      </c>
      <c r="P302" s="371">
        <v>3.1014241000303757E-3</v>
      </c>
      <c r="Q302" s="236">
        <v>0.9</v>
      </c>
      <c r="R302" s="286" t="s">
        <v>105</v>
      </c>
    </row>
    <row r="303" spans="1:18" s="206" customFormat="1">
      <c r="A303" s="204"/>
      <c r="C303" s="232" t="s">
        <v>493</v>
      </c>
      <c r="D303" s="211" t="s">
        <v>573</v>
      </c>
      <c r="E303" s="233"/>
      <c r="F303" s="234" t="s">
        <v>103</v>
      </c>
      <c r="G303" s="234" t="s">
        <v>104</v>
      </c>
      <c r="H303" s="235">
        <v>45463</v>
      </c>
      <c r="I303" s="235">
        <v>45828</v>
      </c>
      <c r="J303" s="234" t="s">
        <v>116</v>
      </c>
      <c r="K303" s="212">
        <v>200000000</v>
      </c>
      <c r="L303" s="212">
        <v>200000000</v>
      </c>
      <c r="M303" s="212">
        <v>200320000</v>
      </c>
      <c r="N303" s="212">
        <v>200000000</v>
      </c>
      <c r="O303" s="213">
        <v>7.2999999999999995E-2</v>
      </c>
      <c r="P303" s="371">
        <v>1.2410584802593867E-3</v>
      </c>
      <c r="Q303" s="236">
        <v>0.9</v>
      </c>
      <c r="R303" s="286" t="s">
        <v>105</v>
      </c>
    </row>
    <row r="304" spans="1:18" s="206" customFormat="1">
      <c r="A304" s="204"/>
      <c r="C304" s="232" t="s">
        <v>493</v>
      </c>
      <c r="D304" s="211" t="s">
        <v>573</v>
      </c>
      <c r="E304" s="233"/>
      <c r="F304" s="234" t="s">
        <v>103</v>
      </c>
      <c r="G304" s="234" t="s">
        <v>104</v>
      </c>
      <c r="H304" s="235">
        <v>45463</v>
      </c>
      <c r="I304" s="235">
        <v>45828</v>
      </c>
      <c r="J304" s="234" t="s">
        <v>116</v>
      </c>
      <c r="K304" s="212">
        <v>200000000</v>
      </c>
      <c r="L304" s="212">
        <v>200000000</v>
      </c>
      <c r="M304" s="212">
        <v>200320000</v>
      </c>
      <c r="N304" s="212">
        <v>200000000</v>
      </c>
      <c r="O304" s="213">
        <v>7.2999999999999995E-2</v>
      </c>
      <c r="P304" s="371">
        <v>1.2410584802593867E-3</v>
      </c>
      <c r="Q304" s="236">
        <v>0.9</v>
      </c>
      <c r="R304" s="286" t="s">
        <v>105</v>
      </c>
    </row>
    <row r="305" spans="1:18" s="206" customFormat="1">
      <c r="A305" s="204"/>
      <c r="C305" s="232" t="s">
        <v>493</v>
      </c>
      <c r="D305" s="211" t="s">
        <v>573</v>
      </c>
      <c r="E305" s="233"/>
      <c r="F305" s="234" t="s">
        <v>103</v>
      </c>
      <c r="G305" s="234" t="s">
        <v>104</v>
      </c>
      <c r="H305" s="235">
        <v>45463</v>
      </c>
      <c r="I305" s="235">
        <v>45828</v>
      </c>
      <c r="J305" s="234" t="s">
        <v>116</v>
      </c>
      <c r="K305" s="212">
        <v>200000000</v>
      </c>
      <c r="L305" s="212">
        <v>200000000</v>
      </c>
      <c r="M305" s="212">
        <v>200320000</v>
      </c>
      <c r="N305" s="212">
        <v>200000000</v>
      </c>
      <c r="O305" s="213">
        <v>7.2999999999999995E-2</v>
      </c>
      <c r="P305" s="371">
        <v>1.2410584802593867E-3</v>
      </c>
      <c r="Q305" s="236">
        <v>0.9</v>
      </c>
      <c r="R305" s="286" t="s">
        <v>105</v>
      </c>
    </row>
    <row r="306" spans="1:18" s="206" customFormat="1">
      <c r="A306" s="204"/>
      <c r="C306" s="232" t="s">
        <v>493</v>
      </c>
      <c r="D306" s="211" t="s">
        <v>573</v>
      </c>
      <c r="E306" s="233"/>
      <c r="F306" s="234" t="s">
        <v>103</v>
      </c>
      <c r="G306" s="234" t="s">
        <v>104</v>
      </c>
      <c r="H306" s="235">
        <v>45463</v>
      </c>
      <c r="I306" s="235">
        <v>45828</v>
      </c>
      <c r="J306" s="234" t="s">
        <v>116</v>
      </c>
      <c r="K306" s="212">
        <v>200000000</v>
      </c>
      <c r="L306" s="212">
        <v>200000000</v>
      </c>
      <c r="M306" s="212">
        <v>200320000</v>
      </c>
      <c r="N306" s="212">
        <v>200000000</v>
      </c>
      <c r="O306" s="213">
        <v>7.2999999999999995E-2</v>
      </c>
      <c r="P306" s="371">
        <v>1.2410584802593867E-3</v>
      </c>
      <c r="Q306" s="236">
        <v>0.9</v>
      </c>
      <c r="R306" s="286" t="s">
        <v>105</v>
      </c>
    </row>
    <row r="307" spans="1:18" s="206" customFormat="1">
      <c r="A307" s="204"/>
      <c r="C307" s="232" t="s">
        <v>493</v>
      </c>
      <c r="D307" s="211" t="s">
        <v>573</v>
      </c>
      <c r="E307" s="233"/>
      <c r="F307" s="234" t="s">
        <v>103</v>
      </c>
      <c r="G307" s="234" t="s">
        <v>104</v>
      </c>
      <c r="H307" s="235">
        <v>45463</v>
      </c>
      <c r="I307" s="235">
        <v>45828</v>
      </c>
      <c r="J307" s="234" t="s">
        <v>116</v>
      </c>
      <c r="K307" s="212">
        <v>200000000</v>
      </c>
      <c r="L307" s="212">
        <v>200000000</v>
      </c>
      <c r="M307" s="212">
        <v>200320000</v>
      </c>
      <c r="N307" s="212">
        <v>200000000</v>
      </c>
      <c r="O307" s="213">
        <v>7.2999999999999995E-2</v>
      </c>
      <c r="P307" s="371">
        <v>1.2410584802593867E-3</v>
      </c>
      <c r="Q307" s="236">
        <v>1</v>
      </c>
      <c r="R307" s="286" t="s">
        <v>105</v>
      </c>
    </row>
    <row r="308" spans="1:18" s="206" customFormat="1">
      <c r="A308" s="204"/>
      <c r="C308" s="232" t="s">
        <v>493</v>
      </c>
      <c r="D308" s="211" t="s">
        <v>573</v>
      </c>
      <c r="E308" s="233"/>
      <c r="F308" s="234" t="s">
        <v>103</v>
      </c>
      <c r="G308" s="234" t="s">
        <v>104</v>
      </c>
      <c r="H308" s="235">
        <v>45463</v>
      </c>
      <c r="I308" s="235">
        <v>45828</v>
      </c>
      <c r="J308" s="234" t="s">
        <v>116</v>
      </c>
      <c r="K308" s="212">
        <v>200000000</v>
      </c>
      <c r="L308" s="212">
        <v>200000000</v>
      </c>
      <c r="M308" s="212">
        <v>200320000</v>
      </c>
      <c r="N308" s="212">
        <v>200000000</v>
      </c>
      <c r="O308" s="213">
        <v>7.2999999999999995E-2</v>
      </c>
      <c r="P308" s="371">
        <v>1.2410584802593867E-3</v>
      </c>
      <c r="Q308" s="236">
        <v>1</v>
      </c>
      <c r="R308" s="286" t="s">
        <v>105</v>
      </c>
    </row>
    <row r="309" spans="1:18" s="206" customFormat="1">
      <c r="A309" s="204"/>
      <c r="C309" s="232" t="s">
        <v>493</v>
      </c>
      <c r="D309" s="211" t="s">
        <v>573</v>
      </c>
      <c r="E309" s="233"/>
      <c r="F309" s="234" t="s">
        <v>103</v>
      </c>
      <c r="G309" s="234" t="s">
        <v>104</v>
      </c>
      <c r="H309" s="235">
        <v>45463</v>
      </c>
      <c r="I309" s="235">
        <v>45828</v>
      </c>
      <c r="J309" s="234" t="s">
        <v>116</v>
      </c>
      <c r="K309" s="212">
        <v>200000000</v>
      </c>
      <c r="L309" s="212">
        <v>200000000</v>
      </c>
      <c r="M309" s="212">
        <v>200320000</v>
      </c>
      <c r="N309" s="212">
        <v>200000000</v>
      </c>
      <c r="O309" s="213">
        <v>7.2999999999999995E-2</v>
      </c>
      <c r="P309" s="371">
        <v>1.2410584802593867E-3</v>
      </c>
      <c r="Q309" s="236">
        <v>0.7</v>
      </c>
      <c r="R309" s="286" t="s">
        <v>105</v>
      </c>
    </row>
    <row r="310" spans="1:18" s="206" customFormat="1">
      <c r="A310" s="204"/>
      <c r="C310" s="232" t="s">
        <v>493</v>
      </c>
      <c r="D310" s="211" t="s">
        <v>573</v>
      </c>
      <c r="E310" s="233"/>
      <c r="F310" s="234" t="s">
        <v>103</v>
      </c>
      <c r="G310" s="234" t="s">
        <v>104</v>
      </c>
      <c r="H310" s="235">
        <v>45463</v>
      </c>
      <c r="I310" s="235">
        <v>45828</v>
      </c>
      <c r="J310" s="234" t="s">
        <v>116</v>
      </c>
      <c r="K310" s="212">
        <v>200000000</v>
      </c>
      <c r="L310" s="212">
        <v>200000000</v>
      </c>
      <c r="M310" s="212">
        <v>200320000</v>
      </c>
      <c r="N310" s="212">
        <v>200000000</v>
      </c>
      <c r="O310" s="213">
        <v>7.2999999999999995E-2</v>
      </c>
      <c r="P310" s="371">
        <v>1.2410584802593867E-3</v>
      </c>
      <c r="Q310" s="236">
        <v>1</v>
      </c>
      <c r="R310" s="286" t="s">
        <v>105</v>
      </c>
    </row>
    <row r="311" spans="1:18" s="206" customFormat="1">
      <c r="A311" s="204"/>
      <c r="C311" s="232" t="s">
        <v>493</v>
      </c>
      <c r="D311" s="211" t="s">
        <v>573</v>
      </c>
      <c r="E311" s="233"/>
      <c r="F311" s="234" t="s">
        <v>103</v>
      </c>
      <c r="G311" s="234" t="s">
        <v>104</v>
      </c>
      <c r="H311" s="235">
        <v>45463</v>
      </c>
      <c r="I311" s="235">
        <v>45828</v>
      </c>
      <c r="J311" s="234" t="s">
        <v>116</v>
      </c>
      <c r="K311" s="212">
        <v>200000000</v>
      </c>
      <c r="L311" s="212">
        <v>200000000</v>
      </c>
      <c r="M311" s="212">
        <v>200320000</v>
      </c>
      <c r="N311" s="212">
        <v>200000000</v>
      </c>
      <c r="O311" s="213">
        <v>7.2999999999999995E-2</v>
      </c>
      <c r="P311" s="371">
        <v>1.2410584802593867E-3</v>
      </c>
      <c r="Q311" s="236">
        <v>0.5</v>
      </c>
      <c r="R311" s="286" t="s">
        <v>105</v>
      </c>
    </row>
    <row r="312" spans="1:18" s="206" customFormat="1">
      <c r="A312" s="204"/>
      <c r="C312" s="232" t="s">
        <v>493</v>
      </c>
      <c r="D312" s="211" t="s">
        <v>573</v>
      </c>
      <c r="E312" s="233"/>
      <c r="F312" s="234" t="s">
        <v>103</v>
      </c>
      <c r="G312" s="234" t="s">
        <v>104</v>
      </c>
      <c r="H312" s="235">
        <v>45463</v>
      </c>
      <c r="I312" s="235">
        <v>45828</v>
      </c>
      <c r="J312" s="234" t="s">
        <v>116</v>
      </c>
      <c r="K312" s="212">
        <v>200000000</v>
      </c>
      <c r="L312" s="212">
        <v>200000000</v>
      </c>
      <c r="M312" s="212">
        <v>200320000</v>
      </c>
      <c r="N312" s="212">
        <v>200000000</v>
      </c>
      <c r="O312" s="213">
        <v>7.2999999999999995E-2</v>
      </c>
      <c r="P312" s="371">
        <v>1.2410584802593867E-3</v>
      </c>
      <c r="Q312" s="236">
        <v>1</v>
      </c>
      <c r="R312" s="286" t="s">
        <v>105</v>
      </c>
    </row>
    <row r="313" spans="1:18" s="206" customFormat="1">
      <c r="A313" s="204"/>
      <c r="C313" s="232" t="s">
        <v>493</v>
      </c>
      <c r="D313" s="211" t="s">
        <v>575</v>
      </c>
      <c r="E313" s="233"/>
      <c r="F313" s="234" t="s">
        <v>103</v>
      </c>
      <c r="G313" s="234" t="s">
        <v>104</v>
      </c>
      <c r="H313" s="235">
        <v>45464</v>
      </c>
      <c r="I313" s="235">
        <v>45829</v>
      </c>
      <c r="J313" s="234" t="s">
        <v>116</v>
      </c>
      <c r="K313" s="212">
        <v>150000000</v>
      </c>
      <c r="L313" s="212">
        <v>150000000</v>
      </c>
      <c r="M313" s="212">
        <v>150243082</v>
      </c>
      <c r="N313" s="212">
        <v>150000000</v>
      </c>
      <c r="O313" s="213">
        <v>8.4500000000000006E-2</v>
      </c>
      <c r="P313" s="371">
        <v>9.3081295435506399E-4</v>
      </c>
      <c r="Q313" s="236">
        <v>0.7</v>
      </c>
      <c r="R313" s="286" t="s">
        <v>105</v>
      </c>
    </row>
    <row r="314" spans="1:18" s="206" customFormat="1">
      <c r="A314" s="204"/>
      <c r="C314" s="232" t="s">
        <v>493</v>
      </c>
      <c r="D314" s="211" t="s">
        <v>575</v>
      </c>
      <c r="E314" s="233"/>
      <c r="F314" s="234" t="s">
        <v>103</v>
      </c>
      <c r="G314" s="234" t="s">
        <v>104</v>
      </c>
      <c r="H314" s="235">
        <v>45464</v>
      </c>
      <c r="I314" s="235">
        <v>45829</v>
      </c>
      <c r="J314" s="234" t="s">
        <v>116</v>
      </c>
      <c r="K314" s="212">
        <v>150000000</v>
      </c>
      <c r="L314" s="212">
        <v>150000000</v>
      </c>
      <c r="M314" s="212">
        <v>150243082</v>
      </c>
      <c r="N314" s="212">
        <v>150000000</v>
      </c>
      <c r="O314" s="213">
        <v>8.4500000000000006E-2</v>
      </c>
      <c r="P314" s="371">
        <v>9.3081295435506399E-4</v>
      </c>
      <c r="Q314" s="236">
        <v>0.9</v>
      </c>
      <c r="R314" s="286" t="s">
        <v>105</v>
      </c>
    </row>
    <row r="315" spans="1:18" s="206" customFormat="1">
      <c r="A315" s="204"/>
      <c r="C315" s="232" t="s">
        <v>493</v>
      </c>
      <c r="D315" s="211" t="s">
        <v>575</v>
      </c>
      <c r="E315" s="233"/>
      <c r="F315" s="234" t="s">
        <v>103</v>
      </c>
      <c r="G315" s="234" t="s">
        <v>104</v>
      </c>
      <c r="H315" s="235">
        <v>45464</v>
      </c>
      <c r="I315" s="235">
        <v>45829</v>
      </c>
      <c r="J315" s="234" t="s">
        <v>116</v>
      </c>
      <c r="K315" s="212">
        <v>150000000</v>
      </c>
      <c r="L315" s="212">
        <v>150000000</v>
      </c>
      <c r="M315" s="212">
        <v>150243082</v>
      </c>
      <c r="N315" s="212">
        <v>150000000</v>
      </c>
      <c r="O315" s="213">
        <v>8.4500000000000006E-2</v>
      </c>
      <c r="P315" s="371">
        <v>9.3081295435506399E-4</v>
      </c>
      <c r="Q315" s="236">
        <v>0.7</v>
      </c>
      <c r="R315" s="286" t="s">
        <v>105</v>
      </c>
    </row>
    <row r="316" spans="1:18" s="206" customFormat="1">
      <c r="A316" s="204"/>
      <c r="C316" s="232" t="s">
        <v>493</v>
      </c>
      <c r="D316" s="211" t="s">
        <v>575</v>
      </c>
      <c r="E316" s="233"/>
      <c r="F316" s="234" t="s">
        <v>103</v>
      </c>
      <c r="G316" s="234" t="s">
        <v>104</v>
      </c>
      <c r="H316" s="235">
        <v>45464</v>
      </c>
      <c r="I316" s="235">
        <v>45829</v>
      </c>
      <c r="J316" s="234" t="s">
        <v>116</v>
      </c>
      <c r="K316" s="212">
        <v>150000000</v>
      </c>
      <c r="L316" s="212">
        <v>150000000</v>
      </c>
      <c r="M316" s="212">
        <v>150243082</v>
      </c>
      <c r="N316" s="212">
        <v>150000000</v>
      </c>
      <c r="O316" s="213">
        <v>8.4500000000000006E-2</v>
      </c>
      <c r="P316" s="371">
        <v>9.3081295435506399E-4</v>
      </c>
      <c r="Q316" s="236">
        <v>1</v>
      </c>
      <c r="R316" s="286" t="s">
        <v>105</v>
      </c>
    </row>
    <row r="317" spans="1:18" s="206" customFormat="1">
      <c r="A317" s="204"/>
      <c r="C317" s="232" t="s">
        <v>493</v>
      </c>
      <c r="D317" s="211" t="s">
        <v>575</v>
      </c>
      <c r="E317" s="233"/>
      <c r="F317" s="234" t="s">
        <v>103</v>
      </c>
      <c r="G317" s="234" t="s">
        <v>104</v>
      </c>
      <c r="H317" s="235">
        <v>45464</v>
      </c>
      <c r="I317" s="235">
        <v>45829</v>
      </c>
      <c r="J317" s="234" t="s">
        <v>116</v>
      </c>
      <c r="K317" s="212">
        <v>150000000</v>
      </c>
      <c r="L317" s="212">
        <v>150000000</v>
      </c>
      <c r="M317" s="212">
        <v>150243082</v>
      </c>
      <c r="N317" s="212">
        <v>150000000</v>
      </c>
      <c r="O317" s="213">
        <v>8.4500000000000006E-2</v>
      </c>
      <c r="P317" s="371">
        <v>9.3081295435506399E-4</v>
      </c>
      <c r="Q317" s="236">
        <v>0.9</v>
      </c>
      <c r="R317" s="286" t="s">
        <v>105</v>
      </c>
    </row>
    <row r="318" spans="1:18" s="206" customFormat="1">
      <c r="A318" s="204"/>
      <c r="C318" s="232" t="s">
        <v>493</v>
      </c>
      <c r="D318" s="211" t="s">
        <v>575</v>
      </c>
      <c r="E318" s="233"/>
      <c r="F318" s="234" t="s">
        <v>103</v>
      </c>
      <c r="G318" s="234" t="s">
        <v>104</v>
      </c>
      <c r="H318" s="235">
        <v>45464</v>
      </c>
      <c r="I318" s="235">
        <v>45829</v>
      </c>
      <c r="J318" s="234" t="s">
        <v>116</v>
      </c>
      <c r="K318" s="212">
        <v>150000000</v>
      </c>
      <c r="L318" s="212">
        <v>150000000</v>
      </c>
      <c r="M318" s="212">
        <v>150243082</v>
      </c>
      <c r="N318" s="212">
        <v>150000000</v>
      </c>
      <c r="O318" s="213">
        <v>8.4500000000000006E-2</v>
      </c>
      <c r="P318" s="371">
        <v>9.3081295435506399E-4</v>
      </c>
      <c r="Q318" s="236">
        <v>1</v>
      </c>
      <c r="R318" s="286" t="s">
        <v>105</v>
      </c>
    </row>
    <row r="319" spans="1:18" s="206" customFormat="1">
      <c r="A319" s="204"/>
      <c r="C319" s="232" t="s">
        <v>493</v>
      </c>
      <c r="D319" s="211" t="s">
        <v>575</v>
      </c>
      <c r="E319" s="233"/>
      <c r="F319" s="234" t="s">
        <v>103</v>
      </c>
      <c r="G319" s="234" t="s">
        <v>104</v>
      </c>
      <c r="H319" s="235">
        <v>45464</v>
      </c>
      <c r="I319" s="235">
        <v>45829</v>
      </c>
      <c r="J319" s="234" t="s">
        <v>116</v>
      </c>
      <c r="K319" s="212">
        <v>150000000</v>
      </c>
      <c r="L319" s="212">
        <v>150000000</v>
      </c>
      <c r="M319" s="212">
        <v>150243082</v>
      </c>
      <c r="N319" s="212">
        <v>150000000</v>
      </c>
      <c r="O319" s="213">
        <v>8.4500000000000006E-2</v>
      </c>
      <c r="P319" s="371">
        <v>9.3081295435506399E-4</v>
      </c>
      <c r="Q319" s="236">
        <v>0.9</v>
      </c>
      <c r="R319" s="286" t="s">
        <v>105</v>
      </c>
    </row>
    <row r="320" spans="1:18" s="206" customFormat="1">
      <c r="A320" s="204"/>
      <c r="C320" s="232" t="s">
        <v>493</v>
      </c>
      <c r="D320" s="211" t="s">
        <v>575</v>
      </c>
      <c r="E320" s="233"/>
      <c r="F320" s="234" t="s">
        <v>103</v>
      </c>
      <c r="G320" s="234" t="s">
        <v>104</v>
      </c>
      <c r="H320" s="235">
        <v>45464</v>
      </c>
      <c r="I320" s="235">
        <v>45829</v>
      </c>
      <c r="J320" s="234" t="s">
        <v>116</v>
      </c>
      <c r="K320" s="212">
        <v>150000000</v>
      </c>
      <c r="L320" s="212">
        <v>150000000</v>
      </c>
      <c r="M320" s="212">
        <v>150243082</v>
      </c>
      <c r="N320" s="212">
        <v>150000000</v>
      </c>
      <c r="O320" s="213">
        <v>8.4500000000000006E-2</v>
      </c>
      <c r="P320" s="371">
        <v>9.3081295435506399E-4</v>
      </c>
      <c r="Q320" s="236">
        <v>0.9</v>
      </c>
      <c r="R320" s="286" t="s">
        <v>105</v>
      </c>
    </row>
    <row r="321" spans="1:18" s="206" customFormat="1">
      <c r="A321" s="204"/>
      <c r="C321" s="232" t="s">
        <v>493</v>
      </c>
      <c r="D321" s="211" t="s">
        <v>575</v>
      </c>
      <c r="E321" s="233"/>
      <c r="F321" s="234" t="s">
        <v>103</v>
      </c>
      <c r="G321" s="234" t="s">
        <v>104</v>
      </c>
      <c r="H321" s="235">
        <v>45464</v>
      </c>
      <c r="I321" s="235">
        <v>45829</v>
      </c>
      <c r="J321" s="234" t="s">
        <v>116</v>
      </c>
      <c r="K321" s="212">
        <v>150000000</v>
      </c>
      <c r="L321" s="212">
        <v>150000000</v>
      </c>
      <c r="M321" s="212">
        <v>150243082</v>
      </c>
      <c r="N321" s="212">
        <v>150000000</v>
      </c>
      <c r="O321" s="213">
        <v>8.4500000000000006E-2</v>
      </c>
      <c r="P321" s="371">
        <v>9.3081295435506399E-4</v>
      </c>
      <c r="Q321" s="236">
        <v>0.9</v>
      </c>
      <c r="R321" s="286" t="s">
        <v>105</v>
      </c>
    </row>
    <row r="322" spans="1:18" s="206" customFormat="1">
      <c r="A322" s="204"/>
      <c r="C322" s="232" t="s">
        <v>493</v>
      </c>
      <c r="D322" s="211" t="s">
        <v>575</v>
      </c>
      <c r="E322" s="233"/>
      <c r="F322" s="234" t="s">
        <v>103</v>
      </c>
      <c r="G322" s="234" t="s">
        <v>104</v>
      </c>
      <c r="H322" s="235">
        <v>45464</v>
      </c>
      <c r="I322" s="235">
        <v>45829</v>
      </c>
      <c r="J322" s="234" t="s">
        <v>116</v>
      </c>
      <c r="K322" s="212">
        <v>150000000</v>
      </c>
      <c r="L322" s="212">
        <v>150000000</v>
      </c>
      <c r="M322" s="212">
        <v>150243082</v>
      </c>
      <c r="N322" s="212">
        <v>150000000</v>
      </c>
      <c r="O322" s="213">
        <v>8.4500000000000006E-2</v>
      </c>
      <c r="P322" s="371">
        <v>9.3081295435506399E-4</v>
      </c>
      <c r="Q322" s="236">
        <v>0.9</v>
      </c>
      <c r="R322" s="286" t="s">
        <v>105</v>
      </c>
    </row>
    <row r="323" spans="1:18" s="206" customFormat="1">
      <c r="A323" s="204"/>
      <c r="C323" s="232" t="s">
        <v>493</v>
      </c>
      <c r="D323" s="211" t="s">
        <v>575</v>
      </c>
      <c r="E323" s="233"/>
      <c r="F323" s="234" t="s">
        <v>103</v>
      </c>
      <c r="G323" s="234" t="s">
        <v>104</v>
      </c>
      <c r="H323" s="235">
        <v>45464</v>
      </c>
      <c r="I323" s="235">
        <v>45829</v>
      </c>
      <c r="J323" s="234" t="s">
        <v>116</v>
      </c>
      <c r="K323" s="212">
        <v>150000000</v>
      </c>
      <c r="L323" s="212">
        <v>150000000</v>
      </c>
      <c r="M323" s="212">
        <v>150243082</v>
      </c>
      <c r="N323" s="212">
        <v>150000000</v>
      </c>
      <c r="O323" s="213">
        <v>8.4500000000000006E-2</v>
      </c>
      <c r="P323" s="371">
        <v>9.3081295435506399E-4</v>
      </c>
      <c r="Q323" s="236">
        <v>0.9</v>
      </c>
      <c r="R323" s="286" t="s">
        <v>105</v>
      </c>
    </row>
    <row r="324" spans="1:18" s="206" customFormat="1">
      <c r="A324" s="204"/>
      <c r="C324" s="232" t="s">
        <v>493</v>
      </c>
      <c r="D324" s="211" t="s">
        <v>575</v>
      </c>
      <c r="E324" s="233"/>
      <c r="F324" s="234" t="s">
        <v>103</v>
      </c>
      <c r="G324" s="234" t="s">
        <v>104</v>
      </c>
      <c r="H324" s="235">
        <v>45464</v>
      </c>
      <c r="I324" s="235">
        <v>45829</v>
      </c>
      <c r="J324" s="234" t="s">
        <v>116</v>
      </c>
      <c r="K324" s="212">
        <v>150000000</v>
      </c>
      <c r="L324" s="212">
        <v>150000000</v>
      </c>
      <c r="M324" s="212">
        <v>150243082</v>
      </c>
      <c r="N324" s="212">
        <v>150000000</v>
      </c>
      <c r="O324" s="213">
        <v>8.4500000000000006E-2</v>
      </c>
      <c r="P324" s="371">
        <v>9.3081295435506399E-4</v>
      </c>
      <c r="Q324" s="236">
        <v>0.9</v>
      </c>
      <c r="R324" s="286" t="s">
        <v>105</v>
      </c>
    </row>
    <row r="325" spans="1:18" s="206" customFormat="1">
      <c r="A325" s="204"/>
      <c r="C325" s="232" t="s">
        <v>493</v>
      </c>
      <c r="D325" s="211" t="s">
        <v>575</v>
      </c>
      <c r="E325" s="233"/>
      <c r="F325" s="234" t="s">
        <v>103</v>
      </c>
      <c r="G325" s="234" t="s">
        <v>104</v>
      </c>
      <c r="H325" s="235">
        <v>45464</v>
      </c>
      <c r="I325" s="235">
        <v>45829</v>
      </c>
      <c r="J325" s="234" t="s">
        <v>116</v>
      </c>
      <c r="K325" s="212">
        <v>150000000</v>
      </c>
      <c r="L325" s="212">
        <v>150000000</v>
      </c>
      <c r="M325" s="212">
        <v>150243082</v>
      </c>
      <c r="N325" s="212">
        <v>150000000</v>
      </c>
      <c r="O325" s="213">
        <v>8.4500000000000006E-2</v>
      </c>
      <c r="P325" s="371">
        <v>9.3081295435506399E-4</v>
      </c>
      <c r="Q325" s="236">
        <v>0.9</v>
      </c>
      <c r="R325" s="286" t="s">
        <v>105</v>
      </c>
    </row>
    <row r="326" spans="1:18" s="206" customFormat="1">
      <c r="A326" s="204"/>
      <c r="C326" s="232" t="s">
        <v>493</v>
      </c>
      <c r="D326" s="211" t="s">
        <v>575</v>
      </c>
      <c r="E326" s="233"/>
      <c r="F326" s="234" t="s">
        <v>103</v>
      </c>
      <c r="G326" s="234" t="s">
        <v>104</v>
      </c>
      <c r="H326" s="235">
        <v>45464</v>
      </c>
      <c r="I326" s="235">
        <v>45829</v>
      </c>
      <c r="J326" s="234" t="s">
        <v>116</v>
      </c>
      <c r="K326" s="212">
        <v>150000000</v>
      </c>
      <c r="L326" s="212">
        <v>150000000</v>
      </c>
      <c r="M326" s="212">
        <v>150243082</v>
      </c>
      <c r="N326" s="212">
        <v>150000000</v>
      </c>
      <c r="O326" s="213">
        <v>8.4500000000000006E-2</v>
      </c>
      <c r="P326" s="371">
        <v>9.3081295435506399E-4</v>
      </c>
      <c r="Q326" s="236">
        <v>0.9</v>
      </c>
      <c r="R326" s="286" t="s">
        <v>105</v>
      </c>
    </row>
    <row r="327" spans="1:18" s="206" customFormat="1">
      <c r="A327" s="204"/>
      <c r="C327" s="232" t="s">
        <v>493</v>
      </c>
      <c r="D327" s="211" t="s">
        <v>575</v>
      </c>
      <c r="E327" s="233"/>
      <c r="F327" s="234" t="s">
        <v>103</v>
      </c>
      <c r="G327" s="234" t="s">
        <v>104</v>
      </c>
      <c r="H327" s="235">
        <v>45464</v>
      </c>
      <c r="I327" s="235">
        <v>45829</v>
      </c>
      <c r="J327" s="234" t="s">
        <v>116</v>
      </c>
      <c r="K327" s="212">
        <v>150000000</v>
      </c>
      <c r="L327" s="212">
        <v>150000000</v>
      </c>
      <c r="M327" s="212">
        <v>150243082</v>
      </c>
      <c r="N327" s="212">
        <v>150000000</v>
      </c>
      <c r="O327" s="213">
        <v>8.4500000000000006E-2</v>
      </c>
      <c r="P327" s="371">
        <v>9.3081295435506399E-4</v>
      </c>
      <c r="Q327" s="236">
        <v>0.5</v>
      </c>
      <c r="R327" s="286" t="s">
        <v>105</v>
      </c>
    </row>
    <row r="328" spans="1:18" s="206" customFormat="1">
      <c r="A328" s="204"/>
      <c r="C328" s="232" t="s">
        <v>493</v>
      </c>
      <c r="D328" s="211" t="s">
        <v>575</v>
      </c>
      <c r="E328" s="233"/>
      <c r="F328" s="234" t="s">
        <v>103</v>
      </c>
      <c r="G328" s="234" t="s">
        <v>104</v>
      </c>
      <c r="H328" s="235">
        <v>45464</v>
      </c>
      <c r="I328" s="235">
        <v>45829</v>
      </c>
      <c r="J328" s="234" t="s">
        <v>116</v>
      </c>
      <c r="K328" s="212">
        <v>150000000</v>
      </c>
      <c r="L328" s="212">
        <v>150000000</v>
      </c>
      <c r="M328" s="212">
        <v>150243082</v>
      </c>
      <c r="N328" s="212">
        <v>150000000</v>
      </c>
      <c r="O328" s="213">
        <v>8.4500000000000006E-2</v>
      </c>
      <c r="P328" s="371">
        <v>9.3081295435506399E-4</v>
      </c>
      <c r="Q328" s="236">
        <v>0.9</v>
      </c>
      <c r="R328" s="286" t="s">
        <v>105</v>
      </c>
    </row>
    <row r="329" spans="1:18" s="206" customFormat="1">
      <c r="A329" s="204"/>
      <c r="C329" s="232" t="s">
        <v>493</v>
      </c>
      <c r="D329" s="211" t="s">
        <v>575</v>
      </c>
      <c r="E329" s="233"/>
      <c r="F329" s="234" t="s">
        <v>103</v>
      </c>
      <c r="G329" s="234" t="s">
        <v>104</v>
      </c>
      <c r="H329" s="235">
        <v>45464</v>
      </c>
      <c r="I329" s="235">
        <v>45829</v>
      </c>
      <c r="J329" s="234" t="s">
        <v>116</v>
      </c>
      <c r="K329" s="212">
        <v>150000000</v>
      </c>
      <c r="L329" s="212">
        <v>150000000</v>
      </c>
      <c r="M329" s="212">
        <v>150243082</v>
      </c>
      <c r="N329" s="212">
        <v>150000000</v>
      </c>
      <c r="O329" s="213">
        <v>8.4500000000000006E-2</v>
      </c>
      <c r="P329" s="371">
        <v>9.3081295435506399E-4</v>
      </c>
      <c r="Q329" s="236">
        <v>0.9</v>
      </c>
      <c r="R329" s="286" t="s">
        <v>105</v>
      </c>
    </row>
    <row r="330" spans="1:18" s="206" customFormat="1">
      <c r="A330" s="204"/>
      <c r="C330" s="232" t="s">
        <v>493</v>
      </c>
      <c r="D330" s="211" t="s">
        <v>575</v>
      </c>
      <c r="E330" s="233"/>
      <c r="F330" s="234" t="s">
        <v>103</v>
      </c>
      <c r="G330" s="234" t="s">
        <v>104</v>
      </c>
      <c r="H330" s="235">
        <v>45464</v>
      </c>
      <c r="I330" s="235">
        <v>45829</v>
      </c>
      <c r="J330" s="234" t="s">
        <v>116</v>
      </c>
      <c r="K330" s="212">
        <v>150000000</v>
      </c>
      <c r="L330" s="212">
        <v>150000000</v>
      </c>
      <c r="M330" s="212">
        <v>150243082</v>
      </c>
      <c r="N330" s="212">
        <v>150000000</v>
      </c>
      <c r="O330" s="213">
        <v>8.4500000000000006E-2</v>
      </c>
      <c r="P330" s="371">
        <v>9.3081295435506399E-4</v>
      </c>
      <c r="Q330" s="236">
        <v>0.5</v>
      </c>
      <c r="R330" s="286" t="s">
        <v>105</v>
      </c>
    </row>
    <row r="331" spans="1:18" s="206" customFormat="1">
      <c r="A331" s="204"/>
      <c r="C331" s="232" t="s">
        <v>493</v>
      </c>
      <c r="D331" s="211" t="s">
        <v>575</v>
      </c>
      <c r="E331" s="233"/>
      <c r="F331" s="234" t="s">
        <v>103</v>
      </c>
      <c r="G331" s="234" t="s">
        <v>104</v>
      </c>
      <c r="H331" s="235">
        <v>45464</v>
      </c>
      <c r="I331" s="235">
        <v>45829</v>
      </c>
      <c r="J331" s="234" t="s">
        <v>116</v>
      </c>
      <c r="K331" s="212">
        <v>150000000</v>
      </c>
      <c r="L331" s="212">
        <v>150000000</v>
      </c>
      <c r="M331" s="212">
        <v>150243082</v>
      </c>
      <c r="N331" s="212">
        <v>150000000</v>
      </c>
      <c r="O331" s="213">
        <v>8.4500000000000006E-2</v>
      </c>
      <c r="P331" s="371">
        <v>9.3081295435506399E-4</v>
      </c>
      <c r="Q331" s="236">
        <v>0.7</v>
      </c>
      <c r="R331" s="286" t="s">
        <v>105</v>
      </c>
    </row>
    <row r="332" spans="1:18" s="206" customFormat="1">
      <c r="A332" s="204"/>
      <c r="C332" s="232" t="s">
        <v>493</v>
      </c>
      <c r="D332" s="211" t="s">
        <v>575</v>
      </c>
      <c r="E332" s="233"/>
      <c r="F332" s="234" t="s">
        <v>103</v>
      </c>
      <c r="G332" s="234" t="s">
        <v>104</v>
      </c>
      <c r="H332" s="235">
        <v>45464</v>
      </c>
      <c r="I332" s="235">
        <v>45829</v>
      </c>
      <c r="J332" s="234" t="s">
        <v>116</v>
      </c>
      <c r="K332" s="212">
        <v>150000000</v>
      </c>
      <c r="L332" s="212">
        <v>150000000</v>
      </c>
      <c r="M332" s="212">
        <v>150243082</v>
      </c>
      <c r="N332" s="212">
        <v>150000000</v>
      </c>
      <c r="O332" s="213">
        <v>8.4500000000000006E-2</v>
      </c>
      <c r="P332" s="371">
        <v>9.3081295435506399E-4</v>
      </c>
      <c r="Q332" s="236">
        <v>0.9</v>
      </c>
      <c r="R332" s="286" t="s">
        <v>105</v>
      </c>
    </row>
    <row r="333" spans="1:18" s="206" customFormat="1">
      <c r="A333" s="204"/>
      <c r="C333" s="232" t="s">
        <v>493</v>
      </c>
      <c r="D333" s="211" t="s">
        <v>575</v>
      </c>
      <c r="E333" s="233"/>
      <c r="F333" s="234" t="s">
        <v>103</v>
      </c>
      <c r="G333" s="234" t="s">
        <v>104</v>
      </c>
      <c r="H333" s="235">
        <v>45467</v>
      </c>
      <c r="I333" s="235">
        <v>45832</v>
      </c>
      <c r="J333" s="234" t="s">
        <v>116</v>
      </c>
      <c r="K333" s="212">
        <v>200000000</v>
      </c>
      <c r="L333" s="212">
        <v>200000000</v>
      </c>
      <c r="M333" s="212">
        <v>200185863</v>
      </c>
      <c r="N333" s="212">
        <v>200000000</v>
      </c>
      <c r="O333" s="213">
        <v>8.48E-2</v>
      </c>
      <c r="P333" s="371">
        <v>1.2402274506000089E-3</v>
      </c>
      <c r="Q333" s="236">
        <v>0.9</v>
      </c>
      <c r="R333" s="286" t="s">
        <v>105</v>
      </c>
    </row>
    <row r="334" spans="1:18" s="206" customFormat="1">
      <c r="A334" s="204"/>
      <c r="C334" s="232" t="s">
        <v>493</v>
      </c>
      <c r="D334" s="211" t="s">
        <v>575</v>
      </c>
      <c r="E334" s="233"/>
      <c r="F334" s="234" t="s">
        <v>103</v>
      </c>
      <c r="G334" s="234" t="s">
        <v>104</v>
      </c>
      <c r="H334" s="235">
        <v>45467</v>
      </c>
      <c r="I334" s="235">
        <v>45832</v>
      </c>
      <c r="J334" s="234" t="s">
        <v>116</v>
      </c>
      <c r="K334" s="212">
        <v>200000000</v>
      </c>
      <c r="L334" s="212">
        <v>200000000</v>
      </c>
      <c r="M334" s="212">
        <v>200185863</v>
      </c>
      <c r="N334" s="212">
        <v>200000000</v>
      </c>
      <c r="O334" s="213">
        <v>8.48E-2</v>
      </c>
      <c r="P334" s="371">
        <v>1.2402274506000089E-3</v>
      </c>
      <c r="Q334" s="236">
        <v>0.9</v>
      </c>
      <c r="R334" s="286" t="s">
        <v>105</v>
      </c>
    </row>
    <row r="335" spans="1:18" s="206" customFormat="1">
      <c r="A335" s="204"/>
      <c r="C335" s="232" t="s">
        <v>493</v>
      </c>
      <c r="D335" s="211" t="s">
        <v>575</v>
      </c>
      <c r="E335" s="233"/>
      <c r="F335" s="234" t="s">
        <v>103</v>
      </c>
      <c r="G335" s="234" t="s">
        <v>104</v>
      </c>
      <c r="H335" s="235">
        <v>45467</v>
      </c>
      <c r="I335" s="235">
        <v>45832</v>
      </c>
      <c r="J335" s="234" t="s">
        <v>116</v>
      </c>
      <c r="K335" s="212">
        <v>200000000</v>
      </c>
      <c r="L335" s="212">
        <v>200000000</v>
      </c>
      <c r="M335" s="212">
        <v>200185863</v>
      </c>
      <c r="N335" s="212">
        <v>200000000</v>
      </c>
      <c r="O335" s="213">
        <v>8.48E-2</v>
      </c>
      <c r="P335" s="371">
        <v>1.2402274506000089E-3</v>
      </c>
      <c r="Q335" s="236">
        <v>0.9</v>
      </c>
      <c r="R335" s="286" t="s">
        <v>105</v>
      </c>
    </row>
    <row r="336" spans="1:18" s="206" customFormat="1">
      <c r="A336" s="204"/>
      <c r="C336" s="232" t="s">
        <v>493</v>
      </c>
      <c r="D336" s="211" t="s">
        <v>575</v>
      </c>
      <c r="E336" s="233"/>
      <c r="F336" s="234" t="s">
        <v>103</v>
      </c>
      <c r="G336" s="234" t="s">
        <v>104</v>
      </c>
      <c r="H336" s="235">
        <v>45467</v>
      </c>
      <c r="I336" s="235">
        <v>45832</v>
      </c>
      <c r="J336" s="234" t="s">
        <v>116</v>
      </c>
      <c r="K336" s="212">
        <v>200000000</v>
      </c>
      <c r="L336" s="212">
        <v>200000000</v>
      </c>
      <c r="M336" s="212">
        <v>200185863</v>
      </c>
      <c r="N336" s="212">
        <v>200000000</v>
      </c>
      <c r="O336" s="213">
        <v>8.48E-2</v>
      </c>
      <c r="P336" s="371">
        <v>1.2402274506000089E-3</v>
      </c>
      <c r="Q336" s="236">
        <v>0.9</v>
      </c>
      <c r="R336" s="286" t="s">
        <v>105</v>
      </c>
    </row>
    <row r="337" spans="1:18" s="206" customFormat="1">
      <c r="A337" s="204"/>
      <c r="C337" s="232" t="s">
        <v>493</v>
      </c>
      <c r="D337" s="211" t="s">
        <v>575</v>
      </c>
      <c r="E337" s="233"/>
      <c r="F337" s="234" t="s">
        <v>103</v>
      </c>
      <c r="G337" s="234" t="s">
        <v>104</v>
      </c>
      <c r="H337" s="235">
        <v>45467</v>
      </c>
      <c r="I337" s="235">
        <v>45832</v>
      </c>
      <c r="J337" s="234" t="s">
        <v>116</v>
      </c>
      <c r="K337" s="212">
        <v>200000000</v>
      </c>
      <c r="L337" s="212">
        <v>200000000</v>
      </c>
      <c r="M337" s="212">
        <v>200185863</v>
      </c>
      <c r="N337" s="212">
        <v>200000000</v>
      </c>
      <c r="O337" s="213">
        <v>8.48E-2</v>
      </c>
      <c r="P337" s="371">
        <v>1.2402274506000089E-3</v>
      </c>
      <c r="Q337" s="236">
        <v>0.9</v>
      </c>
      <c r="R337" s="286" t="s">
        <v>105</v>
      </c>
    </row>
    <row r="338" spans="1:18" s="206" customFormat="1">
      <c r="A338" s="204"/>
      <c r="C338" s="232" t="s">
        <v>493</v>
      </c>
      <c r="D338" s="211" t="s">
        <v>575</v>
      </c>
      <c r="E338" s="233"/>
      <c r="F338" s="234" t="s">
        <v>103</v>
      </c>
      <c r="G338" s="234" t="s">
        <v>104</v>
      </c>
      <c r="H338" s="235">
        <v>45467</v>
      </c>
      <c r="I338" s="235">
        <v>45832</v>
      </c>
      <c r="J338" s="234" t="s">
        <v>116</v>
      </c>
      <c r="K338" s="212">
        <v>200000000</v>
      </c>
      <c r="L338" s="212">
        <v>200000000</v>
      </c>
      <c r="M338" s="212">
        <v>200185863</v>
      </c>
      <c r="N338" s="212">
        <v>200000000</v>
      </c>
      <c r="O338" s="213">
        <v>8.48E-2</v>
      </c>
      <c r="P338" s="371">
        <v>1.2402274506000089E-3</v>
      </c>
      <c r="Q338" s="236">
        <v>0.9</v>
      </c>
      <c r="R338" s="286" t="s">
        <v>105</v>
      </c>
    </row>
    <row r="339" spans="1:18" s="206" customFormat="1">
      <c r="A339" s="204"/>
      <c r="C339" s="232" t="s">
        <v>493</v>
      </c>
      <c r="D339" s="211" t="s">
        <v>575</v>
      </c>
      <c r="E339" s="233"/>
      <c r="F339" s="234" t="s">
        <v>103</v>
      </c>
      <c r="G339" s="234" t="s">
        <v>104</v>
      </c>
      <c r="H339" s="235">
        <v>45467</v>
      </c>
      <c r="I339" s="235">
        <v>45832</v>
      </c>
      <c r="J339" s="234" t="s">
        <v>116</v>
      </c>
      <c r="K339" s="212">
        <v>200000000</v>
      </c>
      <c r="L339" s="212">
        <v>200000000</v>
      </c>
      <c r="M339" s="212">
        <v>200185863</v>
      </c>
      <c r="N339" s="212">
        <v>200000000</v>
      </c>
      <c r="O339" s="213">
        <v>8.48E-2</v>
      </c>
      <c r="P339" s="371">
        <v>1.2402274506000089E-3</v>
      </c>
      <c r="Q339" s="236">
        <v>0.9</v>
      </c>
      <c r="R339" s="286" t="s">
        <v>105</v>
      </c>
    </row>
    <row r="340" spans="1:18" s="206" customFormat="1">
      <c r="A340" s="204"/>
      <c r="C340" s="232" t="s">
        <v>493</v>
      </c>
      <c r="D340" s="211" t="s">
        <v>575</v>
      </c>
      <c r="E340" s="233"/>
      <c r="F340" s="234" t="s">
        <v>103</v>
      </c>
      <c r="G340" s="234" t="s">
        <v>104</v>
      </c>
      <c r="H340" s="235">
        <v>45467</v>
      </c>
      <c r="I340" s="235">
        <v>45832</v>
      </c>
      <c r="J340" s="234" t="s">
        <v>116</v>
      </c>
      <c r="K340" s="212">
        <v>200000000</v>
      </c>
      <c r="L340" s="212">
        <v>200000000</v>
      </c>
      <c r="M340" s="212">
        <v>200185863</v>
      </c>
      <c r="N340" s="212">
        <v>200000000</v>
      </c>
      <c r="O340" s="213">
        <v>8.48E-2</v>
      </c>
      <c r="P340" s="371">
        <v>1.2402274506000089E-3</v>
      </c>
      <c r="Q340" s="236">
        <v>0.9</v>
      </c>
      <c r="R340" s="286" t="s">
        <v>105</v>
      </c>
    </row>
    <row r="341" spans="1:18" s="206" customFormat="1">
      <c r="A341" s="204"/>
      <c r="C341" s="232" t="s">
        <v>493</v>
      </c>
      <c r="D341" s="211" t="s">
        <v>575</v>
      </c>
      <c r="E341" s="233"/>
      <c r="F341" s="234" t="s">
        <v>103</v>
      </c>
      <c r="G341" s="234" t="s">
        <v>104</v>
      </c>
      <c r="H341" s="235">
        <v>45467</v>
      </c>
      <c r="I341" s="235">
        <v>45832</v>
      </c>
      <c r="J341" s="234" t="s">
        <v>116</v>
      </c>
      <c r="K341" s="212">
        <v>200000000</v>
      </c>
      <c r="L341" s="212">
        <v>200000000</v>
      </c>
      <c r="M341" s="212">
        <v>200185863</v>
      </c>
      <c r="N341" s="212">
        <v>200000000</v>
      </c>
      <c r="O341" s="213">
        <v>8.48E-2</v>
      </c>
      <c r="P341" s="371">
        <v>1.2402274506000089E-3</v>
      </c>
      <c r="Q341" s="236">
        <v>0.9</v>
      </c>
      <c r="R341" s="286" t="s">
        <v>105</v>
      </c>
    </row>
    <row r="342" spans="1:18" s="206" customFormat="1">
      <c r="A342" s="204"/>
      <c r="C342" s="232" t="s">
        <v>493</v>
      </c>
      <c r="D342" s="211" t="s">
        <v>575</v>
      </c>
      <c r="E342" s="233"/>
      <c r="F342" s="234" t="s">
        <v>103</v>
      </c>
      <c r="G342" s="234" t="s">
        <v>104</v>
      </c>
      <c r="H342" s="235">
        <v>45467</v>
      </c>
      <c r="I342" s="235">
        <v>45832</v>
      </c>
      <c r="J342" s="234" t="s">
        <v>116</v>
      </c>
      <c r="K342" s="212">
        <v>200000000</v>
      </c>
      <c r="L342" s="212">
        <v>200000000</v>
      </c>
      <c r="M342" s="212">
        <v>200185863</v>
      </c>
      <c r="N342" s="212">
        <v>200000000</v>
      </c>
      <c r="O342" s="213">
        <v>8.48E-2</v>
      </c>
      <c r="P342" s="371">
        <v>1.2402274506000089E-3</v>
      </c>
      <c r="Q342" s="236">
        <v>0.9</v>
      </c>
      <c r="R342" s="286" t="s">
        <v>105</v>
      </c>
    </row>
    <row r="343" spans="1:18" s="206" customFormat="1">
      <c r="A343" s="204"/>
      <c r="C343" s="232" t="s">
        <v>493</v>
      </c>
      <c r="D343" s="211" t="s">
        <v>125</v>
      </c>
      <c r="E343" s="233"/>
      <c r="F343" s="234" t="s">
        <v>103</v>
      </c>
      <c r="G343" s="234" t="s">
        <v>104</v>
      </c>
      <c r="H343" s="235">
        <v>45467</v>
      </c>
      <c r="I343" s="235">
        <v>46290</v>
      </c>
      <c r="J343" s="234" t="s">
        <v>116</v>
      </c>
      <c r="K343" s="212">
        <v>100000000</v>
      </c>
      <c r="L343" s="212">
        <v>100000000</v>
      </c>
      <c r="M343" s="212">
        <v>100086027</v>
      </c>
      <c r="N343" s="212">
        <v>100000000</v>
      </c>
      <c r="O343" s="213">
        <v>7.85E-2</v>
      </c>
      <c r="P343" s="371">
        <v>6.200709493002194E-4</v>
      </c>
      <c r="Q343" s="236">
        <v>0.9</v>
      </c>
      <c r="R343" s="286" t="s">
        <v>105</v>
      </c>
    </row>
    <row r="344" spans="1:18" s="206" customFormat="1">
      <c r="A344" s="204"/>
      <c r="C344" s="232" t="s">
        <v>493</v>
      </c>
      <c r="D344" s="211" t="s">
        <v>125</v>
      </c>
      <c r="E344" s="233"/>
      <c r="F344" s="234" t="s">
        <v>103</v>
      </c>
      <c r="G344" s="234" t="s">
        <v>104</v>
      </c>
      <c r="H344" s="235">
        <v>45467</v>
      </c>
      <c r="I344" s="235">
        <v>46290</v>
      </c>
      <c r="J344" s="234" t="s">
        <v>116</v>
      </c>
      <c r="K344" s="212">
        <v>100000000</v>
      </c>
      <c r="L344" s="212">
        <v>100000000</v>
      </c>
      <c r="M344" s="212">
        <v>100086027</v>
      </c>
      <c r="N344" s="212">
        <v>100000000</v>
      </c>
      <c r="O344" s="213">
        <v>7.85E-2</v>
      </c>
      <c r="P344" s="371">
        <v>6.200709493002194E-4</v>
      </c>
      <c r="Q344" s="236">
        <v>0.9</v>
      </c>
      <c r="R344" s="286" t="s">
        <v>105</v>
      </c>
    </row>
    <row r="345" spans="1:18" s="206" customFormat="1">
      <c r="A345" s="204"/>
      <c r="C345" s="232" t="s">
        <v>493</v>
      </c>
      <c r="D345" s="211" t="s">
        <v>125</v>
      </c>
      <c r="E345" s="233"/>
      <c r="F345" s="234" t="s">
        <v>103</v>
      </c>
      <c r="G345" s="234" t="s">
        <v>104</v>
      </c>
      <c r="H345" s="235">
        <v>45467</v>
      </c>
      <c r="I345" s="235">
        <v>46290</v>
      </c>
      <c r="J345" s="234" t="s">
        <v>116</v>
      </c>
      <c r="K345" s="212">
        <v>100000000</v>
      </c>
      <c r="L345" s="212">
        <v>100000000</v>
      </c>
      <c r="M345" s="212">
        <v>100086027</v>
      </c>
      <c r="N345" s="212">
        <v>100000000</v>
      </c>
      <c r="O345" s="213">
        <v>7.85E-2</v>
      </c>
      <c r="P345" s="371">
        <v>6.200709493002194E-4</v>
      </c>
      <c r="Q345" s="236">
        <v>0.9</v>
      </c>
      <c r="R345" s="286" t="s">
        <v>105</v>
      </c>
    </row>
    <row r="346" spans="1:18" s="206" customFormat="1">
      <c r="A346" s="204"/>
      <c r="C346" s="232" t="s">
        <v>493</v>
      </c>
      <c r="D346" s="211" t="s">
        <v>125</v>
      </c>
      <c r="E346" s="233"/>
      <c r="F346" s="234" t="s">
        <v>103</v>
      </c>
      <c r="G346" s="234" t="s">
        <v>104</v>
      </c>
      <c r="H346" s="235">
        <v>45467</v>
      </c>
      <c r="I346" s="235">
        <v>46290</v>
      </c>
      <c r="J346" s="234" t="s">
        <v>116</v>
      </c>
      <c r="K346" s="212">
        <v>100000000</v>
      </c>
      <c r="L346" s="212">
        <v>100000000</v>
      </c>
      <c r="M346" s="212">
        <v>100086027</v>
      </c>
      <c r="N346" s="212">
        <v>100000000</v>
      </c>
      <c r="O346" s="213">
        <v>7.85E-2</v>
      </c>
      <c r="P346" s="371">
        <v>6.200709493002194E-4</v>
      </c>
      <c r="Q346" s="236">
        <v>0.9</v>
      </c>
      <c r="R346" s="286" t="s">
        <v>105</v>
      </c>
    </row>
    <row r="347" spans="1:18" s="206" customFormat="1">
      <c r="A347" s="204"/>
      <c r="C347" s="232" t="s">
        <v>493</v>
      </c>
      <c r="D347" s="211" t="s">
        <v>125</v>
      </c>
      <c r="E347" s="233"/>
      <c r="F347" s="234" t="s">
        <v>103</v>
      </c>
      <c r="G347" s="234" t="s">
        <v>104</v>
      </c>
      <c r="H347" s="235">
        <v>45467</v>
      </c>
      <c r="I347" s="235">
        <v>46290</v>
      </c>
      <c r="J347" s="234" t="s">
        <v>116</v>
      </c>
      <c r="K347" s="212">
        <v>100000000</v>
      </c>
      <c r="L347" s="212">
        <v>100000000</v>
      </c>
      <c r="M347" s="212">
        <v>100086027</v>
      </c>
      <c r="N347" s="212">
        <v>100000000</v>
      </c>
      <c r="O347" s="213">
        <v>7.85E-2</v>
      </c>
      <c r="P347" s="371">
        <v>6.200709493002194E-4</v>
      </c>
      <c r="Q347" s="236">
        <v>0.9</v>
      </c>
      <c r="R347" s="286" t="s">
        <v>105</v>
      </c>
    </row>
    <row r="348" spans="1:18" s="206" customFormat="1">
      <c r="A348" s="204"/>
      <c r="C348" s="232" t="s">
        <v>493</v>
      </c>
      <c r="D348" s="211" t="s">
        <v>125</v>
      </c>
      <c r="E348" s="233"/>
      <c r="F348" s="234" t="s">
        <v>103</v>
      </c>
      <c r="G348" s="234" t="s">
        <v>104</v>
      </c>
      <c r="H348" s="235">
        <v>45467</v>
      </c>
      <c r="I348" s="235">
        <v>46290</v>
      </c>
      <c r="J348" s="234" t="s">
        <v>116</v>
      </c>
      <c r="K348" s="212">
        <v>100000000</v>
      </c>
      <c r="L348" s="212">
        <v>100000000</v>
      </c>
      <c r="M348" s="212">
        <v>100086027</v>
      </c>
      <c r="N348" s="212">
        <v>100000000</v>
      </c>
      <c r="O348" s="213">
        <v>7.85E-2</v>
      </c>
      <c r="P348" s="371">
        <v>6.200709493002194E-4</v>
      </c>
      <c r="Q348" s="236">
        <v>0.9</v>
      </c>
      <c r="R348" s="286" t="s">
        <v>105</v>
      </c>
    </row>
    <row r="349" spans="1:18" s="206" customFormat="1">
      <c r="A349" s="204"/>
      <c r="C349" s="232" t="s">
        <v>493</v>
      </c>
      <c r="D349" s="211" t="s">
        <v>125</v>
      </c>
      <c r="E349" s="233"/>
      <c r="F349" s="234" t="s">
        <v>103</v>
      </c>
      <c r="G349" s="234" t="s">
        <v>104</v>
      </c>
      <c r="H349" s="235">
        <v>45467</v>
      </c>
      <c r="I349" s="235">
        <v>46290</v>
      </c>
      <c r="J349" s="234" t="s">
        <v>116</v>
      </c>
      <c r="K349" s="212">
        <v>100000000</v>
      </c>
      <c r="L349" s="212">
        <v>100000000</v>
      </c>
      <c r="M349" s="212">
        <v>100086027</v>
      </c>
      <c r="N349" s="212">
        <v>100000000</v>
      </c>
      <c r="O349" s="213">
        <v>7.85E-2</v>
      </c>
      <c r="P349" s="371">
        <v>6.200709493002194E-4</v>
      </c>
      <c r="Q349" s="236">
        <v>0.9</v>
      </c>
      <c r="R349" s="286" t="s">
        <v>105</v>
      </c>
    </row>
    <row r="350" spans="1:18" s="206" customFormat="1">
      <c r="A350" s="204"/>
      <c r="C350" s="232" t="s">
        <v>493</v>
      </c>
      <c r="D350" s="211" t="s">
        <v>125</v>
      </c>
      <c r="E350" s="233"/>
      <c r="F350" s="234" t="s">
        <v>103</v>
      </c>
      <c r="G350" s="234" t="s">
        <v>104</v>
      </c>
      <c r="H350" s="235">
        <v>45467</v>
      </c>
      <c r="I350" s="235">
        <v>46290</v>
      </c>
      <c r="J350" s="234" t="s">
        <v>116</v>
      </c>
      <c r="K350" s="212">
        <v>100000000</v>
      </c>
      <c r="L350" s="212">
        <v>100000000</v>
      </c>
      <c r="M350" s="212">
        <v>100086027</v>
      </c>
      <c r="N350" s="212">
        <v>100000000</v>
      </c>
      <c r="O350" s="213">
        <v>7.85E-2</v>
      </c>
      <c r="P350" s="371">
        <v>6.200709493002194E-4</v>
      </c>
      <c r="Q350" s="236">
        <v>0.9</v>
      </c>
      <c r="R350" s="286" t="s">
        <v>105</v>
      </c>
    </row>
    <row r="351" spans="1:18" s="206" customFormat="1">
      <c r="A351" s="204"/>
      <c r="C351" s="232" t="s">
        <v>493</v>
      </c>
      <c r="D351" s="211" t="s">
        <v>125</v>
      </c>
      <c r="E351" s="233"/>
      <c r="F351" s="234" t="s">
        <v>103</v>
      </c>
      <c r="G351" s="234" t="s">
        <v>104</v>
      </c>
      <c r="H351" s="235">
        <v>45467</v>
      </c>
      <c r="I351" s="235">
        <v>46290</v>
      </c>
      <c r="J351" s="234" t="s">
        <v>116</v>
      </c>
      <c r="K351" s="212">
        <v>100000000</v>
      </c>
      <c r="L351" s="212">
        <v>100000000</v>
      </c>
      <c r="M351" s="212">
        <v>100086027</v>
      </c>
      <c r="N351" s="212">
        <v>100000000</v>
      </c>
      <c r="O351" s="213">
        <v>7.85E-2</v>
      </c>
      <c r="P351" s="371">
        <v>6.200709493002194E-4</v>
      </c>
      <c r="Q351" s="236">
        <v>0.9</v>
      </c>
      <c r="R351" s="286" t="s">
        <v>105</v>
      </c>
    </row>
    <row r="352" spans="1:18" s="206" customFormat="1">
      <c r="A352" s="204"/>
      <c r="C352" s="232" t="s">
        <v>493</v>
      </c>
      <c r="D352" s="211" t="s">
        <v>125</v>
      </c>
      <c r="E352" s="233"/>
      <c r="F352" s="234" t="s">
        <v>103</v>
      </c>
      <c r="G352" s="234" t="s">
        <v>104</v>
      </c>
      <c r="H352" s="235">
        <v>45467</v>
      </c>
      <c r="I352" s="235">
        <v>46290</v>
      </c>
      <c r="J352" s="234" t="s">
        <v>116</v>
      </c>
      <c r="K352" s="212">
        <v>100000000</v>
      </c>
      <c r="L352" s="212">
        <v>100000000</v>
      </c>
      <c r="M352" s="212">
        <v>100086027</v>
      </c>
      <c r="N352" s="212">
        <v>100000000</v>
      </c>
      <c r="O352" s="213">
        <v>7.85E-2</v>
      </c>
      <c r="P352" s="371">
        <v>6.200709493002194E-4</v>
      </c>
      <c r="Q352" s="236">
        <v>0.9</v>
      </c>
      <c r="R352" s="286" t="s">
        <v>105</v>
      </c>
    </row>
    <row r="353" spans="1:18" s="206" customFormat="1">
      <c r="A353" s="204"/>
      <c r="C353" s="232" t="s">
        <v>493</v>
      </c>
      <c r="D353" s="211" t="s">
        <v>125</v>
      </c>
      <c r="E353" s="233"/>
      <c r="F353" s="234" t="s">
        <v>103</v>
      </c>
      <c r="G353" s="234" t="s">
        <v>104</v>
      </c>
      <c r="H353" s="235">
        <v>45467</v>
      </c>
      <c r="I353" s="235">
        <v>46483</v>
      </c>
      <c r="J353" s="234" t="s">
        <v>116</v>
      </c>
      <c r="K353" s="212">
        <v>1000000000</v>
      </c>
      <c r="L353" s="212">
        <v>1000000000</v>
      </c>
      <c r="M353" s="212">
        <v>1000800000</v>
      </c>
      <c r="N353" s="212">
        <v>1000000000</v>
      </c>
      <c r="O353" s="213">
        <v>7.2999999999999995E-2</v>
      </c>
      <c r="P353" s="371">
        <v>6.2003360974620322E-3</v>
      </c>
      <c r="Q353" s="236">
        <v>0.9</v>
      </c>
      <c r="R353" s="286" t="s">
        <v>105</v>
      </c>
    </row>
    <row r="354" spans="1:18" s="206" customFormat="1">
      <c r="A354" s="204"/>
      <c r="C354" s="232" t="s">
        <v>493</v>
      </c>
      <c r="D354" s="211" t="s">
        <v>125</v>
      </c>
      <c r="E354" s="233"/>
      <c r="F354" s="234" t="s">
        <v>103</v>
      </c>
      <c r="G354" s="234" t="s">
        <v>104</v>
      </c>
      <c r="H354" s="235">
        <v>45467</v>
      </c>
      <c r="I354" s="235">
        <v>46483</v>
      </c>
      <c r="J354" s="234" t="s">
        <v>116</v>
      </c>
      <c r="K354" s="212">
        <v>1000000000</v>
      </c>
      <c r="L354" s="212">
        <v>1000000000</v>
      </c>
      <c r="M354" s="212">
        <v>1000800000</v>
      </c>
      <c r="N354" s="212">
        <v>1000000000</v>
      </c>
      <c r="O354" s="213">
        <v>7.2999999999999995E-2</v>
      </c>
      <c r="P354" s="371">
        <v>6.2003360974620322E-3</v>
      </c>
      <c r="Q354" s="236">
        <v>0.9</v>
      </c>
      <c r="R354" s="286" t="s">
        <v>105</v>
      </c>
    </row>
    <row r="355" spans="1:18" s="206" customFormat="1">
      <c r="A355" s="204"/>
      <c r="C355" s="232" t="s">
        <v>493</v>
      </c>
      <c r="D355" s="211" t="s">
        <v>125</v>
      </c>
      <c r="E355" s="233"/>
      <c r="F355" s="234" t="s">
        <v>103</v>
      </c>
      <c r="G355" s="234" t="s">
        <v>104</v>
      </c>
      <c r="H355" s="235">
        <v>45467</v>
      </c>
      <c r="I355" s="235">
        <v>46483</v>
      </c>
      <c r="J355" s="234" t="s">
        <v>116</v>
      </c>
      <c r="K355" s="212">
        <v>1000000000</v>
      </c>
      <c r="L355" s="212">
        <v>1000000000</v>
      </c>
      <c r="M355" s="212">
        <v>1000800000</v>
      </c>
      <c r="N355" s="212">
        <v>1000000000</v>
      </c>
      <c r="O355" s="213">
        <v>7.2999999999999995E-2</v>
      </c>
      <c r="P355" s="371">
        <v>6.2003360974620322E-3</v>
      </c>
      <c r="Q355" s="236">
        <v>0.9</v>
      </c>
      <c r="R355" s="286" t="s">
        <v>105</v>
      </c>
    </row>
    <row r="356" spans="1:18" s="206" customFormat="1">
      <c r="A356" s="204"/>
      <c r="C356" s="232" t="s">
        <v>493</v>
      </c>
      <c r="D356" s="211" t="s">
        <v>125</v>
      </c>
      <c r="E356" s="233"/>
      <c r="F356" s="234" t="s">
        <v>103</v>
      </c>
      <c r="G356" s="234" t="s">
        <v>104</v>
      </c>
      <c r="H356" s="235">
        <v>45467</v>
      </c>
      <c r="I356" s="235">
        <v>46483</v>
      </c>
      <c r="J356" s="234" t="s">
        <v>116</v>
      </c>
      <c r="K356" s="212">
        <v>1000000000</v>
      </c>
      <c r="L356" s="212">
        <v>1000000000</v>
      </c>
      <c r="M356" s="212">
        <v>1000800000</v>
      </c>
      <c r="N356" s="212">
        <v>1000000000</v>
      </c>
      <c r="O356" s="213">
        <v>7.2999999999999995E-2</v>
      </c>
      <c r="P356" s="371">
        <v>6.2003360974620322E-3</v>
      </c>
      <c r="Q356" s="236">
        <v>0.9</v>
      </c>
      <c r="R356" s="286" t="s">
        <v>105</v>
      </c>
    </row>
    <row r="357" spans="1:18" s="206" customFormat="1">
      <c r="A357" s="204"/>
      <c r="C357" s="232" t="s">
        <v>493</v>
      </c>
      <c r="D357" s="211" t="s">
        <v>125</v>
      </c>
      <c r="E357" s="233"/>
      <c r="F357" s="234" t="s">
        <v>103</v>
      </c>
      <c r="G357" s="234" t="s">
        <v>104</v>
      </c>
      <c r="H357" s="235">
        <v>45467</v>
      </c>
      <c r="I357" s="235">
        <v>46483</v>
      </c>
      <c r="J357" s="234" t="s">
        <v>116</v>
      </c>
      <c r="K357" s="212">
        <v>1000000000</v>
      </c>
      <c r="L357" s="212">
        <v>1000000000</v>
      </c>
      <c r="M357" s="212">
        <v>1000800000</v>
      </c>
      <c r="N357" s="212">
        <v>1000000000</v>
      </c>
      <c r="O357" s="213">
        <v>7.2999999999999995E-2</v>
      </c>
      <c r="P357" s="371">
        <v>6.2003360974620322E-3</v>
      </c>
      <c r="Q357" s="236">
        <v>0.9</v>
      </c>
      <c r="R357" s="286" t="s">
        <v>105</v>
      </c>
    </row>
    <row r="358" spans="1:18" s="206" customFormat="1">
      <c r="A358" s="204"/>
      <c r="C358" s="232" t="s">
        <v>118</v>
      </c>
      <c r="D358" s="211" t="s">
        <v>114</v>
      </c>
      <c r="E358" s="233"/>
      <c r="F358" s="234" t="s">
        <v>103</v>
      </c>
      <c r="G358" s="234" t="s">
        <v>104</v>
      </c>
      <c r="H358" s="235">
        <v>45467</v>
      </c>
      <c r="I358" s="235">
        <v>45817</v>
      </c>
      <c r="J358" s="234" t="s">
        <v>116</v>
      </c>
      <c r="K358" s="212">
        <v>1000000000</v>
      </c>
      <c r="L358" s="212">
        <v>1004138356</v>
      </c>
      <c r="M358" s="212">
        <v>1004908654</v>
      </c>
      <c r="N358" s="212">
        <v>1000000000</v>
      </c>
      <c r="O358" s="213">
        <v>7.0000000000000007E-2</v>
      </c>
      <c r="P358" s="371">
        <v>6.2257907694326367E-3</v>
      </c>
      <c r="Q358" s="236">
        <v>0.9</v>
      </c>
      <c r="R358" s="286" t="s">
        <v>105</v>
      </c>
    </row>
    <row r="359" spans="1:18" s="206" customFormat="1">
      <c r="A359" s="204"/>
      <c r="C359" s="232" t="s">
        <v>493</v>
      </c>
      <c r="D359" s="211" t="s">
        <v>113</v>
      </c>
      <c r="E359" s="233"/>
      <c r="F359" s="234" t="s">
        <v>103</v>
      </c>
      <c r="G359" s="234" t="s">
        <v>104</v>
      </c>
      <c r="H359" s="235">
        <v>45467</v>
      </c>
      <c r="I359" s="235">
        <v>45880</v>
      </c>
      <c r="J359" s="234" t="s">
        <v>116</v>
      </c>
      <c r="K359" s="212">
        <v>250000000</v>
      </c>
      <c r="L359" s="212">
        <v>250000000</v>
      </c>
      <c r="M359" s="212">
        <v>250208219</v>
      </c>
      <c r="N359" s="212">
        <v>250000000</v>
      </c>
      <c r="O359" s="213">
        <v>7.5999999999999998E-2</v>
      </c>
      <c r="P359" s="371">
        <v>1.5501349441920317E-3</v>
      </c>
      <c r="Q359" s="236">
        <v>0.9</v>
      </c>
      <c r="R359" s="286" t="s">
        <v>105</v>
      </c>
    </row>
    <row r="360" spans="1:18" s="206" customFormat="1">
      <c r="A360" s="204"/>
      <c r="C360" s="232" t="s">
        <v>493</v>
      </c>
      <c r="D360" s="211" t="s">
        <v>113</v>
      </c>
      <c r="E360" s="233"/>
      <c r="F360" s="234" t="s">
        <v>103</v>
      </c>
      <c r="G360" s="234" t="s">
        <v>104</v>
      </c>
      <c r="H360" s="235">
        <v>45467</v>
      </c>
      <c r="I360" s="235">
        <v>45880</v>
      </c>
      <c r="J360" s="234" t="s">
        <v>116</v>
      </c>
      <c r="K360" s="212">
        <v>250000000</v>
      </c>
      <c r="L360" s="212">
        <v>250000000</v>
      </c>
      <c r="M360" s="212">
        <v>250208219</v>
      </c>
      <c r="N360" s="212">
        <v>250000000</v>
      </c>
      <c r="O360" s="213">
        <v>7.5999999999999998E-2</v>
      </c>
      <c r="P360" s="371">
        <v>1.5501349441920317E-3</v>
      </c>
      <c r="Q360" s="236">
        <v>0.9</v>
      </c>
      <c r="R360" s="286" t="s">
        <v>105</v>
      </c>
    </row>
    <row r="361" spans="1:18" s="206" customFormat="1">
      <c r="A361" s="204"/>
      <c r="C361" s="232" t="s">
        <v>493</v>
      </c>
      <c r="D361" s="211" t="s">
        <v>113</v>
      </c>
      <c r="E361" s="233"/>
      <c r="F361" s="234" t="s">
        <v>103</v>
      </c>
      <c r="G361" s="234" t="s">
        <v>104</v>
      </c>
      <c r="H361" s="235">
        <v>45467</v>
      </c>
      <c r="I361" s="235">
        <v>45880</v>
      </c>
      <c r="J361" s="234" t="s">
        <v>116</v>
      </c>
      <c r="K361" s="212">
        <v>250000000</v>
      </c>
      <c r="L361" s="212">
        <v>250000000</v>
      </c>
      <c r="M361" s="212">
        <v>250208219</v>
      </c>
      <c r="N361" s="212">
        <v>250000000</v>
      </c>
      <c r="O361" s="213">
        <v>7.5999999999999998E-2</v>
      </c>
      <c r="P361" s="371">
        <v>1.5501349441920317E-3</v>
      </c>
      <c r="Q361" s="236">
        <v>0.9</v>
      </c>
      <c r="R361" s="286" t="s">
        <v>105</v>
      </c>
    </row>
    <row r="362" spans="1:18" s="206" customFormat="1">
      <c r="A362" s="204"/>
      <c r="C362" s="232" t="s">
        <v>493</v>
      </c>
      <c r="D362" s="211" t="s">
        <v>113</v>
      </c>
      <c r="E362" s="233"/>
      <c r="F362" s="234" t="s">
        <v>103</v>
      </c>
      <c r="G362" s="234" t="s">
        <v>104</v>
      </c>
      <c r="H362" s="235">
        <v>45467</v>
      </c>
      <c r="I362" s="235">
        <v>45880</v>
      </c>
      <c r="J362" s="234" t="s">
        <v>116</v>
      </c>
      <c r="K362" s="212">
        <v>250000000</v>
      </c>
      <c r="L362" s="212">
        <v>250000000</v>
      </c>
      <c r="M362" s="212">
        <v>250208219</v>
      </c>
      <c r="N362" s="212">
        <v>250000000</v>
      </c>
      <c r="O362" s="213">
        <v>7.5999999999999998E-2</v>
      </c>
      <c r="P362" s="371">
        <v>1.5501349441920317E-3</v>
      </c>
      <c r="Q362" s="236">
        <v>0.7</v>
      </c>
      <c r="R362" s="286" t="s">
        <v>105</v>
      </c>
    </row>
    <row r="363" spans="1:18" s="206" customFormat="1">
      <c r="A363" s="204"/>
      <c r="C363" s="232" t="s">
        <v>493</v>
      </c>
      <c r="D363" s="211" t="s">
        <v>113</v>
      </c>
      <c r="E363" s="233"/>
      <c r="F363" s="234" t="s">
        <v>103</v>
      </c>
      <c r="G363" s="234" t="s">
        <v>104</v>
      </c>
      <c r="H363" s="235">
        <v>45467</v>
      </c>
      <c r="I363" s="235">
        <v>45880</v>
      </c>
      <c r="J363" s="234" t="s">
        <v>116</v>
      </c>
      <c r="K363" s="212">
        <v>250000000</v>
      </c>
      <c r="L363" s="212">
        <v>250000000</v>
      </c>
      <c r="M363" s="212">
        <v>250208219</v>
      </c>
      <c r="N363" s="212">
        <v>250000000</v>
      </c>
      <c r="O363" s="213">
        <v>7.5999999999999998E-2</v>
      </c>
      <c r="P363" s="371">
        <v>1.5501349441920317E-3</v>
      </c>
      <c r="Q363" s="236">
        <v>1</v>
      </c>
      <c r="R363" s="286" t="s">
        <v>105</v>
      </c>
    </row>
    <row r="364" spans="1:18" s="206" customFormat="1">
      <c r="A364" s="204"/>
      <c r="C364" s="232" t="s">
        <v>493</v>
      </c>
      <c r="D364" s="211" t="s">
        <v>113</v>
      </c>
      <c r="E364" s="233"/>
      <c r="F364" s="234" t="s">
        <v>103</v>
      </c>
      <c r="G364" s="234" t="s">
        <v>104</v>
      </c>
      <c r="H364" s="235">
        <v>45467</v>
      </c>
      <c r="I364" s="235">
        <v>45880</v>
      </c>
      <c r="J364" s="234" t="s">
        <v>116</v>
      </c>
      <c r="K364" s="212">
        <v>250000000</v>
      </c>
      <c r="L364" s="212">
        <v>250000000</v>
      </c>
      <c r="M364" s="212">
        <v>250208219</v>
      </c>
      <c r="N364" s="212">
        <v>250000000</v>
      </c>
      <c r="O364" s="213">
        <v>7.5999999999999998E-2</v>
      </c>
      <c r="P364" s="371">
        <v>1.5501349441920317E-3</v>
      </c>
      <c r="Q364" s="236">
        <v>1</v>
      </c>
      <c r="R364" s="286" t="s">
        <v>105</v>
      </c>
    </row>
    <row r="365" spans="1:18" s="206" customFormat="1">
      <c r="A365" s="204"/>
      <c r="C365" s="232" t="s">
        <v>493</v>
      </c>
      <c r="D365" s="211" t="s">
        <v>113</v>
      </c>
      <c r="E365" s="233"/>
      <c r="F365" s="234" t="s">
        <v>103</v>
      </c>
      <c r="G365" s="234" t="s">
        <v>104</v>
      </c>
      <c r="H365" s="235">
        <v>45467</v>
      </c>
      <c r="I365" s="235">
        <v>45880</v>
      </c>
      <c r="J365" s="234" t="s">
        <v>116</v>
      </c>
      <c r="K365" s="212">
        <v>250000000</v>
      </c>
      <c r="L365" s="212">
        <v>250000000</v>
      </c>
      <c r="M365" s="212">
        <v>250208219</v>
      </c>
      <c r="N365" s="212">
        <v>250000000</v>
      </c>
      <c r="O365" s="213">
        <v>7.5999999999999998E-2</v>
      </c>
      <c r="P365" s="371">
        <v>1.5501349441920317E-3</v>
      </c>
      <c r="Q365" s="236">
        <v>0.9</v>
      </c>
      <c r="R365" s="286" t="s">
        <v>105</v>
      </c>
    </row>
    <row r="366" spans="1:18" s="206" customFormat="1">
      <c r="A366" s="204"/>
      <c r="C366" s="232" t="s">
        <v>493</v>
      </c>
      <c r="D366" s="211" t="s">
        <v>113</v>
      </c>
      <c r="E366" s="233"/>
      <c r="F366" s="234" t="s">
        <v>103</v>
      </c>
      <c r="G366" s="234" t="s">
        <v>104</v>
      </c>
      <c r="H366" s="235">
        <v>45467</v>
      </c>
      <c r="I366" s="235">
        <v>45880</v>
      </c>
      <c r="J366" s="234" t="s">
        <v>116</v>
      </c>
      <c r="K366" s="212">
        <v>250000000</v>
      </c>
      <c r="L366" s="212">
        <v>250000000</v>
      </c>
      <c r="M366" s="212">
        <v>250208219</v>
      </c>
      <c r="N366" s="212">
        <v>250000000</v>
      </c>
      <c r="O366" s="213">
        <v>7.5999999999999998E-2</v>
      </c>
      <c r="P366" s="371">
        <v>1.5501349441920317E-3</v>
      </c>
      <c r="Q366" s="236">
        <v>0.9</v>
      </c>
      <c r="R366" s="286" t="s">
        <v>105</v>
      </c>
    </row>
    <row r="367" spans="1:18" s="206" customFormat="1">
      <c r="A367" s="204"/>
      <c r="C367" s="232" t="s">
        <v>493</v>
      </c>
      <c r="D367" s="211" t="s">
        <v>113</v>
      </c>
      <c r="E367" s="233"/>
      <c r="F367" s="234" t="s">
        <v>103</v>
      </c>
      <c r="G367" s="234" t="s">
        <v>104</v>
      </c>
      <c r="H367" s="235">
        <v>45467</v>
      </c>
      <c r="I367" s="235">
        <v>45880</v>
      </c>
      <c r="J367" s="234" t="s">
        <v>116</v>
      </c>
      <c r="K367" s="212">
        <v>250000000</v>
      </c>
      <c r="L367" s="212">
        <v>250000000</v>
      </c>
      <c r="M367" s="212">
        <v>250208219</v>
      </c>
      <c r="N367" s="212">
        <v>250000000</v>
      </c>
      <c r="O367" s="213">
        <v>7.5999999999999998E-2</v>
      </c>
      <c r="P367" s="371">
        <v>1.5501349441920317E-3</v>
      </c>
      <c r="Q367" s="236">
        <v>0.9</v>
      </c>
      <c r="R367" s="286" t="s">
        <v>105</v>
      </c>
    </row>
    <row r="368" spans="1:18" s="206" customFormat="1">
      <c r="A368" s="204"/>
      <c r="C368" s="232" t="s">
        <v>493</v>
      </c>
      <c r="D368" s="211" t="s">
        <v>113</v>
      </c>
      <c r="E368" s="233"/>
      <c r="F368" s="234" t="s">
        <v>103</v>
      </c>
      <c r="G368" s="234" t="s">
        <v>104</v>
      </c>
      <c r="H368" s="235">
        <v>45467</v>
      </c>
      <c r="I368" s="235">
        <v>45880</v>
      </c>
      <c r="J368" s="234" t="s">
        <v>116</v>
      </c>
      <c r="K368" s="212">
        <v>250000000</v>
      </c>
      <c r="L368" s="212">
        <v>250000000</v>
      </c>
      <c r="M368" s="212">
        <v>250208219</v>
      </c>
      <c r="N368" s="212">
        <v>250000000</v>
      </c>
      <c r="O368" s="213">
        <v>7.5999999999999998E-2</v>
      </c>
      <c r="P368" s="371">
        <v>1.5501349441920317E-3</v>
      </c>
      <c r="Q368" s="236">
        <v>0.9</v>
      </c>
      <c r="R368" s="286" t="s">
        <v>105</v>
      </c>
    </row>
    <row r="369" spans="1:18" s="206" customFormat="1">
      <c r="A369" s="204"/>
      <c r="C369" s="232" t="s">
        <v>493</v>
      </c>
      <c r="D369" s="211" t="s">
        <v>113</v>
      </c>
      <c r="E369" s="233"/>
      <c r="F369" s="234" t="s">
        <v>103</v>
      </c>
      <c r="G369" s="234" t="s">
        <v>104</v>
      </c>
      <c r="H369" s="235">
        <v>45467</v>
      </c>
      <c r="I369" s="235">
        <v>45880</v>
      </c>
      <c r="J369" s="234" t="s">
        <v>116</v>
      </c>
      <c r="K369" s="212">
        <v>250000000</v>
      </c>
      <c r="L369" s="212">
        <v>250000000</v>
      </c>
      <c r="M369" s="212">
        <v>250208219</v>
      </c>
      <c r="N369" s="212">
        <v>250000000</v>
      </c>
      <c r="O369" s="213">
        <v>7.5999999999999998E-2</v>
      </c>
      <c r="P369" s="371">
        <v>1.5501349441920317E-3</v>
      </c>
      <c r="Q369" s="236">
        <v>0.9</v>
      </c>
      <c r="R369" s="286" t="s">
        <v>105</v>
      </c>
    </row>
    <row r="370" spans="1:18" s="206" customFormat="1">
      <c r="A370" s="204"/>
      <c r="C370" s="232" t="s">
        <v>493</v>
      </c>
      <c r="D370" s="211" t="s">
        <v>113</v>
      </c>
      <c r="E370" s="233"/>
      <c r="F370" s="234" t="s">
        <v>103</v>
      </c>
      <c r="G370" s="234" t="s">
        <v>104</v>
      </c>
      <c r="H370" s="235">
        <v>45467</v>
      </c>
      <c r="I370" s="235">
        <v>45880</v>
      </c>
      <c r="J370" s="234" t="s">
        <v>116</v>
      </c>
      <c r="K370" s="212">
        <v>250000000</v>
      </c>
      <c r="L370" s="212">
        <v>250000000</v>
      </c>
      <c r="M370" s="212">
        <v>250208219</v>
      </c>
      <c r="N370" s="212">
        <v>250000000</v>
      </c>
      <c r="O370" s="213">
        <v>7.5999999999999998E-2</v>
      </c>
      <c r="P370" s="371">
        <v>1.5501349441920317E-3</v>
      </c>
      <c r="Q370" s="236">
        <v>0.9</v>
      </c>
      <c r="R370" s="286" t="s">
        <v>105</v>
      </c>
    </row>
    <row r="371" spans="1:18" s="206" customFormat="1">
      <c r="A371" s="204"/>
      <c r="C371" s="232" t="s">
        <v>493</v>
      </c>
      <c r="D371" s="211" t="s">
        <v>574</v>
      </c>
      <c r="E371" s="233"/>
      <c r="F371" s="234" t="s">
        <v>103</v>
      </c>
      <c r="G371" s="234" t="s">
        <v>104</v>
      </c>
      <c r="H371" s="235">
        <v>45468</v>
      </c>
      <c r="I371" s="235">
        <v>47481</v>
      </c>
      <c r="J371" s="234" t="s">
        <v>116</v>
      </c>
      <c r="K371" s="212">
        <v>500000000</v>
      </c>
      <c r="L371" s="212">
        <v>572526678</v>
      </c>
      <c r="M371" s="212">
        <v>572927558</v>
      </c>
      <c r="N371" s="212">
        <v>500000000</v>
      </c>
      <c r="O371" s="213">
        <v>9.7500000000000003E-2</v>
      </c>
      <c r="P371" s="371">
        <v>3.5495038160453358E-3</v>
      </c>
      <c r="Q371" s="236">
        <v>0.9</v>
      </c>
      <c r="R371" s="286" t="s">
        <v>105</v>
      </c>
    </row>
    <row r="372" spans="1:18" s="206" customFormat="1">
      <c r="A372" s="204"/>
      <c r="C372" s="232" t="s">
        <v>493</v>
      </c>
      <c r="D372" s="211" t="s">
        <v>573</v>
      </c>
      <c r="E372" s="233"/>
      <c r="F372" s="234" t="s">
        <v>103</v>
      </c>
      <c r="G372" s="234" t="s">
        <v>104</v>
      </c>
      <c r="H372" s="235">
        <v>45468</v>
      </c>
      <c r="I372" s="235">
        <v>45635</v>
      </c>
      <c r="J372" s="234" t="s">
        <v>116</v>
      </c>
      <c r="K372" s="212">
        <v>500000000</v>
      </c>
      <c r="L372" s="212">
        <v>572526678</v>
      </c>
      <c r="M372" s="212">
        <v>511956375</v>
      </c>
      <c r="N372" s="212">
        <v>500000000</v>
      </c>
      <c r="O372" s="213">
        <v>0.105</v>
      </c>
      <c r="P372" s="371">
        <v>3.1717641808935936E-3</v>
      </c>
      <c r="Q372" s="236">
        <v>0.9</v>
      </c>
      <c r="R372" s="286" t="s">
        <v>105</v>
      </c>
    </row>
    <row r="373" spans="1:18" s="206" customFormat="1">
      <c r="A373" s="204"/>
      <c r="C373" s="232" t="s">
        <v>493</v>
      </c>
      <c r="D373" s="211" t="s">
        <v>111</v>
      </c>
      <c r="E373" s="233"/>
      <c r="F373" s="234" t="s">
        <v>103</v>
      </c>
      <c r="G373" s="234" t="s">
        <v>104</v>
      </c>
      <c r="H373" s="235">
        <v>45468</v>
      </c>
      <c r="I373" s="235">
        <v>45894</v>
      </c>
      <c r="J373" s="234" t="s">
        <v>116</v>
      </c>
      <c r="K373" s="212">
        <v>300000000</v>
      </c>
      <c r="L373" s="212">
        <v>300000000</v>
      </c>
      <c r="M373" s="212">
        <v>300226849</v>
      </c>
      <c r="N373" s="212">
        <v>300000000</v>
      </c>
      <c r="O373" s="213">
        <v>9.1999999999999998E-2</v>
      </c>
      <c r="P373" s="371">
        <v>1.8600193537989436E-3</v>
      </c>
      <c r="Q373" s="236">
        <v>0.9</v>
      </c>
      <c r="R373" s="286" t="s">
        <v>105</v>
      </c>
    </row>
    <row r="374" spans="1:18" s="206" customFormat="1">
      <c r="A374" s="204"/>
      <c r="C374" s="232" t="s">
        <v>493</v>
      </c>
      <c r="D374" s="211" t="s">
        <v>125</v>
      </c>
      <c r="E374" s="233"/>
      <c r="F374" s="234" t="s">
        <v>103</v>
      </c>
      <c r="G374" s="234" t="s">
        <v>104</v>
      </c>
      <c r="H374" s="235">
        <v>45468</v>
      </c>
      <c r="I374" s="235">
        <v>46234</v>
      </c>
      <c r="J374" s="234" t="s">
        <v>116</v>
      </c>
      <c r="K374" s="212">
        <v>500000000</v>
      </c>
      <c r="L374" s="212">
        <v>500000000</v>
      </c>
      <c r="M374" s="212">
        <v>500365753</v>
      </c>
      <c r="N374" s="212">
        <v>500000000</v>
      </c>
      <c r="O374" s="213">
        <v>8.8999999999999996E-2</v>
      </c>
      <c r="P374" s="371">
        <v>3.0999558755592234E-3</v>
      </c>
      <c r="Q374" s="236">
        <v>0.9</v>
      </c>
      <c r="R374" s="286" t="s">
        <v>105</v>
      </c>
    </row>
    <row r="375" spans="1:18" s="206" customFormat="1">
      <c r="A375" s="204"/>
      <c r="C375" s="237" t="s">
        <v>570</v>
      </c>
      <c r="D375" s="211" t="s">
        <v>126</v>
      </c>
      <c r="E375" s="233"/>
      <c r="F375" s="234" t="s">
        <v>103</v>
      </c>
      <c r="G375" s="234" t="s">
        <v>104</v>
      </c>
      <c r="H375" s="235">
        <v>45468</v>
      </c>
      <c r="I375" s="235">
        <v>47137</v>
      </c>
      <c r="J375" s="234" t="s">
        <v>116</v>
      </c>
      <c r="K375" s="212">
        <v>750000000</v>
      </c>
      <c r="L375" s="212">
        <v>761404110</v>
      </c>
      <c r="M375" s="212">
        <v>761873469</v>
      </c>
      <c r="N375" s="212">
        <v>750000000</v>
      </c>
      <c r="O375" s="213">
        <v>7.4999999999999997E-2</v>
      </c>
      <c r="P375" s="371">
        <v>4.7200954951432056E-3</v>
      </c>
      <c r="Q375" s="236">
        <v>0.9</v>
      </c>
      <c r="R375" s="286" t="s">
        <v>105</v>
      </c>
    </row>
    <row r="376" spans="1:18" s="206" customFormat="1">
      <c r="A376" s="204"/>
      <c r="C376" s="232" t="s">
        <v>493</v>
      </c>
      <c r="D376" s="211" t="s">
        <v>574</v>
      </c>
      <c r="E376" s="233"/>
      <c r="F376" s="234" t="s">
        <v>103</v>
      </c>
      <c r="G376" s="234" t="s">
        <v>104</v>
      </c>
      <c r="H376" s="235">
        <v>45468</v>
      </c>
      <c r="I376" s="235">
        <v>46018</v>
      </c>
      <c r="J376" s="234" t="s">
        <v>116</v>
      </c>
      <c r="K376" s="212">
        <v>500000000</v>
      </c>
      <c r="L376" s="212">
        <v>500000000</v>
      </c>
      <c r="M376" s="212">
        <v>500323836</v>
      </c>
      <c r="N376" s="212">
        <v>500000000</v>
      </c>
      <c r="O376" s="213">
        <v>7.8799999999999995E-2</v>
      </c>
      <c r="P376" s="371">
        <v>3.0996961838244139E-3</v>
      </c>
      <c r="Q376" s="236">
        <v>0.9</v>
      </c>
      <c r="R376" s="286" t="s">
        <v>105</v>
      </c>
    </row>
    <row r="377" spans="1:18" s="206" customFormat="1">
      <c r="A377" s="204"/>
      <c r="C377" s="232" t="s">
        <v>493</v>
      </c>
      <c r="D377" s="211" t="s">
        <v>574</v>
      </c>
      <c r="E377" s="233"/>
      <c r="F377" s="234" t="s">
        <v>103</v>
      </c>
      <c r="G377" s="234" t="s">
        <v>104</v>
      </c>
      <c r="H377" s="235">
        <v>45468</v>
      </c>
      <c r="I377" s="235">
        <v>46018</v>
      </c>
      <c r="J377" s="234" t="s">
        <v>116</v>
      </c>
      <c r="K377" s="212">
        <v>500000000</v>
      </c>
      <c r="L377" s="212">
        <v>500000000</v>
      </c>
      <c r="M377" s="212">
        <v>500323836</v>
      </c>
      <c r="N377" s="212">
        <v>500000000</v>
      </c>
      <c r="O377" s="213">
        <v>7.8799999999999995E-2</v>
      </c>
      <c r="P377" s="371">
        <v>3.0996961838244139E-3</v>
      </c>
      <c r="Q377" s="236">
        <v>0.9</v>
      </c>
      <c r="R377" s="286" t="s">
        <v>105</v>
      </c>
    </row>
    <row r="378" spans="1:18" s="206" customFormat="1">
      <c r="A378" s="204"/>
      <c r="C378" s="232" t="s">
        <v>493</v>
      </c>
      <c r="D378" s="211" t="s">
        <v>574</v>
      </c>
      <c r="E378" s="233"/>
      <c r="F378" s="234" t="s">
        <v>103</v>
      </c>
      <c r="G378" s="234" t="s">
        <v>104</v>
      </c>
      <c r="H378" s="235">
        <v>45468</v>
      </c>
      <c r="I378" s="235">
        <v>46018</v>
      </c>
      <c r="J378" s="234" t="s">
        <v>116</v>
      </c>
      <c r="K378" s="212">
        <v>500000000</v>
      </c>
      <c r="L378" s="212">
        <v>500000000</v>
      </c>
      <c r="M378" s="212">
        <v>500323836</v>
      </c>
      <c r="N378" s="212">
        <v>500000000</v>
      </c>
      <c r="O378" s="213">
        <v>7.8799999999999995E-2</v>
      </c>
      <c r="P378" s="371">
        <v>3.0996961838244139E-3</v>
      </c>
      <c r="Q378" s="236">
        <v>0.9</v>
      </c>
      <c r="R378" s="286" t="s">
        <v>105</v>
      </c>
    </row>
    <row r="379" spans="1:18" s="206" customFormat="1">
      <c r="A379" s="204"/>
      <c r="C379" s="232" t="s">
        <v>493</v>
      </c>
      <c r="D379" s="211" t="s">
        <v>574</v>
      </c>
      <c r="E379" s="233"/>
      <c r="F379" s="234" t="s">
        <v>103</v>
      </c>
      <c r="G379" s="234" t="s">
        <v>104</v>
      </c>
      <c r="H379" s="235">
        <v>45468</v>
      </c>
      <c r="I379" s="235">
        <v>46018</v>
      </c>
      <c r="J379" s="234" t="s">
        <v>116</v>
      </c>
      <c r="K379" s="212">
        <v>500000000</v>
      </c>
      <c r="L379" s="212">
        <v>500000000</v>
      </c>
      <c r="M379" s="212">
        <v>500323836</v>
      </c>
      <c r="N379" s="212">
        <v>500000000</v>
      </c>
      <c r="O379" s="213">
        <v>7.8799999999999995E-2</v>
      </c>
      <c r="P379" s="371">
        <v>3.0996961838244139E-3</v>
      </c>
      <c r="Q379" s="236">
        <v>0.9</v>
      </c>
      <c r="R379" s="286" t="s">
        <v>105</v>
      </c>
    </row>
    <row r="380" spans="1:18" s="206" customFormat="1">
      <c r="A380" s="204"/>
      <c r="C380" s="232" t="s">
        <v>493</v>
      </c>
      <c r="D380" s="211" t="s">
        <v>574</v>
      </c>
      <c r="E380" s="233"/>
      <c r="F380" s="234" t="s">
        <v>103</v>
      </c>
      <c r="G380" s="234" t="s">
        <v>104</v>
      </c>
      <c r="H380" s="235">
        <v>45468</v>
      </c>
      <c r="I380" s="235">
        <v>46018</v>
      </c>
      <c r="J380" s="234" t="s">
        <v>116</v>
      </c>
      <c r="K380" s="212">
        <v>500000000</v>
      </c>
      <c r="L380" s="212">
        <v>500000000</v>
      </c>
      <c r="M380" s="212">
        <v>500323836</v>
      </c>
      <c r="N380" s="212">
        <v>500000000</v>
      </c>
      <c r="O380" s="213">
        <v>7.8799999999999995E-2</v>
      </c>
      <c r="P380" s="371">
        <v>3.0996961838244139E-3</v>
      </c>
      <c r="Q380" s="236">
        <v>0.9</v>
      </c>
      <c r="R380" s="286" t="s">
        <v>105</v>
      </c>
    </row>
    <row r="381" spans="1:18" s="206" customFormat="1">
      <c r="A381" s="204"/>
      <c r="C381" s="232" t="s">
        <v>493</v>
      </c>
      <c r="D381" s="211" t="s">
        <v>575</v>
      </c>
      <c r="E381" s="233"/>
      <c r="F381" s="234" t="s">
        <v>103</v>
      </c>
      <c r="G381" s="234" t="s">
        <v>104</v>
      </c>
      <c r="H381" s="235">
        <v>45469</v>
      </c>
      <c r="I381" s="235">
        <v>45979</v>
      </c>
      <c r="J381" s="234" t="s">
        <v>116</v>
      </c>
      <c r="K381" s="212">
        <v>100000000</v>
      </c>
      <c r="L381" s="212">
        <v>104070877</v>
      </c>
      <c r="M381" s="212">
        <v>104118496</v>
      </c>
      <c r="N381" s="212">
        <v>100000000</v>
      </c>
      <c r="O381" s="213">
        <v>0.11</v>
      </c>
      <c r="P381" s="371">
        <v>6.4505362626124721E-4</v>
      </c>
      <c r="Q381" s="236">
        <v>0.9</v>
      </c>
      <c r="R381" s="286" t="s">
        <v>105</v>
      </c>
    </row>
    <row r="382" spans="1:18" s="206" customFormat="1">
      <c r="A382" s="204"/>
      <c r="C382" s="232" t="s">
        <v>570</v>
      </c>
      <c r="D382" s="211" t="s">
        <v>126</v>
      </c>
      <c r="E382" s="233"/>
      <c r="F382" s="234" t="s">
        <v>103</v>
      </c>
      <c r="G382" s="234" t="s">
        <v>104</v>
      </c>
      <c r="H382" s="235">
        <v>45470</v>
      </c>
      <c r="I382" s="235">
        <v>47137</v>
      </c>
      <c r="J382" s="234" t="s">
        <v>116</v>
      </c>
      <c r="K382" s="212">
        <v>1097000000</v>
      </c>
      <c r="L382" s="212">
        <v>1168537564</v>
      </c>
      <c r="M382" s="212">
        <v>1168782996</v>
      </c>
      <c r="N382" s="212">
        <v>1097000000</v>
      </c>
      <c r="O382" s="213">
        <v>9.2499999999999999E-2</v>
      </c>
      <c r="P382" s="371">
        <v>7.2410545565533791E-3</v>
      </c>
      <c r="Q382" s="236">
        <v>0.9</v>
      </c>
      <c r="R382" s="286" t="s">
        <v>105</v>
      </c>
    </row>
    <row r="383" spans="1:18" s="206" customFormat="1">
      <c r="A383" s="204"/>
      <c r="C383" s="232" t="s">
        <v>571</v>
      </c>
      <c r="D383" s="211" t="s">
        <v>494</v>
      </c>
      <c r="E383" s="233"/>
      <c r="F383" s="234" t="s">
        <v>103</v>
      </c>
      <c r="G383" s="234" t="s">
        <v>104</v>
      </c>
      <c r="H383" s="235">
        <v>45470</v>
      </c>
      <c r="I383" s="235">
        <v>46199</v>
      </c>
      <c r="J383" s="234" t="s">
        <v>116</v>
      </c>
      <c r="K383" s="212">
        <v>300000000</v>
      </c>
      <c r="L383" s="212">
        <v>300071918</v>
      </c>
      <c r="M383" s="212">
        <v>300131521</v>
      </c>
      <c r="N383" s="212">
        <v>300071918</v>
      </c>
      <c r="O383" s="213">
        <v>7.2499999999999995E-2</v>
      </c>
      <c r="P383" s="371">
        <v>1.8594287606339766E-3</v>
      </c>
      <c r="Q383" s="236">
        <v>0.9</v>
      </c>
      <c r="R383" s="286" t="s">
        <v>105</v>
      </c>
    </row>
    <row r="384" spans="1:18" s="206" customFormat="1">
      <c r="A384" s="204"/>
      <c r="C384" s="232" t="s">
        <v>571</v>
      </c>
      <c r="D384" s="211" t="s">
        <v>494</v>
      </c>
      <c r="E384" s="233"/>
      <c r="F384" s="234" t="s">
        <v>103</v>
      </c>
      <c r="G384" s="234" t="s">
        <v>104</v>
      </c>
      <c r="H384" s="235">
        <v>45471</v>
      </c>
      <c r="I384" s="235">
        <v>45709</v>
      </c>
      <c r="J384" s="234" t="s">
        <v>116</v>
      </c>
      <c r="K384" s="212">
        <v>1700000000</v>
      </c>
      <c r="L384" s="212">
        <v>1749183562</v>
      </c>
      <c r="M384" s="212">
        <v>1749183562</v>
      </c>
      <c r="N384" s="212">
        <v>1700000000</v>
      </c>
      <c r="O384" s="213">
        <v>7.4999999999999997E-2</v>
      </c>
      <c r="P384" s="371">
        <v>1.0836856495359528E-2</v>
      </c>
      <c r="Q384" s="236">
        <v>0.9</v>
      </c>
      <c r="R384" s="286" t="s">
        <v>105</v>
      </c>
    </row>
    <row r="385" spans="1:18" s="206" customFormat="1">
      <c r="A385" s="204"/>
      <c r="C385" s="232" t="s">
        <v>118</v>
      </c>
      <c r="D385" s="211" t="s">
        <v>114</v>
      </c>
      <c r="E385" s="233"/>
      <c r="F385" s="234" t="s">
        <v>103</v>
      </c>
      <c r="G385" s="234" t="s">
        <v>104</v>
      </c>
      <c r="H385" s="235">
        <v>45471</v>
      </c>
      <c r="I385" s="235">
        <v>45817</v>
      </c>
      <c r="J385" s="234" t="s">
        <v>116</v>
      </c>
      <c r="K385" s="212">
        <v>500000000</v>
      </c>
      <c r="L385" s="212">
        <v>502504795</v>
      </c>
      <c r="M385" s="212">
        <v>502500622</v>
      </c>
      <c r="N385" s="212">
        <v>500000000</v>
      </c>
      <c r="O385" s="213">
        <v>7.4999999999999997E-2</v>
      </c>
      <c r="P385" s="371">
        <v>3.1131821998238644E-3</v>
      </c>
      <c r="Q385" s="236">
        <v>1</v>
      </c>
      <c r="R385" s="286" t="s">
        <v>105</v>
      </c>
    </row>
    <row r="386" spans="1:18" s="206" customFormat="1">
      <c r="A386" s="204"/>
      <c r="C386" s="232" t="s">
        <v>108</v>
      </c>
      <c r="D386" s="211" t="s">
        <v>110</v>
      </c>
      <c r="E386" s="233"/>
      <c r="F386" s="234" t="s">
        <v>103</v>
      </c>
      <c r="G386" s="234" t="s">
        <v>104</v>
      </c>
      <c r="H386" s="235">
        <v>45471</v>
      </c>
      <c r="I386" s="235">
        <v>47476</v>
      </c>
      <c r="J386" s="234" t="s">
        <v>116</v>
      </c>
      <c r="K386" s="212">
        <v>392000000</v>
      </c>
      <c r="L386" s="212">
        <v>392000000</v>
      </c>
      <c r="M386" s="212">
        <v>392000000</v>
      </c>
      <c r="N386" s="212">
        <v>392000000</v>
      </c>
      <c r="O386" s="213">
        <v>7.0000000000000007E-2</v>
      </c>
      <c r="P386" s="371">
        <v>2.4285888791018349E-3</v>
      </c>
      <c r="Q386" s="236">
        <v>1</v>
      </c>
      <c r="R386" s="286" t="s">
        <v>105</v>
      </c>
    </row>
    <row r="387" spans="1:18" s="206" customFormat="1">
      <c r="A387" s="204"/>
      <c r="C387" s="232" t="s">
        <v>493</v>
      </c>
      <c r="D387" s="211" t="s">
        <v>125</v>
      </c>
      <c r="E387" s="233"/>
      <c r="F387" s="234" t="s">
        <v>103</v>
      </c>
      <c r="G387" s="234" t="s">
        <v>104</v>
      </c>
      <c r="H387" s="235">
        <v>45471</v>
      </c>
      <c r="I387" s="235">
        <v>45829</v>
      </c>
      <c r="J387" s="234" t="s">
        <v>116</v>
      </c>
      <c r="K387" s="212">
        <v>1000000000</v>
      </c>
      <c r="L387" s="212">
        <v>1000000000</v>
      </c>
      <c r="M387" s="212">
        <v>1000000000</v>
      </c>
      <c r="N387" s="212">
        <v>1000000000</v>
      </c>
      <c r="O387" s="213">
        <v>7.3499999999999996E-2</v>
      </c>
      <c r="P387" s="371">
        <v>6.1953797936271301E-3</v>
      </c>
      <c r="Q387" s="236">
        <v>0.7</v>
      </c>
      <c r="R387" s="286" t="s">
        <v>105</v>
      </c>
    </row>
    <row r="388" spans="1:18" s="206" customFormat="1">
      <c r="A388" s="204"/>
      <c r="C388" s="232" t="s">
        <v>493</v>
      </c>
      <c r="D388" s="211" t="s">
        <v>125</v>
      </c>
      <c r="E388" s="233"/>
      <c r="F388" s="234" t="s">
        <v>103</v>
      </c>
      <c r="G388" s="234" t="s">
        <v>104</v>
      </c>
      <c r="H388" s="235">
        <v>45471</v>
      </c>
      <c r="I388" s="235">
        <v>45829</v>
      </c>
      <c r="J388" s="234" t="s">
        <v>116</v>
      </c>
      <c r="K388" s="212">
        <v>1000000000</v>
      </c>
      <c r="L388" s="212">
        <v>1000000000</v>
      </c>
      <c r="M388" s="212">
        <v>1000000000</v>
      </c>
      <c r="N388" s="212">
        <v>1000000000</v>
      </c>
      <c r="O388" s="213">
        <v>7.3499999999999996E-2</v>
      </c>
      <c r="P388" s="371">
        <v>6.1953797936271301E-3</v>
      </c>
      <c r="Q388" s="236">
        <v>1</v>
      </c>
      <c r="R388" s="286" t="s">
        <v>105</v>
      </c>
    </row>
    <row r="389" spans="1:18" s="206" customFormat="1">
      <c r="A389" s="204"/>
      <c r="C389" s="232" t="s">
        <v>493</v>
      </c>
      <c r="D389" s="211" t="s">
        <v>125</v>
      </c>
      <c r="E389" s="233"/>
      <c r="F389" s="234" t="s">
        <v>103</v>
      </c>
      <c r="G389" s="234" t="s">
        <v>104</v>
      </c>
      <c r="H389" s="235">
        <v>45471</v>
      </c>
      <c r="I389" s="235">
        <v>45829</v>
      </c>
      <c r="J389" s="234" t="s">
        <v>116</v>
      </c>
      <c r="K389" s="212">
        <v>1000000000</v>
      </c>
      <c r="L389" s="212">
        <v>1000000000</v>
      </c>
      <c r="M389" s="212">
        <v>1000000000</v>
      </c>
      <c r="N389" s="212">
        <v>1000000000</v>
      </c>
      <c r="O389" s="213">
        <v>7.3499999999999996E-2</v>
      </c>
      <c r="P389" s="371">
        <v>6.1953797936271301E-3</v>
      </c>
      <c r="Q389" s="236">
        <v>0.5</v>
      </c>
      <c r="R389" s="286" t="s">
        <v>105</v>
      </c>
    </row>
    <row r="390" spans="1:18" s="206" customFormat="1">
      <c r="A390" s="204"/>
      <c r="C390" s="232" t="s">
        <v>493</v>
      </c>
      <c r="D390" s="211" t="s">
        <v>125</v>
      </c>
      <c r="E390" s="233"/>
      <c r="F390" s="234" t="s">
        <v>103</v>
      </c>
      <c r="G390" s="234" t="s">
        <v>104</v>
      </c>
      <c r="H390" s="235">
        <v>45471</v>
      </c>
      <c r="I390" s="235">
        <v>45829</v>
      </c>
      <c r="J390" s="234" t="s">
        <v>116</v>
      </c>
      <c r="K390" s="212">
        <v>1000000000</v>
      </c>
      <c r="L390" s="212">
        <v>1000000000</v>
      </c>
      <c r="M390" s="212">
        <v>1000000000</v>
      </c>
      <c r="N390" s="212">
        <v>1000000000</v>
      </c>
      <c r="O390" s="213">
        <v>7.3499999999999996E-2</v>
      </c>
      <c r="P390" s="371">
        <v>6.1953797936271301E-3</v>
      </c>
      <c r="Q390" s="236">
        <v>1</v>
      </c>
      <c r="R390" s="286" t="s">
        <v>105</v>
      </c>
    </row>
    <row r="391" spans="1:18" s="206" customFormat="1">
      <c r="A391" s="204"/>
      <c r="C391" s="232" t="s">
        <v>493</v>
      </c>
      <c r="D391" s="211" t="s">
        <v>125</v>
      </c>
      <c r="E391" s="233"/>
      <c r="F391" s="234" t="s">
        <v>103</v>
      </c>
      <c r="G391" s="234" t="s">
        <v>104</v>
      </c>
      <c r="H391" s="235">
        <v>45471</v>
      </c>
      <c r="I391" s="235">
        <v>45829</v>
      </c>
      <c r="J391" s="234" t="s">
        <v>116</v>
      </c>
      <c r="K391" s="212">
        <v>1000000000</v>
      </c>
      <c r="L391" s="212">
        <v>1000000000</v>
      </c>
      <c r="M391" s="212">
        <v>1000000000</v>
      </c>
      <c r="N391" s="212">
        <v>1000000000</v>
      </c>
      <c r="O391" s="213">
        <v>7.3499999999999996E-2</v>
      </c>
      <c r="P391" s="371">
        <v>6.1953797936271301E-3</v>
      </c>
      <c r="Q391" s="236">
        <v>0.7</v>
      </c>
      <c r="R391" s="286" t="s">
        <v>105</v>
      </c>
    </row>
    <row r="392" spans="1:18" s="206" customFormat="1">
      <c r="A392" s="204"/>
      <c r="C392" s="232" t="s">
        <v>493</v>
      </c>
      <c r="D392" s="211" t="s">
        <v>125</v>
      </c>
      <c r="E392" s="233"/>
      <c r="F392" s="234" t="s">
        <v>103</v>
      </c>
      <c r="G392" s="234" t="s">
        <v>104</v>
      </c>
      <c r="H392" s="235">
        <v>45471</v>
      </c>
      <c r="I392" s="235">
        <v>45829</v>
      </c>
      <c r="J392" s="234" t="s">
        <v>116</v>
      </c>
      <c r="K392" s="212">
        <v>1000000000</v>
      </c>
      <c r="L392" s="212">
        <v>1000000000</v>
      </c>
      <c r="M392" s="212">
        <v>1000000000</v>
      </c>
      <c r="N392" s="212">
        <v>1000000000</v>
      </c>
      <c r="O392" s="213">
        <v>7.3499999999999996E-2</v>
      </c>
      <c r="P392" s="371">
        <v>6.1953797936271301E-3</v>
      </c>
      <c r="Q392" s="236">
        <v>0.9</v>
      </c>
      <c r="R392" s="286" t="s">
        <v>105</v>
      </c>
    </row>
    <row r="393" spans="1:18" s="206" customFormat="1">
      <c r="A393" s="204"/>
      <c r="C393" s="232" t="s">
        <v>493</v>
      </c>
      <c r="D393" s="211" t="s">
        <v>125</v>
      </c>
      <c r="E393" s="233"/>
      <c r="F393" s="234" t="s">
        <v>103</v>
      </c>
      <c r="G393" s="234" t="s">
        <v>104</v>
      </c>
      <c r="H393" s="235">
        <v>45471</v>
      </c>
      <c r="I393" s="235">
        <v>45829</v>
      </c>
      <c r="J393" s="234" t="s">
        <v>116</v>
      </c>
      <c r="K393" s="212">
        <v>1000000000</v>
      </c>
      <c r="L393" s="212">
        <v>1000000000</v>
      </c>
      <c r="M393" s="212">
        <v>1000000000</v>
      </c>
      <c r="N393" s="212">
        <v>1000000000</v>
      </c>
      <c r="O393" s="213">
        <v>7.3499999999999996E-2</v>
      </c>
      <c r="P393" s="371">
        <v>6.1953797936271301E-3</v>
      </c>
      <c r="Q393" s="236">
        <v>0.7</v>
      </c>
      <c r="R393" s="286" t="s">
        <v>105</v>
      </c>
    </row>
    <row r="394" spans="1:18" s="206" customFormat="1">
      <c r="A394" s="204"/>
      <c r="C394" s="232" t="s">
        <v>493</v>
      </c>
      <c r="D394" s="211" t="s">
        <v>575</v>
      </c>
      <c r="E394" s="233"/>
      <c r="F394" s="234" t="s">
        <v>103</v>
      </c>
      <c r="G394" s="234" t="s">
        <v>104</v>
      </c>
      <c r="H394" s="235">
        <v>45471</v>
      </c>
      <c r="I394" s="235">
        <v>45663</v>
      </c>
      <c r="J394" s="234" t="s">
        <v>116</v>
      </c>
      <c r="K394" s="212">
        <v>100000000</v>
      </c>
      <c r="L394" s="212">
        <v>100000000</v>
      </c>
      <c r="M394" s="212">
        <v>100000000</v>
      </c>
      <c r="N394" s="212">
        <v>100000000</v>
      </c>
      <c r="O394" s="213">
        <v>8.7499999999999994E-2</v>
      </c>
      <c r="P394" s="371">
        <v>6.1953797936271297E-4</v>
      </c>
      <c r="Q394" s="236">
        <v>1</v>
      </c>
      <c r="R394" s="286" t="s">
        <v>105</v>
      </c>
    </row>
    <row r="395" spans="1:18" s="206" customFormat="1">
      <c r="A395" s="204"/>
      <c r="C395" s="232" t="s">
        <v>493</v>
      </c>
      <c r="D395" s="211" t="s">
        <v>575</v>
      </c>
      <c r="E395" s="233"/>
      <c r="F395" s="234" t="s">
        <v>103</v>
      </c>
      <c r="G395" s="234" t="s">
        <v>104</v>
      </c>
      <c r="H395" s="235">
        <v>45471</v>
      </c>
      <c r="I395" s="235">
        <v>45663</v>
      </c>
      <c r="J395" s="234" t="s">
        <v>116</v>
      </c>
      <c r="K395" s="212">
        <v>100000000</v>
      </c>
      <c r="L395" s="212">
        <v>100000000</v>
      </c>
      <c r="M395" s="212">
        <v>100000000</v>
      </c>
      <c r="N395" s="212">
        <v>100000000</v>
      </c>
      <c r="O395" s="213">
        <v>8.7499999999999994E-2</v>
      </c>
      <c r="P395" s="371">
        <v>6.1953797936271297E-4</v>
      </c>
      <c r="Q395" s="236">
        <v>0.9</v>
      </c>
      <c r="R395" s="286" t="s">
        <v>105</v>
      </c>
    </row>
    <row r="396" spans="1:18" s="206" customFormat="1">
      <c r="A396" s="204"/>
      <c r="C396" s="232" t="s">
        <v>493</v>
      </c>
      <c r="D396" s="211" t="s">
        <v>575</v>
      </c>
      <c r="E396" s="233"/>
      <c r="F396" s="234" t="s">
        <v>103</v>
      </c>
      <c r="G396" s="234" t="s">
        <v>104</v>
      </c>
      <c r="H396" s="235">
        <v>45471</v>
      </c>
      <c r="I396" s="235">
        <v>45663</v>
      </c>
      <c r="J396" s="234" t="s">
        <v>116</v>
      </c>
      <c r="K396" s="212">
        <v>100000000</v>
      </c>
      <c r="L396" s="212">
        <v>100000000</v>
      </c>
      <c r="M396" s="212">
        <v>100000000</v>
      </c>
      <c r="N396" s="212">
        <v>100000000</v>
      </c>
      <c r="O396" s="213">
        <v>8.7499999999999994E-2</v>
      </c>
      <c r="P396" s="371">
        <v>6.1953797936271297E-4</v>
      </c>
      <c r="Q396" s="236">
        <v>1</v>
      </c>
      <c r="R396" s="286" t="s">
        <v>105</v>
      </c>
    </row>
    <row r="397" spans="1:18" s="206" customFormat="1">
      <c r="A397" s="204"/>
      <c r="C397" s="232" t="s">
        <v>493</v>
      </c>
      <c r="D397" s="211" t="s">
        <v>575</v>
      </c>
      <c r="E397" s="233"/>
      <c r="F397" s="234" t="s">
        <v>103</v>
      </c>
      <c r="G397" s="234" t="s">
        <v>104</v>
      </c>
      <c r="H397" s="235">
        <v>45471</v>
      </c>
      <c r="I397" s="235">
        <v>45663</v>
      </c>
      <c r="J397" s="234" t="s">
        <v>116</v>
      </c>
      <c r="K397" s="212">
        <v>100000000</v>
      </c>
      <c r="L397" s="212">
        <v>100000000</v>
      </c>
      <c r="M397" s="212">
        <v>100000000</v>
      </c>
      <c r="N397" s="212">
        <v>100000000</v>
      </c>
      <c r="O397" s="213">
        <v>8.7499999999999994E-2</v>
      </c>
      <c r="P397" s="371">
        <v>6.1953797936271297E-4</v>
      </c>
      <c r="Q397" s="236">
        <v>0.9</v>
      </c>
      <c r="R397" s="286" t="s">
        <v>105</v>
      </c>
    </row>
    <row r="398" spans="1:18" s="206" customFormat="1">
      <c r="A398" s="204"/>
      <c r="C398" s="232" t="s">
        <v>493</v>
      </c>
      <c r="D398" s="211" t="s">
        <v>575</v>
      </c>
      <c r="E398" s="233"/>
      <c r="F398" s="234" t="s">
        <v>103</v>
      </c>
      <c r="G398" s="234" t="s">
        <v>104</v>
      </c>
      <c r="H398" s="235">
        <v>45471</v>
      </c>
      <c r="I398" s="235">
        <v>45663</v>
      </c>
      <c r="J398" s="234" t="s">
        <v>116</v>
      </c>
      <c r="K398" s="212">
        <v>100000000</v>
      </c>
      <c r="L398" s="212">
        <v>100000000</v>
      </c>
      <c r="M398" s="212">
        <v>100000000</v>
      </c>
      <c r="N398" s="212">
        <v>100000000</v>
      </c>
      <c r="O398" s="213">
        <v>8.7499999999999994E-2</v>
      </c>
      <c r="P398" s="371">
        <v>6.1953797936271297E-4</v>
      </c>
      <c r="Q398" s="236">
        <v>0.9</v>
      </c>
      <c r="R398" s="286" t="s">
        <v>105</v>
      </c>
    </row>
    <row r="399" spans="1:18" s="206" customFormat="1">
      <c r="A399" s="204"/>
      <c r="C399" s="232" t="s">
        <v>493</v>
      </c>
      <c r="D399" s="211" t="s">
        <v>575</v>
      </c>
      <c r="E399" s="233"/>
      <c r="F399" s="234" t="s">
        <v>103</v>
      </c>
      <c r="G399" s="234" t="s">
        <v>104</v>
      </c>
      <c r="H399" s="235">
        <v>45471</v>
      </c>
      <c r="I399" s="235">
        <v>45663</v>
      </c>
      <c r="J399" s="234" t="s">
        <v>116</v>
      </c>
      <c r="K399" s="212">
        <v>100000000</v>
      </c>
      <c r="L399" s="212">
        <v>100000000</v>
      </c>
      <c r="M399" s="212">
        <v>100000000</v>
      </c>
      <c r="N399" s="212">
        <v>100000000</v>
      </c>
      <c r="O399" s="213">
        <v>8.7499999999999994E-2</v>
      </c>
      <c r="P399" s="371">
        <v>6.1953797936271297E-4</v>
      </c>
      <c r="Q399" s="236">
        <v>0.9</v>
      </c>
      <c r="R399" s="286" t="s">
        <v>105</v>
      </c>
    </row>
    <row r="400" spans="1:18" s="206" customFormat="1">
      <c r="A400" s="204"/>
      <c r="C400" s="232" t="s">
        <v>493</v>
      </c>
      <c r="D400" s="211" t="s">
        <v>575</v>
      </c>
      <c r="E400" s="233"/>
      <c r="F400" s="234" t="s">
        <v>103</v>
      </c>
      <c r="G400" s="234" t="s">
        <v>104</v>
      </c>
      <c r="H400" s="235">
        <v>45471</v>
      </c>
      <c r="I400" s="235">
        <v>45663</v>
      </c>
      <c r="J400" s="234" t="s">
        <v>116</v>
      </c>
      <c r="K400" s="212">
        <v>100000000</v>
      </c>
      <c r="L400" s="212">
        <v>100000000</v>
      </c>
      <c r="M400" s="212">
        <v>100000000</v>
      </c>
      <c r="N400" s="212">
        <v>100000000</v>
      </c>
      <c r="O400" s="213">
        <v>8.7499999999999994E-2</v>
      </c>
      <c r="P400" s="371">
        <v>6.1953797936271297E-4</v>
      </c>
      <c r="Q400" s="236">
        <v>0.9</v>
      </c>
      <c r="R400" s="286" t="s">
        <v>105</v>
      </c>
    </row>
    <row r="401" spans="1:18" s="206" customFormat="1">
      <c r="A401" s="204"/>
      <c r="C401" s="232" t="s">
        <v>493</v>
      </c>
      <c r="D401" s="211" t="s">
        <v>575</v>
      </c>
      <c r="E401" s="233"/>
      <c r="F401" s="234" t="s">
        <v>103</v>
      </c>
      <c r="G401" s="234" t="s">
        <v>104</v>
      </c>
      <c r="H401" s="235">
        <v>45471</v>
      </c>
      <c r="I401" s="235">
        <v>45663</v>
      </c>
      <c r="J401" s="234" t="s">
        <v>116</v>
      </c>
      <c r="K401" s="212">
        <v>100000000</v>
      </c>
      <c r="L401" s="212">
        <v>100000000</v>
      </c>
      <c r="M401" s="212">
        <v>100000000</v>
      </c>
      <c r="N401" s="212">
        <v>100000000</v>
      </c>
      <c r="O401" s="213">
        <v>8.7499999999999994E-2</v>
      </c>
      <c r="P401" s="371">
        <v>6.1953797936271297E-4</v>
      </c>
      <c r="Q401" s="236">
        <v>0.9</v>
      </c>
      <c r="R401" s="286" t="s">
        <v>105</v>
      </c>
    </row>
    <row r="402" spans="1:18" s="206" customFormat="1">
      <c r="A402" s="204"/>
      <c r="C402" s="232" t="s">
        <v>493</v>
      </c>
      <c r="D402" s="211" t="s">
        <v>575</v>
      </c>
      <c r="E402" s="233"/>
      <c r="F402" s="234" t="s">
        <v>103</v>
      </c>
      <c r="G402" s="234" t="s">
        <v>104</v>
      </c>
      <c r="H402" s="235">
        <v>45471</v>
      </c>
      <c r="I402" s="235">
        <v>45663</v>
      </c>
      <c r="J402" s="234" t="s">
        <v>116</v>
      </c>
      <c r="K402" s="212">
        <v>100000000</v>
      </c>
      <c r="L402" s="212">
        <v>100000000</v>
      </c>
      <c r="M402" s="212">
        <v>100000000</v>
      </c>
      <c r="N402" s="212">
        <v>100000000</v>
      </c>
      <c r="O402" s="213">
        <v>8.7499999999999994E-2</v>
      </c>
      <c r="P402" s="371">
        <v>6.1953797936271297E-4</v>
      </c>
      <c r="Q402" s="236">
        <v>0.9</v>
      </c>
      <c r="R402" s="286" t="s">
        <v>105</v>
      </c>
    </row>
    <row r="403" spans="1:18" s="206" customFormat="1">
      <c r="A403" s="204"/>
      <c r="C403" s="232" t="s">
        <v>493</v>
      </c>
      <c r="D403" s="211" t="s">
        <v>575</v>
      </c>
      <c r="E403" s="233"/>
      <c r="F403" s="234" t="s">
        <v>103</v>
      </c>
      <c r="G403" s="234" t="s">
        <v>104</v>
      </c>
      <c r="H403" s="235">
        <v>45471</v>
      </c>
      <c r="I403" s="235">
        <v>45663</v>
      </c>
      <c r="J403" s="234" t="s">
        <v>116</v>
      </c>
      <c r="K403" s="212">
        <v>100000000</v>
      </c>
      <c r="L403" s="212">
        <v>100000000</v>
      </c>
      <c r="M403" s="212">
        <v>100000000</v>
      </c>
      <c r="N403" s="212">
        <v>100000000</v>
      </c>
      <c r="O403" s="213">
        <v>8.7499999999999994E-2</v>
      </c>
      <c r="P403" s="371">
        <v>6.1953797936271297E-4</v>
      </c>
      <c r="Q403" s="236">
        <v>0.9</v>
      </c>
      <c r="R403" s="286" t="s">
        <v>105</v>
      </c>
    </row>
    <row r="404" spans="1:18" s="206" customFormat="1">
      <c r="A404" s="204"/>
      <c r="C404" s="232" t="s">
        <v>493</v>
      </c>
      <c r="D404" s="211" t="s">
        <v>575</v>
      </c>
      <c r="E404" s="233"/>
      <c r="F404" s="234" t="s">
        <v>103</v>
      </c>
      <c r="G404" s="234" t="s">
        <v>104</v>
      </c>
      <c r="H404" s="235">
        <v>45471</v>
      </c>
      <c r="I404" s="235">
        <v>45663</v>
      </c>
      <c r="J404" s="234" t="s">
        <v>116</v>
      </c>
      <c r="K404" s="212">
        <v>100000000</v>
      </c>
      <c r="L404" s="212">
        <v>100000000</v>
      </c>
      <c r="M404" s="212">
        <v>100000000</v>
      </c>
      <c r="N404" s="212">
        <v>100000000</v>
      </c>
      <c r="O404" s="213">
        <v>8.7499999999999994E-2</v>
      </c>
      <c r="P404" s="371">
        <v>6.1953797936271297E-4</v>
      </c>
      <c r="Q404" s="236">
        <v>0.9</v>
      </c>
      <c r="R404" s="286" t="s">
        <v>105</v>
      </c>
    </row>
    <row r="405" spans="1:18" s="206" customFormat="1">
      <c r="A405" s="204"/>
      <c r="C405" s="232" t="s">
        <v>493</v>
      </c>
      <c r="D405" s="211" t="s">
        <v>575</v>
      </c>
      <c r="E405" s="233"/>
      <c r="F405" s="234" t="s">
        <v>103</v>
      </c>
      <c r="G405" s="234" t="s">
        <v>104</v>
      </c>
      <c r="H405" s="235">
        <v>45471</v>
      </c>
      <c r="I405" s="235">
        <v>45663</v>
      </c>
      <c r="J405" s="234" t="s">
        <v>116</v>
      </c>
      <c r="K405" s="212">
        <v>100000000</v>
      </c>
      <c r="L405" s="212">
        <v>100000000</v>
      </c>
      <c r="M405" s="212">
        <v>100000000</v>
      </c>
      <c r="N405" s="212">
        <v>100000000</v>
      </c>
      <c r="O405" s="213">
        <v>8.7499999999999994E-2</v>
      </c>
      <c r="P405" s="371">
        <v>6.1953797936271297E-4</v>
      </c>
      <c r="Q405" s="236">
        <v>0.5</v>
      </c>
      <c r="R405" s="286" t="s">
        <v>105</v>
      </c>
    </row>
    <row r="406" spans="1:18" s="206" customFormat="1">
      <c r="A406" s="204"/>
      <c r="C406" s="232" t="s">
        <v>493</v>
      </c>
      <c r="D406" s="211" t="s">
        <v>575</v>
      </c>
      <c r="E406" s="233"/>
      <c r="F406" s="234" t="s">
        <v>103</v>
      </c>
      <c r="G406" s="234" t="s">
        <v>104</v>
      </c>
      <c r="H406" s="235">
        <v>45471</v>
      </c>
      <c r="I406" s="235">
        <v>45663</v>
      </c>
      <c r="J406" s="234" t="s">
        <v>116</v>
      </c>
      <c r="K406" s="212">
        <v>100000000</v>
      </c>
      <c r="L406" s="212">
        <v>100000000</v>
      </c>
      <c r="M406" s="212">
        <v>100000000</v>
      </c>
      <c r="N406" s="212">
        <v>100000000</v>
      </c>
      <c r="O406" s="213">
        <v>8.7499999999999994E-2</v>
      </c>
      <c r="P406" s="371">
        <v>6.1953797936271297E-4</v>
      </c>
      <c r="Q406" s="236">
        <v>0.9</v>
      </c>
      <c r="R406" s="286" t="s">
        <v>105</v>
      </c>
    </row>
    <row r="407" spans="1:18" s="206" customFormat="1">
      <c r="A407" s="204"/>
      <c r="C407" s="232" t="s">
        <v>493</v>
      </c>
      <c r="D407" s="211" t="s">
        <v>575</v>
      </c>
      <c r="E407" s="233"/>
      <c r="F407" s="234" t="s">
        <v>103</v>
      </c>
      <c r="G407" s="234" t="s">
        <v>104</v>
      </c>
      <c r="H407" s="235">
        <v>45471</v>
      </c>
      <c r="I407" s="235">
        <v>45663</v>
      </c>
      <c r="J407" s="234" t="s">
        <v>116</v>
      </c>
      <c r="K407" s="212">
        <v>100000000</v>
      </c>
      <c r="L407" s="212">
        <v>100000000</v>
      </c>
      <c r="M407" s="212">
        <v>100000000</v>
      </c>
      <c r="N407" s="212">
        <v>100000000</v>
      </c>
      <c r="O407" s="213">
        <v>8.7499999999999994E-2</v>
      </c>
      <c r="P407" s="371">
        <v>6.1953797936271297E-4</v>
      </c>
      <c r="Q407" s="236">
        <v>0.9</v>
      </c>
      <c r="R407" s="286" t="s">
        <v>105</v>
      </c>
    </row>
    <row r="408" spans="1:18" s="206" customFormat="1">
      <c r="A408" s="204"/>
      <c r="C408" s="232" t="s">
        <v>493</v>
      </c>
      <c r="D408" s="211" t="s">
        <v>575</v>
      </c>
      <c r="E408" s="233"/>
      <c r="F408" s="234" t="s">
        <v>103</v>
      </c>
      <c r="G408" s="234" t="s">
        <v>104</v>
      </c>
      <c r="H408" s="235">
        <v>45471</v>
      </c>
      <c r="I408" s="235">
        <v>45663</v>
      </c>
      <c r="J408" s="234" t="s">
        <v>116</v>
      </c>
      <c r="K408" s="212">
        <v>100000000</v>
      </c>
      <c r="L408" s="212">
        <v>100000000</v>
      </c>
      <c r="M408" s="212">
        <v>100000000</v>
      </c>
      <c r="N408" s="212">
        <v>100000000</v>
      </c>
      <c r="O408" s="213">
        <v>8.7499999999999994E-2</v>
      </c>
      <c r="P408" s="371">
        <v>6.1953797936271297E-4</v>
      </c>
      <c r="Q408" s="236">
        <v>0.5</v>
      </c>
      <c r="R408" s="286" t="s">
        <v>105</v>
      </c>
    </row>
    <row r="409" spans="1:18" s="206" customFormat="1">
      <c r="A409" s="204"/>
      <c r="C409" s="232" t="s">
        <v>493</v>
      </c>
      <c r="D409" s="211" t="s">
        <v>575</v>
      </c>
      <c r="E409" s="233"/>
      <c r="F409" s="234" t="s">
        <v>103</v>
      </c>
      <c r="G409" s="234" t="s">
        <v>104</v>
      </c>
      <c r="H409" s="235">
        <v>45471</v>
      </c>
      <c r="I409" s="235">
        <v>45663</v>
      </c>
      <c r="J409" s="234" t="s">
        <v>116</v>
      </c>
      <c r="K409" s="212">
        <v>100000000</v>
      </c>
      <c r="L409" s="212">
        <v>100000000</v>
      </c>
      <c r="M409" s="212">
        <v>100000000</v>
      </c>
      <c r="N409" s="212">
        <v>100000000</v>
      </c>
      <c r="O409" s="213">
        <v>8.7499999999999994E-2</v>
      </c>
      <c r="P409" s="371">
        <v>6.1953797936271297E-4</v>
      </c>
      <c r="Q409" s="236">
        <v>0.7</v>
      </c>
      <c r="R409" s="286" t="s">
        <v>105</v>
      </c>
    </row>
    <row r="410" spans="1:18" s="206" customFormat="1">
      <c r="A410" s="204"/>
      <c r="C410" s="232" t="s">
        <v>493</v>
      </c>
      <c r="D410" s="211" t="s">
        <v>575</v>
      </c>
      <c r="E410" s="233"/>
      <c r="F410" s="234" t="s">
        <v>103</v>
      </c>
      <c r="G410" s="234" t="s">
        <v>104</v>
      </c>
      <c r="H410" s="235">
        <v>45471</v>
      </c>
      <c r="I410" s="235">
        <v>45663</v>
      </c>
      <c r="J410" s="234" t="s">
        <v>116</v>
      </c>
      <c r="K410" s="212">
        <v>100000000</v>
      </c>
      <c r="L410" s="212">
        <v>100000000</v>
      </c>
      <c r="M410" s="212">
        <v>100000000</v>
      </c>
      <c r="N410" s="212">
        <v>100000000</v>
      </c>
      <c r="O410" s="213">
        <v>8.7499999999999994E-2</v>
      </c>
      <c r="P410" s="371">
        <v>6.1953797936271297E-4</v>
      </c>
      <c r="Q410" s="236">
        <v>0.9</v>
      </c>
      <c r="R410" s="286" t="s">
        <v>105</v>
      </c>
    </row>
    <row r="411" spans="1:18" s="206" customFormat="1">
      <c r="A411" s="204"/>
      <c r="C411" s="232" t="s">
        <v>493</v>
      </c>
      <c r="D411" s="211" t="s">
        <v>575</v>
      </c>
      <c r="E411" s="233"/>
      <c r="F411" s="234" t="s">
        <v>103</v>
      </c>
      <c r="G411" s="234" t="s">
        <v>104</v>
      </c>
      <c r="H411" s="235">
        <v>45471</v>
      </c>
      <c r="I411" s="235">
        <v>45663</v>
      </c>
      <c r="J411" s="234" t="s">
        <v>116</v>
      </c>
      <c r="K411" s="212">
        <v>100000000</v>
      </c>
      <c r="L411" s="212">
        <v>100000000</v>
      </c>
      <c r="M411" s="212">
        <v>100000000</v>
      </c>
      <c r="N411" s="212">
        <v>100000000</v>
      </c>
      <c r="O411" s="213">
        <v>8.7499999999999994E-2</v>
      </c>
      <c r="P411" s="371">
        <v>6.1953797936271297E-4</v>
      </c>
      <c r="Q411" s="236">
        <v>0.9</v>
      </c>
      <c r="R411" s="286" t="s">
        <v>105</v>
      </c>
    </row>
    <row r="412" spans="1:18" s="206" customFormat="1">
      <c r="A412" s="204"/>
      <c r="C412" s="232" t="s">
        <v>493</v>
      </c>
      <c r="D412" s="211" t="s">
        <v>575</v>
      </c>
      <c r="E412" s="233"/>
      <c r="F412" s="234" t="s">
        <v>103</v>
      </c>
      <c r="G412" s="234" t="s">
        <v>104</v>
      </c>
      <c r="H412" s="235">
        <v>45471</v>
      </c>
      <c r="I412" s="235">
        <v>45663</v>
      </c>
      <c r="J412" s="234" t="s">
        <v>116</v>
      </c>
      <c r="K412" s="212">
        <v>100000000</v>
      </c>
      <c r="L412" s="212">
        <v>100000000</v>
      </c>
      <c r="M412" s="212">
        <v>100000000</v>
      </c>
      <c r="N412" s="212">
        <v>100000000</v>
      </c>
      <c r="O412" s="213">
        <v>8.7499999999999994E-2</v>
      </c>
      <c r="P412" s="371">
        <v>6.1953797936271297E-4</v>
      </c>
      <c r="Q412" s="236">
        <v>0.9</v>
      </c>
      <c r="R412" s="286" t="s">
        <v>105</v>
      </c>
    </row>
    <row r="413" spans="1:18" s="206" customFormat="1">
      <c r="A413" s="204"/>
      <c r="C413" s="232" t="s">
        <v>493</v>
      </c>
      <c r="D413" s="211" t="s">
        <v>575</v>
      </c>
      <c r="E413" s="233"/>
      <c r="F413" s="234" t="s">
        <v>103</v>
      </c>
      <c r="G413" s="234" t="s">
        <v>104</v>
      </c>
      <c r="H413" s="235">
        <v>45471</v>
      </c>
      <c r="I413" s="235">
        <v>45663</v>
      </c>
      <c r="J413" s="234" t="s">
        <v>116</v>
      </c>
      <c r="K413" s="212">
        <v>100000000</v>
      </c>
      <c r="L413" s="212">
        <v>100000000</v>
      </c>
      <c r="M413" s="212">
        <v>100000000</v>
      </c>
      <c r="N413" s="212">
        <v>100000000</v>
      </c>
      <c r="O413" s="213">
        <v>8.7499999999999994E-2</v>
      </c>
      <c r="P413" s="371">
        <v>6.1953797936271297E-4</v>
      </c>
      <c r="Q413" s="236">
        <v>0.9</v>
      </c>
      <c r="R413" s="286" t="s">
        <v>105</v>
      </c>
    </row>
    <row r="414" spans="1:18" s="206" customFormat="1" ht="15.6">
      <c r="A414" s="204"/>
      <c r="C414" s="214" t="s">
        <v>106</v>
      </c>
      <c r="D414" s="211"/>
      <c r="E414" s="215"/>
      <c r="F414" s="216"/>
      <c r="G414" s="216"/>
      <c r="H414" s="216"/>
      <c r="I414" s="216"/>
      <c r="J414" s="216"/>
      <c r="K414" s="217">
        <v>154977000000</v>
      </c>
      <c r="L414" s="217">
        <v>155445530753.53992</v>
      </c>
      <c r="M414" s="217">
        <v>157117838774</v>
      </c>
      <c r="N414" s="217">
        <v>154977071918</v>
      </c>
      <c r="O414" s="216"/>
      <c r="P414" s="218"/>
      <c r="Q414" s="218"/>
      <c r="R414" s="218"/>
    </row>
    <row r="415" spans="1:18" s="206" customFormat="1">
      <c r="A415" s="204"/>
      <c r="D415" s="209"/>
      <c r="K415" s="207"/>
      <c r="M415" s="219"/>
    </row>
    <row r="416" spans="1:18" s="206" customFormat="1">
      <c r="A416" s="204"/>
      <c r="D416" s="209"/>
      <c r="K416" s="207"/>
    </row>
    <row r="417" spans="1:13" s="206" customFormat="1">
      <c r="A417" s="204"/>
      <c r="C417" s="220"/>
      <c r="K417" s="207"/>
      <c r="M417" s="221"/>
    </row>
    <row r="418" spans="1:13" s="206" customFormat="1">
      <c r="A418" s="204"/>
      <c r="C418" s="104" t="s">
        <v>71</v>
      </c>
      <c r="D418" s="104"/>
      <c r="E418" s="205"/>
      <c r="M418" s="221"/>
    </row>
    <row r="419" spans="1:13" ht="6" customHeight="1">
      <c r="A419" s="105"/>
      <c r="C419" s="104"/>
      <c r="D419" s="104"/>
      <c r="F419" s="181"/>
      <c r="H419" s="206"/>
      <c r="I419" s="206"/>
      <c r="J419" s="206"/>
      <c r="K419" s="206"/>
      <c r="L419" s="206"/>
    </row>
    <row r="420" spans="1:13">
      <c r="A420" s="105"/>
      <c r="C420" s="70" t="s">
        <v>576</v>
      </c>
      <c r="F420" s="222"/>
      <c r="G420" s="30"/>
      <c r="H420" s="206"/>
      <c r="I420" s="206"/>
      <c r="J420" s="206"/>
      <c r="K420" s="206"/>
      <c r="L420" s="206"/>
    </row>
    <row r="421" spans="1:13" s="206" customFormat="1">
      <c r="A421" s="204"/>
      <c r="C421" s="104"/>
      <c r="D421" s="104"/>
      <c r="E421" s="205"/>
      <c r="M421" s="221"/>
    </row>
    <row r="422" spans="1:13" ht="25.2" customHeight="1">
      <c r="A422" s="105"/>
      <c r="C422" s="434" t="s">
        <v>85</v>
      </c>
      <c r="D422" s="435"/>
      <c r="E422" s="32">
        <v>45473</v>
      </c>
      <c r="F422" s="32">
        <v>45107</v>
      </c>
      <c r="G422" s="30"/>
      <c r="H422" s="206"/>
      <c r="I422" s="206"/>
      <c r="J422" s="206"/>
      <c r="K422" s="206"/>
      <c r="L422" s="206"/>
    </row>
    <row r="423" spans="1:13">
      <c r="A423" s="105"/>
      <c r="C423" s="183" t="s">
        <v>5</v>
      </c>
      <c r="D423" s="184"/>
      <c r="E423" s="223">
        <v>42930822.340000004</v>
      </c>
      <c r="F423" s="376">
        <v>0</v>
      </c>
      <c r="G423" s="30"/>
      <c r="H423" s="206"/>
      <c r="I423" s="206"/>
      <c r="J423" s="206"/>
      <c r="K423" s="206"/>
      <c r="L423" s="206"/>
    </row>
    <row r="424" spans="1:13">
      <c r="A424" s="105"/>
      <c r="C424" s="186" t="s">
        <v>33</v>
      </c>
      <c r="D424" s="187"/>
      <c r="E424" s="224">
        <v>42930822.340000004</v>
      </c>
      <c r="F424" s="377">
        <v>0</v>
      </c>
      <c r="G424" s="30"/>
      <c r="H424" s="206"/>
      <c r="I424" s="206"/>
      <c r="J424" s="206"/>
      <c r="K424" s="206"/>
      <c r="L424" s="206"/>
    </row>
    <row r="425" spans="1:13" s="206" customFormat="1">
      <c r="A425" s="204"/>
      <c r="C425" s="104"/>
      <c r="D425" s="104"/>
      <c r="E425" s="205"/>
      <c r="M425" s="221"/>
    </row>
    <row r="426" spans="1:13" s="206" customFormat="1">
      <c r="A426" s="204"/>
      <c r="C426" s="104" t="s">
        <v>72</v>
      </c>
      <c r="D426" s="104"/>
      <c r="E426" s="205"/>
    </row>
    <row r="427" spans="1:13" ht="6" customHeight="1">
      <c r="A427" s="105"/>
      <c r="C427" s="104"/>
      <c r="D427" s="104"/>
      <c r="F427" s="181"/>
      <c r="H427" s="206"/>
      <c r="I427" s="206"/>
      <c r="J427" s="206"/>
      <c r="K427" s="206"/>
      <c r="L427" s="206"/>
    </row>
    <row r="428" spans="1:13">
      <c r="A428" s="105"/>
      <c r="C428" s="70" t="s">
        <v>576</v>
      </c>
      <c r="F428" s="222"/>
      <c r="G428" s="30"/>
      <c r="H428" s="206"/>
      <c r="I428" s="206"/>
      <c r="J428" s="206"/>
      <c r="K428" s="206"/>
      <c r="L428" s="206"/>
    </row>
    <row r="429" spans="1:13">
      <c r="A429" s="105"/>
      <c r="F429" s="205"/>
      <c r="G429" s="30"/>
      <c r="H429" s="206"/>
      <c r="I429" s="206"/>
      <c r="J429" s="206"/>
      <c r="K429" s="206"/>
      <c r="L429" s="206"/>
    </row>
    <row r="430" spans="1:13" ht="25.2" customHeight="1">
      <c r="A430" s="105"/>
      <c r="C430" s="434" t="s">
        <v>85</v>
      </c>
      <c r="D430" s="435"/>
      <c r="E430" s="32">
        <v>45473</v>
      </c>
      <c r="F430" s="32">
        <v>45107</v>
      </c>
      <c r="G430" s="30"/>
      <c r="H430" s="206"/>
      <c r="I430" s="206"/>
      <c r="J430" s="206"/>
      <c r="K430" s="206"/>
      <c r="L430" s="206"/>
    </row>
    <row r="431" spans="1:13">
      <c r="A431" s="105"/>
      <c r="C431" s="183" t="s">
        <v>117</v>
      </c>
      <c r="D431" s="184"/>
      <c r="E431" s="223">
        <v>52294436.350000001</v>
      </c>
      <c r="F431" s="376">
        <v>0</v>
      </c>
      <c r="G431" s="30"/>
      <c r="H431" s="206"/>
      <c r="I431" s="206"/>
      <c r="J431" s="206"/>
      <c r="K431" s="206"/>
      <c r="L431" s="206"/>
    </row>
    <row r="432" spans="1:13">
      <c r="A432" s="105"/>
      <c r="C432" s="186" t="s">
        <v>33</v>
      </c>
      <c r="D432" s="187"/>
      <c r="E432" s="224">
        <v>52294436.350000001</v>
      </c>
      <c r="F432" s="377">
        <v>0</v>
      </c>
      <c r="G432" s="30"/>
      <c r="H432" s="206"/>
      <c r="I432" s="206"/>
      <c r="J432" s="206"/>
      <c r="K432" s="206"/>
      <c r="L432" s="206"/>
    </row>
    <row r="433" spans="1:12">
      <c r="A433" s="105"/>
      <c r="C433" s="31"/>
      <c r="D433" s="31"/>
      <c r="E433" s="225"/>
      <c r="F433" s="226"/>
      <c r="G433" s="30"/>
      <c r="H433" s="206"/>
      <c r="I433" s="206"/>
      <c r="J433" s="206"/>
      <c r="K433" s="206"/>
      <c r="L433" s="206"/>
    </row>
    <row r="434" spans="1:12">
      <c r="A434" s="105"/>
      <c r="H434" s="206"/>
      <c r="I434" s="206"/>
      <c r="J434" s="206"/>
      <c r="K434" s="206"/>
      <c r="L434" s="206"/>
    </row>
    <row r="435" spans="1:12">
      <c r="A435" s="105"/>
      <c r="C435" s="104" t="s">
        <v>127</v>
      </c>
      <c r="D435" s="104"/>
      <c r="E435" s="205"/>
      <c r="F435" s="206"/>
      <c r="H435" s="206"/>
      <c r="I435" s="206"/>
      <c r="J435" s="206"/>
      <c r="K435" s="206"/>
      <c r="L435" s="206"/>
    </row>
    <row r="436" spans="1:12" ht="6" customHeight="1">
      <c r="A436" s="105"/>
      <c r="C436" s="104"/>
      <c r="D436" s="104"/>
      <c r="F436" s="181"/>
      <c r="H436" s="206"/>
      <c r="I436" s="206"/>
      <c r="J436" s="206"/>
      <c r="K436" s="206"/>
      <c r="L436" s="206"/>
    </row>
    <row r="437" spans="1:12">
      <c r="A437" s="105"/>
      <c r="C437" s="70" t="s">
        <v>577</v>
      </c>
      <c r="F437" s="222"/>
      <c r="H437" s="206"/>
      <c r="I437" s="206"/>
      <c r="J437" s="206"/>
      <c r="K437" s="206"/>
      <c r="L437" s="206"/>
    </row>
    <row r="438" spans="1:12">
      <c r="A438" s="105"/>
      <c r="F438" s="205"/>
      <c r="H438" s="206"/>
      <c r="I438" s="206"/>
      <c r="J438" s="206"/>
      <c r="K438" s="206"/>
      <c r="L438" s="206"/>
    </row>
    <row r="439" spans="1:12" ht="25.2" customHeight="1">
      <c r="A439" s="105"/>
      <c r="C439" s="434" t="s">
        <v>85</v>
      </c>
      <c r="D439" s="435"/>
      <c r="E439" s="32">
        <v>45473</v>
      </c>
      <c r="F439" s="32">
        <v>45107</v>
      </c>
      <c r="H439" s="206"/>
      <c r="I439" s="206"/>
      <c r="J439" s="206"/>
      <c r="K439" s="206"/>
      <c r="L439" s="206"/>
    </row>
    <row r="440" spans="1:12">
      <c r="A440" s="105"/>
      <c r="C440" s="183" t="s">
        <v>128</v>
      </c>
      <c r="D440" s="184"/>
      <c r="E440" s="223">
        <v>10405787.67</v>
      </c>
      <c r="F440" s="284">
        <v>0</v>
      </c>
      <c r="H440" s="206"/>
      <c r="I440" s="206"/>
      <c r="J440" s="206"/>
      <c r="K440" s="206"/>
      <c r="L440" s="206"/>
    </row>
    <row r="441" spans="1:12">
      <c r="A441" s="105"/>
      <c r="C441" s="183" t="s">
        <v>129</v>
      </c>
      <c r="D441" s="184"/>
      <c r="E441" s="223">
        <v>8701388.8800000008</v>
      </c>
      <c r="F441" s="284">
        <v>0</v>
      </c>
      <c r="H441" s="206"/>
      <c r="I441" s="206"/>
      <c r="J441" s="206"/>
      <c r="K441" s="206"/>
      <c r="L441" s="206"/>
    </row>
    <row r="442" spans="1:12">
      <c r="A442" s="105"/>
      <c r="C442" s="183" t="s">
        <v>579</v>
      </c>
      <c r="D442" s="184"/>
      <c r="E442" s="223">
        <v>229199.98</v>
      </c>
      <c r="F442" s="284">
        <v>0</v>
      </c>
      <c r="H442" s="206"/>
      <c r="I442" s="206"/>
      <c r="J442" s="206"/>
      <c r="K442" s="206"/>
      <c r="L442" s="206"/>
    </row>
    <row r="443" spans="1:12">
      <c r="A443" s="105"/>
      <c r="C443" s="183" t="s">
        <v>130</v>
      </c>
      <c r="D443" s="184"/>
      <c r="E443" s="223">
        <v>87775109.5</v>
      </c>
      <c r="F443" s="284">
        <v>0</v>
      </c>
      <c r="H443" s="206"/>
      <c r="I443" s="206"/>
      <c r="J443" s="206"/>
      <c r="K443" s="206"/>
      <c r="L443" s="206"/>
    </row>
    <row r="444" spans="1:12">
      <c r="A444" s="105"/>
      <c r="C444" s="183" t="s">
        <v>128</v>
      </c>
      <c r="D444" s="184"/>
      <c r="E444" s="223">
        <v>412500000</v>
      </c>
      <c r="F444" s="284">
        <v>0</v>
      </c>
      <c r="H444" s="206"/>
      <c r="I444" s="206"/>
      <c r="J444" s="206"/>
      <c r="K444" s="206"/>
      <c r="L444" s="206"/>
    </row>
    <row r="445" spans="1:12">
      <c r="A445" s="105"/>
      <c r="C445" s="183" t="s">
        <v>131</v>
      </c>
      <c r="D445" s="184"/>
      <c r="E445" s="223">
        <v>559548652.12</v>
      </c>
      <c r="F445" s="284">
        <v>0</v>
      </c>
      <c r="H445" s="206"/>
      <c r="I445" s="206"/>
      <c r="J445" s="206"/>
      <c r="K445" s="206"/>
      <c r="L445" s="206"/>
    </row>
    <row r="446" spans="1:12">
      <c r="A446" s="105"/>
      <c r="C446" s="183" t="s">
        <v>134</v>
      </c>
      <c r="D446" s="184"/>
      <c r="E446" s="223">
        <v>4826134.84</v>
      </c>
      <c r="F446" s="284">
        <v>0</v>
      </c>
      <c r="H446" s="206"/>
      <c r="I446" s="206"/>
      <c r="J446" s="206"/>
      <c r="K446" s="206"/>
      <c r="L446" s="206"/>
    </row>
    <row r="447" spans="1:12">
      <c r="A447" s="105"/>
      <c r="C447" s="183" t="s">
        <v>135</v>
      </c>
      <c r="D447" s="184"/>
      <c r="E447" s="223">
        <v>65155541</v>
      </c>
      <c r="F447" s="284">
        <v>0</v>
      </c>
      <c r="H447" s="206"/>
      <c r="I447" s="206"/>
      <c r="J447" s="206"/>
      <c r="K447" s="206"/>
      <c r="L447" s="206"/>
    </row>
    <row r="448" spans="1:12">
      <c r="A448" s="105"/>
      <c r="C448" s="183" t="s">
        <v>136</v>
      </c>
      <c r="D448" s="184"/>
      <c r="E448" s="223">
        <v>21501846.300000001</v>
      </c>
      <c r="F448" s="284">
        <v>0</v>
      </c>
      <c r="H448" s="206"/>
      <c r="I448" s="206"/>
      <c r="J448" s="206"/>
      <c r="K448" s="206"/>
      <c r="L448" s="206"/>
    </row>
    <row r="449" spans="1:12">
      <c r="A449" s="105"/>
      <c r="C449" s="183" t="s">
        <v>138</v>
      </c>
      <c r="D449" s="184"/>
      <c r="E449" s="223">
        <v>197528842.84</v>
      </c>
      <c r="F449" s="284">
        <v>0</v>
      </c>
      <c r="H449" s="206"/>
      <c r="I449" s="206"/>
      <c r="J449" s="206"/>
      <c r="K449" s="206"/>
      <c r="L449" s="206"/>
    </row>
    <row r="450" spans="1:12" s="104" customFormat="1">
      <c r="A450" s="193"/>
      <c r="C450" s="194" t="s">
        <v>205</v>
      </c>
      <c r="D450" s="195"/>
      <c r="E450" s="287">
        <v>1368172503.1299999</v>
      </c>
      <c r="F450" s="288">
        <v>0</v>
      </c>
      <c r="H450" s="206"/>
      <c r="I450" s="206"/>
      <c r="J450" s="206"/>
      <c r="K450" s="206"/>
      <c r="L450" s="206"/>
    </row>
    <row r="451" spans="1:12">
      <c r="A451" s="105"/>
      <c r="C451" s="183" t="s">
        <v>132</v>
      </c>
      <c r="D451" s="184"/>
      <c r="E451" s="223">
        <v>2139165343.0999999</v>
      </c>
      <c r="F451" s="284">
        <v>0</v>
      </c>
      <c r="H451" s="206"/>
      <c r="I451" s="206"/>
      <c r="J451" s="206"/>
      <c r="K451" s="206"/>
      <c r="L451" s="206"/>
    </row>
    <row r="452" spans="1:12" s="104" customFormat="1">
      <c r="A452" s="193"/>
      <c r="C452" s="194" t="s">
        <v>206</v>
      </c>
      <c r="D452" s="195"/>
      <c r="E452" s="287">
        <v>2139165343.0999999</v>
      </c>
      <c r="F452" s="288">
        <v>0</v>
      </c>
      <c r="H452" s="206"/>
      <c r="I452" s="206"/>
      <c r="J452" s="206"/>
      <c r="K452" s="206"/>
      <c r="L452" s="206"/>
    </row>
    <row r="453" spans="1:12">
      <c r="A453" s="105"/>
      <c r="C453" s="183" t="s">
        <v>498</v>
      </c>
      <c r="D453" s="184"/>
      <c r="E453" s="223">
        <v>2016840000</v>
      </c>
      <c r="F453" s="284">
        <v>0</v>
      </c>
      <c r="H453" s="206"/>
      <c r="I453" s="206"/>
      <c r="J453" s="206"/>
      <c r="K453" s="206"/>
      <c r="L453" s="206"/>
    </row>
    <row r="454" spans="1:12">
      <c r="A454" s="105"/>
      <c r="C454" s="183" t="s">
        <v>499</v>
      </c>
      <c r="D454" s="184"/>
      <c r="E454" s="223">
        <v>1156161916.8</v>
      </c>
      <c r="F454" s="284">
        <v>0</v>
      </c>
      <c r="H454" s="206"/>
      <c r="I454" s="206"/>
      <c r="J454" s="206"/>
      <c r="K454" s="206"/>
      <c r="L454" s="206"/>
    </row>
    <row r="455" spans="1:12">
      <c r="A455" s="105"/>
      <c r="C455" s="183" t="s">
        <v>578</v>
      </c>
      <c r="D455" s="184"/>
      <c r="E455" s="223">
        <v>12487870900.5</v>
      </c>
      <c r="F455" s="284">
        <v>0</v>
      </c>
      <c r="H455" s="206"/>
      <c r="I455" s="206"/>
      <c r="J455" s="206"/>
      <c r="K455" s="206"/>
      <c r="L455" s="206"/>
    </row>
    <row r="456" spans="1:12" s="104" customFormat="1">
      <c r="A456" s="193"/>
      <c r="C456" s="194" t="s">
        <v>207</v>
      </c>
      <c r="D456" s="195"/>
      <c r="E456" s="287">
        <v>15660872817.299999</v>
      </c>
      <c r="F456" s="288">
        <v>0</v>
      </c>
      <c r="H456" s="206"/>
      <c r="I456" s="206"/>
      <c r="J456" s="206"/>
      <c r="K456" s="206"/>
      <c r="L456" s="206"/>
    </row>
    <row r="457" spans="1:12">
      <c r="A457" s="105"/>
      <c r="C457" s="183" t="s">
        <v>580</v>
      </c>
      <c r="D457" s="184"/>
      <c r="E457" s="223">
        <v>214</v>
      </c>
      <c r="F457" s="284">
        <v>0</v>
      </c>
      <c r="H457" s="206"/>
      <c r="I457" s="206"/>
      <c r="J457" s="206"/>
      <c r="K457" s="206"/>
      <c r="L457" s="206"/>
    </row>
    <row r="458" spans="1:12" s="104" customFormat="1">
      <c r="A458" s="193"/>
      <c r="C458" s="194" t="s">
        <v>581</v>
      </c>
      <c r="D458" s="195"/>
      <c r="E458" s="287">
        <v>214</v>
      </c>
      <c r="F458" s="288">
        <v>0</v>
      </c>
      <c r="H458" s="206"/>
      <c r="I458" s="206"/>
      <c r="J458" s="206"/>
      <c r="K458" s="206"/>
      <c r="L458" s="206"/>
    </row>
    <row r="459" spans="1:12">
      <c r="A459" s="105"/>
      <c r="C459" s="186" t="s">
        <v>33</v>
      </c>
      <c r="D459" s="187"/>
      <c r="E459" s="224">
        <v>19168210877.529999</v>
      </c>
      <c r="F459" s="285">
        <v>0</v>
      </c>
      <c r="G459" s="240"/>
      <c r="H459" s="206"/>
      <c r="I459" s="206"/>
      <c r="J459" s="206"/>
      <c r="K459" s="206"/>
      <c r="L459" s="206"/>
    </row>
    <row r="460" spans="1:12">
      <c r="A460" s="105"/>
      <c r="H460" s="206"/>
      <c r="I460" s="206"/>
      <c r="J460" s="206"/>
      <c r="K460" s="206"/>
      <c r="L460" s="206"/>
    </row>
    <row r="461" spans="1:12">
      <c r="A461" s="105"/>
      <c r="C461" s="104" t="s">
        <v>141</v>
      </c>
      <c r="D461" s="104"/>
      <c r="E461" s="205"/>
      <c r="F461" s="206"/>
      <c r="H461" s="206"/>
      <c r="I461" s="206"/>
      <c r="J461" s="206"/>
      <c r="K461" s="206"/>
      <c r="L461" s="206"/>
    </row>
    <row r="462" spans="1:12" ht="6" customHeight="1">
      <c r="A462" s="105"/>
      <c r="C462" s="104"/>
      <c r="D462" s="104"/>
      <c r="F462" s="181"/>
      <c r="H462" s="206"/>
      <c r="I462" s="206"/>
      <c r="J462" s="206"/>
      <c r="K462" s="206"/>
      <c r="L462" s="206"/>
    </row>
    <row r="463" spans="1:12">
      <c r="A463" s="105"/>
      <c r="C463" s="70" t="s">
        <v>582</v>
      </c>
      <c r="F463" s="222"/>
      <c r="H463" s="206"/>
      <c r="I463" s="206"/>
      <c r="J463" s="206"/>
      <c r="K463" s="206"/>
      <c r="L463" s="206"/>
    </row>
    <row r="464" spans="1:12">
      <c r="A464" s="105"/>
      <c r="F464" s="205"/>
      <c r="H464" s="206"/>
      <c r="I464" s="206"/>
      <c r="J464" s="206"/>
      <c r="K464" s="206"/>
      <c r="L464" s="206"/>
    </row>
    <row r="465" spans="1:12" ht="25.2" customHeight="1">
      <c r="A465" s="105"/>
      <c r="C465" s="242" t="s">
        <v>85</v>
      </c>
      <c r="D465" s="243"/>
      <c r="E465" s="32">
        <v>45473</v>
      </c>
      <c r="F465" s="32">
        <v>45107</v>
      </c>
      <c r="H465" s="206"/>
      <c r="I465" s="206"/>
      <c r="J465" s="206"/>
      <c r="K465" s="206"/>
      <c r="L465" s="206"/>
    </row>
    <row r="466" spans="1:12">
      <c r="A466" s="105"/>
      <c r="C466" s="183" t="s">
        <v>208</v>
      </c>
      <c r="D466" s="184"/>
      <c r="E466" s="223">
        <v>390827497.33999997</v>
      </c>
      <c r="F466" s="284">
        <v>0</v>
      </c>
      <c r="H466" s="206"/>
      <c r="I466" s="206"/>
      <c r="J466" s="206"/>
      <c r="K466" s="206"/>
      <c r="L466" s="206"/>
    </row>
    <row r="467" spans="1:12" s="104" customFormat="1">
      <c r="A467" s="193"/>
      <c r="C467" s="194" t="s">
        <v>209</v>
      </c>
      <c r="D467" s="195"/>
      <c r="E467" s="287">
        <v>390827497.33999997</v>
      </c>
      <c r="F467" s="288">
        <v>0</v>
      </c>
      <c r="H467" s="206"/>
      <c r="I467" s="206"/>
    </row>
    <row r="468" spans="1:12">
      <c r="A468" s="105"/>
      <c r="C468" s="183" t="s">
        <v>500</v>
      </c>
      <c r="D468" s="184"/>
      <c r="E468" s="223">
        <v>2044106000</v>
      </c>
      <c r="F468" s="284">
        <v>0</v>
      </c>
      <c r="H468" s="206"/>
      <c r="I468" s="206"/>
      <c r="K468" s="70"/>
    </row>
    <row r="469" spans="1:12">
      <c r="A469" s="105"/>
      <c r="C469" s="183" t="s">
        <v>501</v>
      </c>
      <c r="D469" s="184"/>
      <c r="E469" s="223">
        <v>1146390498</v>
      </c>
      <c r="F469" s="284">
        <v>0</v>
      </c>
      <c r="H469" s="206"/>
      <c r="I469" s="206"/>
      <c r="K469" s="70"/>
    </row>
    <row r="470" spans="1:12">
      <c r="A470" s="105"/>
      <c r="C470" s="183" t="s">
        <v>583</v>
      </c>
      <c r="D470" s="184"/>
      <c r="E470" s="223">
        <v>12122673692</v>
      </c>
      <c r="F470" s="284"/>
      <c r="H470" s="206"/>
      <c r="I470" s="206"/>
      <c r="K470" s="70"/>
    </row>
    <row r="471" spans="1:12" s="104" customFormat="1">
      <c r="A471" s="193"/>
      <c r="C471" s="194" t="s">
        <v>210</v>
      </c>
      <c r="D471" s="195"/>
      <c r="E471" s="287">
        <v>15313170190</v>
      </c>
      <c r="F471" s="288">
        <v>0</v>
      </c>
      <c r="H471" s="206"/>
      <c r="I471" s="206"/>
    </row>
    <row r="472" spans="1:12">
      <c r="A472" s="105"/>
      <c r="C472" s="183" t="s">
        <v>139</v>
      </c>
      <c r="D472" s="184"/>
      <c r="E472" s="223">
        <v>421.34</v>
      </c>
      <c r="F472" s="284">
        <v>0</v>
      </c>
      <c r="H472" s="206"/>
      <c r="I472" s="206"/>
      <c r="K472" s="70"/>
    </row>
    <row r="473" spans="1:12">
      <c r="A473" s="105"/>
      <c r="C473" s="183" t="s">
        <v>133</v>
      </c>
      <c r="D473" s="184"/>
      <c r="E473" s="223">
        <v>79861036</v>
      </c>
      <c r="F473" s="284">
        <v>0</v>
      </c>
      <c r="H473" s="206"/>
      <c r="I473" s="206"/>
      <c r="K473" s="70"/>
    </row>
    <row r="474" spans="1:12">
      <c r="A474" s="105"/>
      <c r="C474" s="183" t="s">
        <v>137</v>
      </c>
      <c r="D474" s="184"/>
      <c r="E474" s="223">
        <v>5516079.0199999996</v>
      </c>
      <c r="F474" s="284">
        <v>0</v>
      </c>
      <c r="H474" s="206"/>
      <c r="I474" s="206"/>
      <c r="K474" s="70"/>
    </row>
    <row r="475" spans="1:12">
      <c r="A475" s="105"/>
      <c r="C475" s="183" t="s">
        <v>584</v>
      </c>
      <c r="D475" s="184"/>
      <c r="E475" s="223">
        <v>89920916.689999998</v>
      </c>
      <c r="F475" s="284">
        <v>0</v>
      </c>
      <c r="H475" s="206"/>
      <c r="I475" s="206"/>
      <c r="K475" s="70"/>
    </row>
    <row r="476" spans="1:12" s="104" customFormat="1">
      <c r="A476" s="193"/>
      <c r="C476" s="194" t="s">
        <v>211</v>
      </c>
      <c r="D476" s="195"/>
      <c r="E476" s="287">
        <v>175298453.05000001</v>
      </c>
      <c r="F476" s="288">
        <v>0</v>
      </c>
      <c r="H476" s="206"/>
      <c r="I476" s="206"/>
      <c r="J476" s="206"/>
      <c r="K476" s="206"/>
      <c r="L476" s="206"/>
    </row>
    <row r="477" spans="1:12">
      <c r="A477" s="105"/>
      <c r="C477" s="186" t="s">
        <v>33</v>
      </c>
      <c r="D477" s="187"/>
      <c r="E477" s="224">
        <v>15879296140.389999</v>
      </c>
      <c r="F477" s="285">
        <v>0</v>
      </c>
      <c r="G477" s="240"/>
      <c r="H477" s="206"/>
      <c r="I477" s="206"/>
      <c r="J477" s="206"/>
      <c r="K477" s="206"/>
      <c r="L477" s="206"/>
    </row>
    <row r="478" spans="1:12">
      <c r="A478" s="105"/>
      <c r="H478" s="206"/>
      <c r="I478" s="206"/>
      <c r="J478" s="206"/>
      <c r="K478" s="206"/>
      <c r="L478" s="206"/>
    </row>
    <row r="479" spans="1:12">
      <c r="A479" s="105"/>
      <c r="H479" s="206"/>
      <c r="I479" s="206"/>
      <c r="J479" s="206"/>
      <c r="K479" s="206"/>
      <c r="L479" s="206"/>
    </row>
    <row r="480" spans="1:12">
      <c r="A480" s="105"/>
      <c r="H480" s="206"/>
      <c r="I480" s="206"/>
      <c r="J480" s="206"/>
      <c r="K480" s="206"/>
      <c r="L480" s="206"/>
    </row>
    <row r="481" spans="1:12">
      <c r="A481" s="105"/>
      <c r="H481" s="206"/>
      <c r="I481" s="206"/>
      <c r="J481" s="206"/>
      <c r="K481" s="206"/>
      <c r="L481" s="206"/>
    </row>
    <row r="482" spans="1:12">
      <c r="A482" s="105"/>
      <c r="H482" s="206"/>
      <c r="I482" s="206"/>
      <c r="J482" s="206"/>
      <c r="K482" s="206"/>
      <c r="L482" s="206"/>
    </row>
    <row r="483" spans="1:12">
      <c r="A483" s="105"/>
      <c r="B483" s="104" t="s">
        <v>192</v>
      </c>
      <c r="C483" s="104" t="s">
        <v>191</v>
      </c>
      <c r="D483" s="104"/>
      <c r="G483" s="227"/>
      <c r="H483" s="206"/>
      <c r="I483" s="206"/>
      <c r="J483" s="206"/>
      <c r="K483" s="206"/>
      <c r="L483" s="206"/>
    </row>
    <row r="484" spans="1:12" ht="6" customHeight="1">
      <c r="A484" s="105"/>
      <c r="C484" s="104"/>
      <c r="D484" s="104"/>
      <c r="F484" s="181"/>
      <c r="H484" s="206"/>
      <c r="I484" s="206"/>
      <c r="J484" s="206"/>
      <c r="K484" s="206"/>
      <c r="L484" s="206"/>
    </row>
    <row r="485" spans="1:12" ht="81" customHeight="1">
      <c r="A485" s="105"/>
      <c r="C485" s="432" t="s">
        <v>212</v>
      </c>
      <c r="D485" s="432"/>
      <c r="E485" s="432"/>
      <c r="F485" s="432"/>
      <c r="G485" s="241"/>
      <c r="H485" s="206"/>
      <c r="I485" s="206"/>
      <c r="J485" s="206"/>
      <c r="K485" s="206"/>
      <c r="L485" s="206"/>
    </row>
    <row r="486" spans="1:12">
      <c r="A486" s="105"/>
      <c r="G486" s="227"/>
      <c r="H486" s="206"/>
      <c r="I486" s="206"/>
      <c r="J486" s="206"/>
      <c r="K486" s="206"/>
      <c r="L486" s="206"/>
    </row>
    <row r="487" spans="1:12">
      <c r="A487" s="105"/>
      <c r="B487" s="104" t="s">
        <v>193</v>
      </c>
      <c r="C487" s="104" t="s">
        <v>198</v>
      </c>
      <c r="D487" s="104"/>
      <c r="G487" s="227"/>
      <c r="H487" s="206"/>
      <c r="I487" s="206"/>
      <c r="J487" s="206"/>
      <c r="K487" s="206"/>
      <c r="L487" s="206"/>
    </row>
    <row r="488" spans="1:12" ht="6" customHeight="1">
      <c r="A488" s="105"/>
      <c r="C488" s="104"/>
      <c r="D488" s="104"/>
      <c r="F488" s="181"/>
      <c r="H488" s="206"/>
      <c r="I488" s="206"/>
      <c r="J488" s="206"/>
      <c r="K488" s="206"/>
      <c r="L488" s="206"/>
    </row>
    <row r="489" spans="1:12" ht="21.6" customHeight="1">
      <c r="A489" s="105"/>
      <c r="C489" s="432" t="s">
        <v>585</v>
      </c>
      <c r="D489" s="432"/>
      <c r="E489" s="432"/>
      <c r="F489" s="432"/>
      <c r="G489" s="241"/>
      <c r="H489" s="206"/>
      <c r="I489" s="206"/>
      <c r="J489" s="206"/>
      <c r="K489" s="206"/>
      <c r="L489" s="206"/>
    </row>
    <row r="490" spans="1:12" ht="17.399999999999999" customHeight="1">
      <c r="A490" s="105"/>
      <c r="G490" s="227"/>
      <c r="H490" s="206"/>
      <c r="I490" s="206"/>
      <c r="J490" s="206"/>
      <c r="K490" s="206"/>
      <c r="L490" s="206"/>
    </row>
    <row r="491" spans="1:12">
      <c r="A491" s="105"/>
      <c r="B491" s="104" t="s">
        <v>194</v>
      </c>
      <c r="C491" s="104" t="s">
        <v>197</v>
      </c>
      <c r="D491" s="104"/>
      <c r="G491" s="227"/>
      <c r="H491" s="206"/>
      <c r="I491" s="206"/>
      <c r="J491" s="206"/>
      <c r="K491" s="206"/>
      <c r="L491" s="206"/>
    </row>
    <row r="492" spans="1:12" ht="6" customHeight="1">
      <c r="A492" s="105"/>
      <c r="C492" s="104"/>
      <c r="D492" s="104"/>
      <c r="F492" s="181"/>
      <c r="H492" s="206"/>
      <c r="I492" s="206"/>
      <c r="J492" s="206"/>
      <c r="K492" s="206"/>
      <c r="L492" s="206"/>
    </row>
    <row r="493" spans="1:12" ht="18.600000000000001" customHeight="1">
      <c r="A493" s="105"/>
      <c r="C493" s="432" t="s">
        <v>586</v>
      </c>
      <c r="D493" s="432"/>
      <c r="E493" s="432"/>
      <c r="F493" s="432"/>
      <c r="G493" s="241"/>
      <c r="H493" s="206"/>
      <c r="I493" s="206"/>
      <c r="J493" s="206"/>
      <c r="K493" s="206"/>
      <c r="L493" s="206"/>
    </row>
    <row r="494" spans="1:12" ht="19.95" customHeight="1">
      <c r="A494" s="105"/>
      <c r="C494" s="168"/>
      <c r="D494" s="168"/>
      <c r="E494" s="168"/>
      <c r="F494" s="168"/>
      <c r="G494" s="168"/>
      <c r="H494" s="206"/>
      <c r="I494" s="206"/>
      <c r="J494" s="206"/>
      <c r="K494" s="206"/>
      <c r="L494" s="206"/>
    </row>
    <row r="495" spans="1:12">
      <c r="A495" s="105"/>
      <c r="B495" s="104" t="s">
        <v>195</v>
      </c>
      <c r="C495" s="104" t="s">
        <v>196</v>
      </c>
      <c r="D495" s="104"/>
      <c r="H495" s="206"/>
      <c r="I495" s="206"/>
      <c r="J495" s="206"/>
      <c r="K495" s="206"/>
      <c r="L495" s="206"/>
    </row>
    <row r="496" spans="1:12" ht="6" customHeight="1">
      <c r="A496" s="105"/>
      <c r="C496" s="104"/>
      <c r="D496" s="104"/>
      <c r="F496" s="181"/>
      <c r="H496" s="206"/>
      <c r="I496" s="206"/>
      <c r="J496" s="206"/>
      <c r="K496" s="206"/>
      <c r="L496" s="206"/>
    </row>
    <row r="497" spans="1:12" ht="39" customHeight="1">
      <c r="A497" s="105"/>
      <c r="C497" s="432" t="s">
        <v>587</v>
      </c>
      <c r="D497" s="432"/>
      <c r="E497" s="432"/>
      <c r="F497" s="432"/>
      <c r="G497" s="241"/>
      <c r="H497" s="206"/>
      <c r="I497" s="206"/>
      <c r="J497" s="206"/>
      <c r="K497" s="206"/>
      <c r="L497" s="206"/>
    </row>
    <row r="498" spans="1:12">
      <c r="A498" s="105"/>
    </row>
    <row r="499" spans="1:12">
      <c r="A499" s="105"/>
    </row>
    <row r="500" spans="1:12">
      <c r="A500" s="105"/>
    </row>
    <row r="501" spans="1:12">
      <c r="A501" s="105"/>
    </row>
    <row r="502" spans="1:12">
      <c r="A502" s="105"/>
    </row>
    <row r="503" spans="1:12">
      <c r="A503" s="105"/>
    </row>
    <row r="504" spans="1:12">
      <c r="A504" s="105"/>
    </row>
    <row r="505" spans="1:12">
      <c r="A505" s="105"/>
      <c r="C505" s="74"/>
      <c r="D505" s="104"/>
      <c r="E505" s="69"/>
      <c r="F505" s="66"/>
      <c r="G505" s="74"/>
      <c r="J505" s="71"/>
      <c r="K505" s="70"/>
    </row>
    <row r="506" spans="1:12">
      <c r="A506" s="105"/>
      <c r="C506" s="76"/>
      <c r="D506" s="30"/>
      <c r="E506" s="77"/>
      <c r="F506" s="66"/>
      <c r="G506" s="77"/>
      <c r="J506" s="106"/>
      <c r="K506" s="70"/>
    </row>
    <row r="507" spans="1:12">
      <c r="I507" s="180"/>
      <c r="K507" s="70"/>
    </row>
  </sheetData>
  <customSheetViews>
    <customSheetView guid="{F3648BCD-1CED-4BBB-AE63-37BDB925883F}" scale="85" showGridLines="0" printArea="1" topLeftCell="A283">
      <selection activeCell="G307" sqref="G306:G307"/>
      <pageMargins left="0" right="0" top="0" bottom="0" header="0" footer="0"/>
      <pageSetup paperSize="9" scale="50" orientation="portrait" r:id="rId1"/>
    </customSheetView>
    <customSheetView guid="{5FCC9217-B3E9-4B91-A943-5F21728EBEE9}" scale="85" showPageBreaks="1" showGridLines="0" printArea="1" topLeftCell="A272">
      <selection activeCell="D296" sqref="D296"/>
      <pageMargins left="0" right="0" top="0" bottom="0" header="0" footer="0"/>
      <pageSetup paperSize="9" scale="50" orientation="portrait" r:id="rId2"/>
    </customSheetView>
    <customSheetView guid="{7015FC6D-0680-4B00-AA0E-B83DA1D0B666}" scale="85" showPageBreaks="1" showGridLines="0" printArea="1" topLeftCell="A263">
      <selection activeCell="G275" sqref="G275"/>
      <pageMargins left="0" right="0" top="0" bottom="0" header="0" footer="0"/>
      <pageSetup paperSize="9" scale="50" orientation="portrait" r:id="rId3"/>
    </customSheetView>
  </customSheetViews>
  <mergeCells count="30">
    <mergeCell ref="C497:F497"/>
    <mergeCell ref="C489:F489"/>
    <mergeCell ref="B7:G7"/>
    <mergeCell ref="B9:G9"/>
    <mergeCell ref="B10:G10"/>
    <mergeCell ref="B11:G11"/>
    <mergeCell ref="C493:F493"/>
    <mergeCell ref="C20:D20"/>
    <mergeCell ref="C29:D29"/>
    <mergeCell ref="C19:G19"/>
    <mergeCell ref="C430:D430"/>
    <mergeCell ref="C439:D439"/>
    <mergeCell ref="C54:D54"/>
    <mergeCell ref="C485:F485"/>
    <mergeCell ref="C422:D422"/>
    <mergeCell ref="R67:R68"/>
    <mergeCell ref="I67:I68"/>
    <mergeCell ref="J67:J68"/>
    <mergeCell ref="K67:K68"/>
    <mergeCell ref="L67:L68"/>
    <mergeCell ref="M67:M68"/>
    <mergeCell ref="N67:N68"/>
    <mergeCell ref="O67:O68"/>
    <mergeCell ref="P67:P68"/>
    <mergeCell ref="Q67:Q68"/>
    <mergeCell ref="H67:H68"/>
    <mergeCell ref="C67:C68"/>
    <mergeCell ref="D67:E68"/>
    <mergeCell ref="F67:F68"/>
    <mergeCell ref="G67:G68"/>
  </mergeCells>
  <pageMargins left="0.25" right="0.25" top="0.75" bottom="0.75" header="0.3" footer="0.3"/>
  <pageSetup paperSize="9" scale="49" fitToHeight="0" orientation="portrait" r:id="rId4"/>
  <drawing r:id="rId5"/>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YaZOEzYw8Ve6LWNV9hvPf7CwMj0KbewFdSr+bPXKVDg=</DigestValue>
    </Reference>
    <Reference Type="http://www.w3.org/2000/09/xmldsig#Object" URI="#idOfficeObject">
      <DigestMethod Algorithm="http://www.w3.org/2001/04/xmlenc#sha256"/>
      <DigestValue>hxa1WHgS2QhnOiqOHu60JXyWrpOiKVL1iHO+wqOT0wk=</DigestValue>
    </Reference>
    <Reference Type="http://uri.etsi.org/01903#SignedProperties" URI="#idSignedProperties">
      <Transforms>
        <Transform Algorithm="http://www.w3.org/TR/2001/REC-xml-c14n-20010315"/>
      </Transforms>
      <DigestMethod Algorithm="http://www.w3.org/2001/04/xmlenc#sha256"/>
      <DigestValue>n4J7T1P9W8WL6w3cZhqd7fE/bqFxnFMbuLqrxwQwy94=</DigestValue>
    </Reference>
    <Reference Type="http://www.w3.org/2000/09/xmldsig#Object" URI="#idValidSigLnImg">
      <DigestMethod Algorithm="http://www.w3.org/2001/04/xmlenc#sha256"/>
      <DigestValue>DLGUdqnUIfmVyR2Xs1wu14QCgwe5vQ4UHWAz6BZe5+M=</DigestValue>
    </Reference>
    <Reference Type="http://www.w3.org/2000/09/xmldsig#Object" URI="#idInvalidSigLnImg">
      <DigestMethod Algorithm="http://www.w3.org/2001/04/xmlenc#sha256"/>
      <DigestValue>DvubCr/BE4QsmwE3Tr2tQOGpqP0ZWngz/lEqZMWfOW8=</DigestValue>
    </Reference>
  </SignedInfo>
  <SignatureValue>kXK/5qCMSd0JQR1c6jDTYRqUlApkb9DIZrr7GvvsGXFb9iWJzOjlzMahRnTOY83KDwH2aiJbAtcD
ytG8DcHjzkOedvROW0/nmvrLYVAtZr6PlCN3Qzggew5n94m9Vsf9g/5NzvdLG+K2caDCm4q6E84U
ImpYc2GzJy/1plY2Hwuj62yZi824D80lZIqxAS/BNyHrthVZ7YIN+VTN1tsObNW1Hg8gTvbZDF5l
1pQpSXf/zcIWc1Dfg6aLs2O4yu2HcYemgwJoUGHhwwgXKs1c1dnSYqJPJjtfUpEm2L0VXJmfDF4N
/xsNk+59iyYj56balfY2i/q740LtdUVBTBz/hg==</SignatureValue>
  <KeyInfo>
    <X509Data>
      <X509Certificate>MIIDwDCCAqigAwIBAgIUG8ahfzMXgGvJeNJ345uys1X7ccAwDQYJKoZIhvcNAQELBQAwgY8xCzAJBgNVBAYTAkNBMRMwEQYDVQQIEwpDYWxpZm9ybmlhMRIwEAYDVQQHEwlTdW5ueXZhbGUxETAPBgNVBAoTCEZvcnRpbmV0MSkwJwYDVQQLEyAwMDAwMDAwMDAwMDAwMDAwMDAwMDAwMDAwMDAwMDAwMDEZMBcGA1UEAxMQRkNURU1TODgyNDAwMDYzMTAeFw0yNDA3MTIxODQxMjZaFw0yNTA3MTMxODQxMjZaMGoxCzAJBgNVBAYTAkNBMQswCQYDVQQIEwJCQzEQMA4GA1UEBxMHQnVybmFieTERMA8GA1UEChMIRm9ydGluZXQxKTAnBgNVBAMTIEI0RTI4QjJCRTNDQjQwMDBBMjIxRUU1MjZGRTREMjg1MIIBIjANBgkqhkiG9w0BAQEFAAOCAQ8AMIIBCgKCAQEAxox9H9lK+qFF+k7OA81TimzEuDVljW/qdkrEf1jI4QFVrwaHwd5wloS33taB71QON9G/9GRdS1rYXt+Z9bNUtuJBkBrGFbM4A1OCM6X1d0IGFbwzx4/U17t3+TWpY/dZAJWQTqkrYl0a07ehpaWesspg/pvj/lCYqCy7OQs7sUDnMVtcT3Wy6PhG/Uh8JNpzoYjHzsnkrQgTODzz6jvMVKhNyHGNgrQkzg1MAQYbnAi6TDjc4Xqz18sXLzXgbaqq3DFYtV0zvl9Axmf689+GKfaUb6Yy42zaD6UbM8aReJqEnWu5krDs/63ugooMeH1k6/QcYnBW2t9UFnLtXPMD3QIDAQABozgwNjATBgNVHSUEDDAKBggrBgEFBQcDAjAfBgNVHSMEGDAWgBQJDjiYqdbODQghN+DtAVZVKrgQAjANBgkqhkiG9w0BAQsFAAOCAQEAUtKuvpLRKINYWZHFW7r8cgfGHEOHjCn483VmuUGOZ2K5dic5zWw3zMgBmKCpK2TbNNMMTaKje6l3fVpl4VTQRuE2zPsEthILQPU0Bq14In9M/UDBSWpZKyk3xEsYV3Zb+Y2gw2swOrsdcE4MLXzOJwP2M4Z07Gn+k2p0QaZIv8s/Bxhix3O7ZjKWAfIz/Wz4T8n02ezzX5P2siFbDpdhVoBe76ufcbmasEgZugV/JI0mKbF5i98snc5n+32BIU6jL5y54UTD149a0GgVqOqrXGHp6ksTg8+eTCnmxuEdwVYW1O2/KBipIKQf1s09ZZHkwvHqJy+aZQODl41nURbO1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1qf/7cvlfkPFI0c9KItWvkt8jJ6AVaiQqf62U5kvX14=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S9Sj+Tzwipf0w/2Q1Awt/nmWcha+RGDwfrceJMwrk+Q=</DigestValue>
      </Reference>
      <Reference URI="/xl/drawings/drawing1.xml?ContentType=application/vnd.openxmlformats-officedocument.drawing+xml">
        <DigestMethod Algorithm="http://www.w3.org/2001/04/xmlenc#sha256"/>
        <DigestValue>+Mc+Y/uAXhNBa1tu2J/KeVhM/DTfYI0hxC7tjeBUaaM=</DigestValue>
      </Reference>
      <Reference URI="/xl/drawings/drawing2.xml?ContentType=application/vnd.openxmlformats-officedocument.drawing+xml">
        <DigestMethod Algorithm="http://www.w3.org/2001/04/xmlenc#sha256"/>
        <DigestValue>KUme6xzMcpcBaTPH4PCRAkeLAHmCxCoy54anlwIaBik=</DigestValue>
      </Reference>
      <Reference URI="/xl/drawings/drawing3.xml?ContentType=application/vnd.openxmlformats-officedocument.drawing+xml">
        <DigestMethod Algorithm="http://www.w3.org/2001/04/xmlenc#sha256"/>
        <DigestValue>rTtzda+MXv/5I/DdL+CbgvkUqJt66gpG6ykdcG9haw0=</DigestValue>
      </Reference>
      <Reference URI="/xl/drawings/drawing4.xml?ContentType=application/vnd.openxmlformats-officedocument.drawing+xml">
        <DigestMethod Algorithm="http://www.w3.org/2001/04/xmlenc#sha256"/>
        <DigestValue>sJoGz4pCdxGejHU+qHD4DPOQZn4f7v5IDfgLeTq8GzI=</DigestValue>
      </Reference>
      <Reference URI="/xl/drawings/drawing5.xml?ContentType=application/vnd.openxmlformats-officedocument.drawing+xml">
        <DigestMethod Algorithm="http://www.w3.org/2001/04/xmlenc#sha256"/>
        <DigestValue>tubKZrrK7gk3hIHIDzBKwVSTik2kU0lRo1brpv+IeFw=</DigestValue>
      </Reference>
      <Reference URI="/xl/drawings/drawing6.xml?ContentType=application/vnd.openxmlformats-officedocument.drawing+xml">
        <DigestMethod Algorithm="http://www.w3.org/2001/04/xmlenc#sha256"/>
        <DigestValue>9Q+y3EEeXtQrssI2a9qwoJQ3YzlZI4XCcmBp8gptG/8=</DigestValue>
      </Reference>
      <Reference URI="/xl/drawings/drawing7.xml?ContentType=application/vnd.openxmlformats-officedocument.drawing+xml">
        <DigestMethod Algorithm="http://www.w3.org/2001/04/xmlenc#sha256"/>
        <DigestValue>IlXxhDxPrcRof66Gyxpz0i6sZ5fedh4yvN/29aPPG0M=</DigestValue>
      </Reference>
      <Reference URI="/xl/drawings/vmlDrawing1.vml?ContentType=application/vnd.openxmlformats-officedocument.vmlDrawing">
        <DigestMethod Algorithm="http://www.w3.org/2001/04/xmlenc#sha256"/>
        <DigestValue>WuStSNDrdCHx6GOZnOhsBBK7TBRvlQUT70TDmt/ld/Q=</DigestValue>
      </Reference>
      <Reference URI="/xl/media/image1.png?ContentType=image/png">
        <DigestMethod Algorithm="http://www.w3.org/2001/04/xmlenc#sha256"/>
        <DigestValue>Z0BjTa2MrSoBCsJR0SBxUbgGXZf7T0aOlhk5ozDpDcI=</DigestValue>
      </Reference>
      <Reference URI="/xl/media/image2.emf?ContentType=image/x-emf">
        <DigestMethod Algorithm="http://www.w3.org/2001/04/xmlenc#sha256"/>
        <DigestValue>HXA3IasaEG5jyQqWYDXg/9HVARx55cJ58wTeczUUkZc=</DigestValue>
      </Reference>
      <Reference URI="/xl/media/image3.emf?ContentType=image/x-emf">
        <DigestMethod Algorithm="http://www.w3.org/2001/04/xmlenc#sha256"/>
        <DigestValue>pbGoB6XIwx/e/j07iqLOlmIq5NjUvg9W2dRXSfmsafo=</DigestValue>
      </Reference>
      <Reference URI="/xl/printerSettings/printerSettings1.bin?ContentType=application/vnd.openxmlformats-officedocument.spreadsheetml.printerSettings">
        <DigestMethod Algorithm="http://www.w3.org/2001/04/xmlenc#sha256"/>
        <DigestValue>exw8g4s0rZ5kjoN4Sy3iRX1Sb2wzY8YcYSOcttTdquE=</DigestValue>
      </Reference>
      <Reference URI="/xl/printerSettings/printerSettings10.bin?ContentType=application/vnd.openxmlformats-officedocument.spreadsheetml.printerSettings">
        <DigestMethod Algorithm="http://www.w3.org/2001/04/xmlenc#sha256"/>
        <DigestValue>TaA6KX/SRWPpmiasS8KGCRFI/mFTpQlGqiM07LbibG8=</DigestValue>
      </Reference>
      <Reference URI="/xl/printerSettings/printerSettings11.bin?ContentType=application/vnd.openxmlformats-officedocument.spreadsheetml.printerSettings">
        <DigestMethod Algorithm="http://www.w3.org/2001/04/xmlenc#sha256"/>
        <DigestValue>exw8g4s0rZ5kjoN4Sy3iRX1Sb2wzY8YcYSOcttTdquE=</DigestValue>
      </Reference>
      <Reference URI="/xl/printerSettings/printerSettings12.bin?ContentType=application/vnd.openxmlformats-officedocument.spreadsheetml.printerSettings">
        <DigestMethod Algorithm="http://www.w3.org/2001/04/xmlenc#sha256"/>
        <DigestValue>ZVxXhJn6XmjT/m1Dw2UhwYZPVXYMSYE+DUFTlsgHV4s=</DigestValue>
      </Reference>
      <Reference URI="/xl/printerSettings/printerSettings13.bin?ContentType=application/vnd.openxmlformats-officedocument.spreadsheetml.printerSettings">
        <DigestMethod Algorithm="http://www.w3.org/2001/04/xmlenc#sha256"/>
        <DigestValue>ZVxXhJn6XmjT/m1Dw2UhwYZPVXYMSYE+DUFTlsgHV4s=</DigestValue>
      </Reference>
      <Reference URI="/xl/printerSettings/printerSettings14.bin?ContentType=application/vnd.openxmlformats-officedocument.spreadsheetml.printerSettings">
        <DigestMethod Algorithm="http://www.w3.org/2001/04/xmlenc#sha256"/>
        <DigestValue>ZVxXhJn6XmjT/m1Dw2UhwYZPVXYMSYE+DUFTlsgHV4s=</DigestValue>
      </Reference>
      <Reference URI="/xl/printerSettings/printerSettings15.bin?ContentType=application/vnd.openxmlformats-officedocument.spreadsheetml.printerSettings">
        <DigestMethod Algorithm="http://www.w3.org/2001/04/xmlenc#sha256"/>
        <DigestValue>GyyR84UYFfbFvVrs+ip9vPggIMAXC0nxkmeUVNsGxCc=</DigestValue>
      </Reference>
      <Reference URI="/xl/printerSettings/printerSettings16.bin?ContentType=application/vnd.openxmlformats-officedocument.spreadsheetml.printerSettings">
        <DigestMethod Algorithm="http://www.w3.org/2001/04/xmlenc#sha256"/>
        <DigestValue>+BdIrUjIF4dgpdETKzetI2+2MzZeXWu+2X9Vqcg88Hw=</DigestValue>
      </Reference>
      <Reference URI="/xl/printerSettings/printerSettings17.bin?ContentType=application/vnd.openxmlformats-officedocument.spreadsheetml.printerSettings">
        <DigestMethod Algorithm="http://www.w3.org/2001/04/xmlenc#sha256"/>
        <DigestValue>TRrCOIAvgyay9+dOHANtMRhI4Mlj24DaFIyKQoKcdPw=</DigestValue>
      </Reference>
      <Reference URI="/xl/printerSettings/printerSettings18.bin?ContentType=application/vnd.openxmlformats-officedocument.spreadsheetml.printerSettings">
        <DigestMethod Algorithm="http://www.w3.org/2001/04/xmlenc#sha256"/>
        <DigestValue>aKO8XWThzgvGlTVSu23kX37OoqtKGS6PBUkmhsicI1Y=</DigestValue>
      </Reference>
      <Reference URI="/xl/printerSettings/printerSettings19.bin?ContentType=application/vnd.openxmlformats-officedocument.spreadsheetml.printerSettings">
        <DigestMethod Algorithm="http://www.w3.org/2001/04/xmlenc#sha256"/>
        <DigestValue>TRrCOIAvgyay9+dOHANtMRhI4Mlj24DaFIyKQoKcdPw=</DigestValue>
      </Reference>
      <Reference URI="/xl/printerSettings/printerSettings2.bin?ContentType=application/vnd.openxmlformats-officedocument.spreadsheetml.printerSettings">
        <DigestMethod Algorithm="http://www.w3.org/2001/04/xmlenc#sha256"/>
        <DigestValue>aKO8XWThzgvGlTVSu23kX37OoqtKGS6PBUkmhsicI1Y=</DigestValue>
      </Reference>
      <Reference URI="/xl/printerSettings/printerSettings20.bin?ContentType=application/vnd.openxmlformats-officedocument.spreadsheetml.printerSettings">
        <DigestMethod Algorithm="http://www.w3.org/2001/04/xmlenc#sha256"/>
        <DigestValue>hqnMLvZ6XBY2fH1KhK00vJXWuxlSZRWkoKrdKDrIF2Q=</DigestValue>
      </Reference>
      <Reference URI="/xl/printerSettings/printerSettings21.bin?ContentType=application/vnd.openxmlformats-officedocument.spreadsheetml.printerSettings">
        <DigestMethod Algorithm="http://www.w3.org/2001/04/xmlenc#sha256"/>
        <DigestValue>82lw6sm57LAZKDcAOrer8Dq0JuSR9K7a6PanFoORimg=</DigestValue>
      </Reference>
      <Reference URI="/xl/printerSettings/printerSettings22.bin?ContentType=application/vnd.openxmlformats-officedocument.spreadsheetml.printerSettings">
        <DigestMethod Algorithm="http://www.w3.org/2001/04/xmlenc#sha256"/>
        <DigestValue>ZVxXhJn6XmjT/m1Dw2UhwYZPVXYMSYE+DUFTlsgHV4s=</DigestValue>
      </Reference>
      <Reference URI="/xl/printerSettings/printerSettings23.bin?ContentType=application/vnd.openxmlformats-officedocument.spreadsheetml.printerSettings">
        <DigestMethod Algorithm="http://www.w3.org/2001/04/xmlenc#sha256"/>
        <DigestValue>ZVxXhJn6XmjT/m1Dw2UhwYZPVXYMSYE+DUFTlsgHV4s=</DigestValue>
      </Reference>
      <Reference URI="/xl/printerSettings/printerSettings24.bin?ContentType=application/vnd.openxmlformats-officedocument.spreadsheetml.printerSettings">
        <DigestMethod Algorithm="http://www.w3.org/2001/04/xmlenc#sha256"/>
        <DigestValue>ZVxXhJn6XmjT/m1Dw2UhwYZPVXYMSYE+DUFTlsgHV4s=</DigestValue>
      </Reference>
      <Reference URI="/xl/printerSettings/printerSettings25.bin?ContentType=application/vnd.openxmlformats-officedocument.spreadsheetml.printerSettings">
        <DigestMethod Algorithm="http://www.w3.org/2001/04/xmlenc#sha256"/>
        <DigestValue>exw8g4s0rZ5kjoN4Sy3iRX1Sb2wzY8YcYSOcttTdquE=</DigestValue>
      </Reference>
      <Reference URI="/xl/printerSettings/printerSettings26.bin?ContentType=application/vnd.openxmlformats-officedocument.spreadsheetml.printerSettings">
        <DigestMethod Algorithm="http://www.w3.org/2001/04/xmlenc#sha256"/>
        <DigestValue>OGD3iF2+l78gTInlDCWFPycZVuHBpUE02raJ/Wr5XCI=</DigestValue>
      </Reference>
      <Reference URI="/xl/printerSettings/printerSettings27.bin?ContentType=application/vnd.openxmlformats-officedocument.spreadsheetml.printerSettings">
        <DigestMethod Algorithm="http://www.w3.org/2001/04/xmlenc#sha256"/>
        <DigestValue>aKO8XWThzgvGlTVSu23kX37OoqtKGS6PBUkmhsicI1Y=</DigestValue>
      </Reference>
      <Reference URI="/xl/printerSettings/printerSettings28.bin?ContentType=application/vnd.openxmlformats-officedocument.spreadsheetml.printerSettings">
        <DigestMethod Algorithm="http://www.w3.org/2001/04/xmlenc#sha256"/>
        <DigestValue>aKO8XWThzgvGlTVSu23kX37OoqtKGS6PBUkmhsicI1Y=</DigestValue>
      </Reference>
      <Reference URI="/xl/printerSettings/printerSettings29.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aKO8XWThzgvGlTVSu23kX37OoqtKGS6PBUkmhsicI1Y=</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TaA6KX/SRWPpmiasS8KGCRFI/mFTpQlGqiM07LbibG8=</DigestValue>
      </Reference>
      <Reference URI="/xl/printerSettings/printerSettings6.bin?ContentType=application/vnd.openxmlformats-officedocument.spreadsheetml.printerSettings">
        <DigestMethod Algorithm="http://www.w3.org/2001/04/xmlenc#sha256"/>
        <DigestValue>exw8g4s0rZ5kjoN4Sy3iRX1Sb2wzY8YcYSOcttTdquE=</DigestValue>
      </Reference>
      <Reference URI="/xl/printerSettings/printerSettings7.bin?ContentType=application/vnd.openxmlformats-officedocument.spreadsheetml.printerSettings">
        <DigestMethod Algorithm="http://www.w3.org/2001/04/xmlenc#sha256"/>
        <DigestValue>TRrCOIAvgyay9+dOHANtMRhI4Mlj24DaFIyKQoKcdPw=</DigestValue>
      </Reference>
      <Reference URI="/xl/printerSettings/printerSettings8.bin?ContentType=application/vnd.openxmlformats-officedocument.spreadsheetml.printerSettings">
        <DigestMethod Algorithm="http://www.w3.org/2001/04/xmlenc#sha256"/>
        <DigestValue>BCq9O5HHwm91X0cDGi4bjZg0oXnSgv7WGiCfkpesuIU=</DigestValue>
      </Reference>
      <Reference URI="/xl/printerSettings/printerSettings9.bin?ContentType=application/vnd.openxmlformats-officedocument.spreadsheetml.printerSettings">
        <DigestMethod Algorithm="http://www.w3.org/2001/04/xmlenc#sha256"/>
        <DigestValue>TRrCOIAvgyay9+dOHANtMRhI4Mlj24DaFIyKQoKcdPw=</DigestValue>
      </Reference>
      <Reference URI="/xl/sharedStrings.xml?ContentType=application/vnd.openxmlformats-officedocument.spreadsheetml.sharedStrings+xml">
        <DigestMethod Algorithm="http://www.w3.org/2001/04/xmlenc#sha256"/>
        <DigestValue>FXqXVogoLfUwQhko88caX1Be+jQsIzWxFagsvfmGM9k=</DigestValue>
      </Reference>
      <Reference URI="/xl/styles.xml?ContentType=application/vnd.openxmlformats-officedocument.spreadsheetml.styles+xml">
        <DigestMethod Algorithm="http://www.w3.org/2001/04/xmlenc#sha256"/>
        <DigestValue>HqiB1LGLpeO3btW3bEb3PD7tzK11h9ka0biYfvn0K30=</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UC6b/f5xSlHKAuBeiqRhEnI8irQVot0RoYV/bkhhfec=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r1pan4YB4nCVRqknDt/tulbIeeENEbFXZrW/2HITUqc=</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16ybpilcgcPls+LI/FLvSUju8Y/GS3FT1uphQRtddZs=</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Zz0eiQOwxucXNEak9wvmMQNoIP3ChnFeqaa9hpxgxoU=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Vfwd3q6JoZRQl4XRQYCrXci0hbexTcx8ktmX1ddPPBQ=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8p06WvhogJH6kNvXKVH64MTRvxiVeyq7c5FWuQt+VUY=</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am/C66L4TyPLpsDXzfUXJ9R+xUgoos9pCU3AQ6WmuIg=</DigestValue>
      </Reference>
      <Reference URI="/xl/worksheets/sheet1.xml?ContentType=application/vnd.openxmlformats-officedocument.spreadsheetml.worksheet+xml">
        <DigestMethod Algorithm="http://www.w3.org/2001/04/xmlenc#sha256"/>
        <DigestValue>RJQ12SPkHZ8iIRVL0SJwZzyz1Nk39og5qoUmA6cyTsE=</DigestValue>
      </Reference>
      <Reference URI="/xl/worksheets/sheet2.xml?ContentType=application/vnd.openxmlformats-officedocument.spreadsheetml.worksheet+xml">
        <DigestMethod Algorithm="http://www.w3.org/2001/04/xmlenc#sha256"/>
        <DigestValue>tErOyA6HJLgAD4FvyxXe+GZeuPFbpGQFhWDQtvxILzs=</DigestValue>
      </Reference>
      <Reference URI="/xl/worksheets/sheet3.xml?ContentType=application/vnd.openxmlformats-officedocument.spreadsheetml.worksheet+xml">
        <DigestMethod Algorithm="http://www.w3.org/2001/04/xmlenc#sha256"/>
        <DigestValue>acwCjC50fR7AdoMco452bRkUnSw7mSIg2UR4DcthtLM=</DigestValue>
      </Reference>
      <Reference URI="/xl/worksheets/sheet4.xml?ContentType=application/vnd.openxmlformats-officedocument.spreadsheetml.worksheet+xml">
        <DigestMethod Algorithm="http://www.w3.org/2001/04/xmlenc#sha256"/>
        <DigestValue>4BHoYeUxwIp7Yxmh4b0gvEijqfraDINw14+3PgSXa8w=</DigestValue>
      </Reference>
      <Reference URI="/xl/worksheets/sheet5.xml?ContentType=application/vnd.openxmlformats-officedocument.spreadsheetml.worksheet+xml">
        <DigestMethod Algorithm="http://www.w3.org/2001/04/xmlenc#sha256"/>
        <DigestValue>uzph00iPpbyfiudr568j4HczCw2fb9PlCwsVUbvehS0=</DigestValue>
      </Reference>
      <Reference URI="/xl/worksheets/sheet6.xml?ContentType=application/vnd.openxmlformats-officedocument.spreadsheetml.worksheet+xml">
        <DigestMethod Algorithm="http://www.w3.org/2001/04/xmlenc#sha256"/>
        <DigestValue>x+sRyXiKDmPFUy1G/mHIbujGeacMTj+sBWU82PqBGzw=</DigestValue>
      </Reference>
      <Reference URI="/xl/worksheets/sheet7.xml?ContentType=application/vnd.openxmlformats-officedocument.spreadsheetml.worksheet+xml">
        <DigestMethod Algorithm="http://www.w3.org/2001/04/xmlenc#sha256"/>
        <DigestValue>ohK7ED1DkxDIrSRa2n6fH/cUXAXkfpl0D/25jR1R+I0=</DigestValue>
      </Reference>
      <Reference URI="/xl/worksheets/sheet8.xml?ContentType=application/vnd.openxmlformats-officedocument.spreadsheetml.worksheet+xml">
        <DigestMethod Algorithm="http://www.w3.org/2001/04/xmlenc#sha256"/>
        <DigestValue>eVQxFZ7oNf6mlfIz5fdGs9fs84KdlPPDe7hskh5bajU=</DigestValue>
      </Reference>
      <Reference URI="/xl/worksheets/sheet9.xml?ContentType=application/vnd.openxmlformats-officedocument.spreadsheetml.worksheet+xml">
        <DigestMethod Algorithm="http://www.w3.org/2001/04/xmlenc#sha256"/>
        <DigestValue>3+VmzL/2KbH2mhEtsiW0ZmwJWczmIoQKTxRn64GKNdU=</DigestValue>
      </Reference>
    </Manifest>
    <SignatureProperties>
      <SignatureProperty Id="idSignatureTime" Target="#idPackageSignature">
        <mdssi:SignatureTime xmlns:mdssi="http://schemas.openxmlformats.org/package/2006/digital-signature">
          <mdssi:Format>YYYY-MM-DDThh:mm:ssTZD</mdssi:Format>
          <mdssi:Value>2024-07-25T22:26:23Z</mdssi:Value>
        </mdssi:SignatureTime>
      </SignatureProperty>
    </SignatureProperties>
  </Object>
  <Object Id="idOfficeObject">
    <SignatureProperties>
      <SignatureProperty Id="idOfficeV1Details" Target="#idPackageSignature">
        <SignatureInfoV1 xmlns="http://schemas.microsoft.com/office/2006/digsig">
          <SetupID>{AB9F6016-9817-4322-92B9-3692D57AC770}</SetupID>
          <SignatureText>Dahiana Sanchez</SignatureText>
          <SignatureImage/>
          <SignatureComments/>
          <WindowsVersion>10.0</WindowsVersion>
          <OfficeVersion>16.0.17726/26</OfficeVersion>
          <ApplicationVersion>16.0.17726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2024-07-25T22:26:23Z</xd:SigningTime>
          <xd:SigningCertificate>
            <xd:Cert>
              <xd:CertDigest>
                <DigestMethod Algorithm="http://www.w3.org/2001/04/xmlenc#sha256"/>
                <DigestValue>3a0kkZ0u42OM8WygAM6H7IimCYXnIaqA14rA+I1Xglk=</DigestValue>
              </xd:CertDigest>
              <xd:IssuerSerial>
                <X509IssuerName>CN=FCTEMS8824000631, OU=00000000000000000000000000000000, O=Fortinet, L=Sunnyvale, S=California, C=CA</X509IssuerName>
                <X509SerialNumber>158572366723360998196186142189542611810812391872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EDCCAvigAwIBAgIVAOlR87u+K46qsCBlntfdJIAcf0p/MA0GCSqGSIb3DQEBCwUAMIGPMQswCQYDVQQGEwJDQTETMBEGA1UECBMKQ2FsaWZvcm5pYTESMBAGA1UEBxMJU3Vubnl2YWxlMREwDwYDVQQKEwhGb3J0aW5ldDEpMCcGA1UECxMgMDAwMDAwMDAwMDAwMDAwMDAwMDAwMDAwMDAwMDAwMDAxGTAXBgNVBAMTEEZDVEVNUzg4MjQwMDA2MzEwHhcNMjQwMTI1MTkxMDEzWhcNNDkwMTE4MTkxMDEzWjCBjzELMAkGA1UEBhMCQ0ExEzARBgNVBAgTCkNhbGlmb3JuaWExEjAQBgNVBAcTCVN1bm55dmFsZTERMA8GA1UEChMIRm9ydGluZXQxKTAnBgNVBAsTIDAwMDAwMDAwMDAwMDAwMDAwMDAwMDAwMDAwMDAwMDAwMRkwFwYDVQQDExBGQ1RFTVM4ODI0MDAwNjMxMIIBIjANBgkqhkiG9w0BAQEFAAOCAQ8AMIIBCgKCAQEAxiKQTk3JkaOvwgKfPFPjL33Jem6vcHr4Q2b5655PG1mE91N+xaPXZRg4DtYJaEkk+QCf47XiCHq4hgeDiAv2+GJxsaA8+aXvGxs0qz1mGaWXiYDN5hlfULetD0CyohfsReOQ9KXAWfvkf0kb59fzuaVdXSA8IogVuFrD3kVIAOKscm7tT5BS4PPQNvhYI0X2u42m7Uxyu2Sgbyv8OQ7YIDmASnmMtm5L5nF3KaMcIXl8zVgYLaFEmJ3FKc3HlEfyX1ReOLkKm97RxlbYvBVWz2SudCe+7o5cAxooI/fIembf4jZRGYxgnpom3jnf5E7LvRZzV9771LoKnDaEX7ve6QIDAQABo2EwXzAOBgNVHQ8BAf8EBAMCAQYwHQYDVR0lBBYwFAYIKwYBBQUHAwEGCCsGAQUFBwMCMA8GA1UdEwEB/wQFMAMBAf8wHQYDVR0OBBYEFAkOOJip1s4NCCE34O0BVlUquBACMA0GCSqGSIb3DQEBCwUAA4IBAQBfUK3GMlvoekvgZeuZz9hh4bZryDAxTedZF/W9QokoQCITU5LUbFaPi5EW3AfKl+4S6+qI4ctcpzMjdjuvUxTmbb/fvjebl5I7dynH5f9eZSa3ZhatcDfi8nuC18+YpLkZe/E1MKvzhHFArS/Fap86M1KJ8CN2gaKA6unFAd09FMrG0kSzMuaIsqqQQPigNweB1Igu0Hh632NrcJ4RXanxcm8/af5qVvi9MKMrpqiVoOuqn5vZ8XlVotGlE3GVfa60P23dQ+h4vqgR86aQXR8rp7FjaF009VB6ChrH8pNuxhnCRkRDtXvCIADim8DJHk8HIEsWZxEv3emPpTCabXQL</xd:EncapsulatedX509Certificate>
          </xd:CertificateValues>
        </xd:UnsignedSignatureProperties>
      </xd:UnsignedProperties>
    </xd:QualifyingProperties>
  </Object>
  <Object Id="idValidSigLnImg">AQAAAGwAAAAAAAAAAAAAAFABAACfAAAAAAAAAAAAAACWFwAALAsAACBFTUYAAAEAbBkAAJoAAAAGAAAAAAAAAAAAAAAAAAAAgAcAADgEAABYAQAAwQAAAAAAAAAAAAAAAAAAAMA/BQDo8QIACgAAABAAAAAAAAAAAAAAAEsAAAAQAAAAAAAAAAUAAAAeAAAAGAAAAAAAAAAAAAAAUQEAAKAAAAAnAAAAGAAAAAEAAAAAAAAAAAAAAAAAAAAlAAAADAAAAAEAAABMAAAAZAAAAAAAAAAAAAAAUAEAAJ8AAAAAAAAAAAAAAFE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QAQAAnwAAAAAAAAAAAAAAUQEAAKAAAAAhAPAAAAAAAAAAAAAAAIA/AAAAAAAAAAAAAIA/AAAAAAAAAAAAAAAAAAAAAAAAAAAAAAAAAAAAAAAAAAAlAAAADAAAAAAAAIAoAAAADAAAAAEAAAAnAAAAGAAAAAEAAAAAAAAA8PDwAAAAAAAlAAAADAAAAAEAAABMAAAAZAAAAAAAAAAAAAAAUAEAAJ8AAAAAAAAAAAAAAFEBAACgAAAAIQDwAAAAAAAAAAAAAACAPwAAAAAAAAAAAACAPwAAAAAAAAAAAAAAAAAAAAAAAAAAAAAAAAAAAAAAAAAAJQAAAAwAAAAAAACAKAAAAAwAAAABAAAAJwAAABgAAAABAAAAAAAAAPDw8AAAAAAAJQAAAAwAAAABAAAATAAAAGQAAAAAAAAAAAAAAFABAACfAAAAAAAAAAAAAABRAQAAoAAAACEA8AAAAAAAAAAAAAAAgD8AAAAAAAAAAAAAgD8AAAAAAAAAAAAAAAAAAAAAAAAAAAAAAAAAAAAAAAAAACUAAAAMAAAAAAAAgCgAAAAMAAAAAQAAACcAAAAYAAAAAQAAAAAAAADw8PAAAAAAACUAAAAMAAAAAQAAAEwAAABkAAAAAAAAAAAAAABQAQAAnwAAAAAAAAAAAAAAUQEAAKAAAAAhAPAAAAAAAAAAAAAAAIA/AAAAAAAAAAAAAIA/AAAAAAAAAAAAAAAAAAAAAAAAAAAAAAAAAAAAAAAAAAAlAAAADAAAAAAAAIAoAAAADAAAAAEAAAAnAAAAGAAAAAEAAAAAAAAA////AAAAAAAlAAAADAAAAAEAAABMAAAAZAAAAAAAAAAAAAAAUAEAAJ8AAAAAAAAAAAAAAFEBAACgAAAAIQDwAAAAAAAAAAAAAACAPwAAAAAAAAAAAACAPwAAAAAAAAAAAAAAAAAAAAAAAAAAAAAAAAAAAAAAAAAAJQAAAAwAAAAAAACAKAAAAAwAAAABAAAAJwAAABgAAAABAAAAAAAAAP///wAAAAAAJQAAAAwAAAABAAAATAAAAGQAAAAAAAAAAAAAAFABAACfAAAAAAAAAAAAAABR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YX2jkH2AAAABQAAAAkAAABMAAAAAAAAAAAAAAAAAAAA//////////9gAAAAMgA1AC8ANwAvADIAMAAyADQAp4sHAAAABwAAAAUAAAAHAAAABQAAAAcAAAAHAAAABwAAAAcAAABLAAAAQAAAADAAAAAFAAAAIAAAAAEAAAABAAAAEAAAAAAAAAAAAAAAUQEAAKAAAAAAAAAAAAAAAFE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hfaOQQwAAABbAAAAAQAAAEwAAAAEAAAACwAAADcAAAAiAAAAWwAAAFAAAABYAMPw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MQAAABWAAAAMAAAADsAAACV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MUAAABXAAAAJQAAAAwAAAAEAAAAVAAAAKgAAAAxAAAAOwAAAMMAAABWAAAAAQAAAFVVj0GF9o5BMQAAADsAAAAPAAAATAAAAAAAAAAAAAAAAAAAAP//////////bAAAAEQAYQBoAGkAYQBuAGEAIABTAGEAbgBjAGgAZQB6AMBZDgAAAAoAAAALAAAABQAAAAoAAAALAAAACgAAAAUAAAALAAAACgAAAAsAAAAJAAAACwAAAAoAAAAJAAAASwAAAEAAAAAwAAAABQAAACAAAAABAAAAAQAAABAAAAAAAAAAAAAAAFEBAACgAAAAAAAAAAAAAABRAQAAoAAAACUAAAAMAAAAAgAAACcAAAAYAAAABQAAAAAAAAD///8AAAAAACUAAAAMAAAABQAAAEwAAABkAAAAAAAAAGEAAABQAQAAmwAAAAAAAABhAAAAUQ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cAAAAYAAAABQAAAAAAAAD///8AAAAAACUAAAAMAAAABQAAAEwAAABkAAAADgAAAIsAAABCAQAAmwAAAA4AAACLAAAANQEAABEAAAAhAPAAAAAAAAAAAAAAAIA/AAAAAAAAAAAAAIA/AAAAAAAAAAAAAAAAAAAAAAAAAAAAAAAAAAAAAAAAAAAlAAAADAAAAAAAAIAoAAAADAAAAAUAAAAlAAAADAAAAAEAAAAYAAAADAAAAAAAAAASAAAADAAAAAEAAAAWAAAADAAAAAAAAABUAAAAXAEAAA8AAACLAAAAQQEAAJsAAAABAAAAVVWPQYX2jkEPAAAAiwAAAC0AAABMAAAABAAAAA4AAACLAAAAQwEAAJwAAACoAAAARgBpAHIAbQBhAGQAbwAgAHAAbwByADoAIABCADQARQAyADgAQgAyAEIARQAzAEMAQgA0ADAAMAAwAEEAMgAyADEARQBFADUAMgA2AEYARQA0AEQAMgA4ADUAAAAGAAAAAwAAAAUAAAALAAAABwAAAAgAAAAIAAAABAAAAAgAAAAIAAAABQAAAAMAAAAEAAAABwAAAAcAAAAHAAAABwAAAAcAAAAHAAAABwAAAAcAAAAHAAAABwAAAAgAAAAHAAAABwAAAAcAAAAHAAAABwAAAAgAAAAHAAAABwAAAAcAAAAHAAAABwAAAAcAAAAHAAAABwAAAAYAAAAHAAAABwAAAAkAAAAHAAAABwAAAAcAAAAWAAAADAAAAAAAAAAlAAAADAAAAAIAAAAOAAAAFAAAAAAAAAAQAAAAFAAAAA==</Object>
  <Object Id="idInvalidSigLnImg">AQAAAGwAAAAAAAAAAAAAAFABAACfAAAAAAAAAAAAAACWFwAALAsAACBFTUYAAAEA7B8AAKEAAAAGAAAAAAAAAAAAAAAAAAAAgAcAADgEAABYAQAAwQAAAAAAAAAAAAAAAAAAAMA/BQDo8QIACgAAABAAAAAAAAAAAAAAAEsAAAAQAAAAAAAAAAUAAAAeAAAAGAAAAAAAAAAAAAAAUQEAAKAAAAAnAAAAGAAAAAEAAAAAAAAAAAAAAAAAAAAlAAAADAAAAAEAAABMAAAAZAAAAAAAAAAAAAAAUAEAAJ8AAAAAAAAAAAAAAFE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QAQAAnwAAAAAAAAAAAAAAUQEAAKAAAAAhAPAAAAAAAAAAAAAAAIA/AAAAAAAAAAAAAIA/AAAAAAAAAAAAAAAAAAAAAAAAAAAAAAAAAAAAAAAAAAAlAAAADAAAAAAAAIAoAAAADAAAAAEAAAAnAAAAGAAAAAEAAAAAAAAA8PDwAAAAAAAlAAAADAAAAAEAAABMAAAAZAAAAAAAAAAAAAAAUAEAAJ8AAAAAAAAAAAAAAFEBAACgAAAAIQDwAAAAAAAAAAAAAACAPwAAAAAAAAAAAACAPwAAAAAAAAAAAAAAAAAAAAAAAAAAAAAAAAAAAAAAAAAAJQAAAAwAAAAAAACAKAAAAAwAAAABAAAAJwAAABgAAAABAAAAAAAAAPDw8AAAAAAAJQAAAAwAAAABAAAATAAAAGQAAAAAAAAAAAAAAFABAACfAAAAAAAAAAAAAABRAQAAoAAAACEA8AAAAAAAAAAAAAAAgD8AAAAAAAAAAAAAgD8AAAAAAAAAAAAAAAAAAAAAAAAAAAAAAAAAAAAAAAAAACUAAAAMAAAAAAAAgCgAAAAMAAAAAQAAACcAAAAYAAAAAQAAAAAAAADw8PAAAAAAACUAAAAMAAAAAQAAAEwAAABkAAAAAAAAAAAAAABQAQAAnwAAAAAAAAAAAAAAUQEAAKAAAAAhAPAAAAAAAAAAAAAAAIA/AAAAAAAAAAAAAIA/AAAAAAAAAAAAAAAAAAAAAAAAAAAAAAAAAAAAAAAAAAAlAAAADAAAAAAAAIAoAAAADAAAAAEAAAAnAAAAGAAAAAEAAAAAAAAA////AAAAAAAlAAAADAAAAAEAAABMAAAAZAAAAAAAAAAAAAAAUAEAAJ8AAAAAAAAAAAAAAFEBAACgAAAAIQDwAAAAAAAAAAAAAACAPwAAAAAAAAAAAACAPwAAAAAAAAAAAAAAAAAAAAAAAAAAAAAAAAAAAAAAAAAAJQAAAAwAAAAAAACAKAAAAAwAAAABAAAAJwAAABgAAAABAAAAAAAAAP///wAAAAAAJQAAAAwAAAABAAAATAAAAGQAAAAAAAAAAAAAAFABAACfAAAAAAAAAAAAAABR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Bq9wYAAAADAAAABQAAAAsAAAAHAAAABAAAAAcAAAAIAAAABAAAAAYAAAAHAAAAAwAAAAMAAAAIAAAABwAAAEsAAABAAAAAMAAAAAUAAAAgAAAAAQAAAAEAAAAQAAAAAAAAAAAAAABRAQAAoAAAAAAAAAAAAAAAUQ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h7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xAAAAFYAAAAwAAAAOwAAAJU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xQAAAFcAAAAlAAAADAAAAAQAAABUAAAAqAAAADEAAAA7AAAAwwAAAFYAAAABAAAAVVWPQYX2jkExAAAAOwAAAA8AAABMAAAAAAAAAAAAAAAAAAAA//////////9sAAAARABhAGgAaQBhAG4AYQAgAFMAYQBuAGMAaABlAHoAwMUOAAAACgAAAAsAAAAFAAAACgAAAAsAAAAKAAAABQAAAAsAAAAKAAAACwAAAAkAAAALAAAACgAAAAkAAABLAAAAQAAAADAAAAAFAAAAIAAAAAEAAAABAAAAEAAAAAAAAAAAAAAAUQEAAKAAAAAAAAAAAAAAAFEBAACgAAAAJQAAAAwAAAACAAAAJwAAABgAAAAFAAAAAAAAAP///wAAAAAAJQAAAAwAAAAFAAAATAAAAGQAAAAAAAAAYQAAAFABAACbAAAAAAAAAGEAAABR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wAAABgAAAAFAAAAAAAAAP///wAAAAAAJQAAAAwAAAAFAAAATAAAAGQAAAAOAAAAiwAAAEIBAACbAAAADgAAAIsAAAA1AQAAEQAAACEA8AAAAAAAAAAAAAAAgD8AAAAAAAAAAAAAgD8AAAAAAAAAAAAAAAAAAAAAAAAAAAAAAAAAAAAAAAAAACUAAAAMAAAAAAAAgCgAAAAMAAAABQAAACUAAAAMAAAAAQAAABgAAAAMAAAAAAAAABIAAAAMAAAAAQAAABYAAAAMAAAAAAAAAFQAAABcAQAADwAAAIsAAABBAQAAmwAAAAEAAABVVY9BhfaOQQ8AAACLAAAALQAAAEwAAAAEAAAADgAAAIsAAABDAQAAnAAAAKgAAABGAGkAcgBtAGEAZABvACAAcABvAHIAOgAgAEIANABFADIAOABCADIAQgBFADMAQwBCADQAMAAwADAAQQAyADIAMQBFAEUANQAyADYARgBFADQARAAyADgANQCoMgYAAAADAAAABQAAAAsAAAAHAAAACAAAAAgAAAAEAAAACAAAAAgAAAAFAAAAAwAAAAQAAAAHAAAABwAAAAcAAAAHAAAABwAAAAcAAAAHAAAABwAAAAcAAAAHAAAACAAAAAcAAAAHAAAABwAAAAcAAAAHAAAACAAAAAcAAAAHAAAABwAAAAcAAAAHAAAABwAAAAcAAAAHAAAABgAAAAcAAAAHAAAACQAAAAcAAAAHAAAABwAAABYAAAAMAAAAAAAAACUAAAAMAAAAAgAAAA4AAAAUAAAAAAAAABAAAAAU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8dzBpXx3HRWZc/PDA1HW/lrOrUD9qkNEvJjTVSpCYUo=</DigestValue>
    </Reference>
    <Reference Type="http://www.w3.org/2000/09/xmldsig#Object" URI="#idOfficeObject">
      <DigestMethod Algorithm="http://www.w3.org/2001/04/xmlenc#sha256"/>
      <DigestValue>/KG0RhuE8NcNAPgB1uXSmeZD34ktmTaTYlLK907dGj4=</DigestValue>
    </Reference>
    <Reference Type="http://uri.etsi.org/01903#SignedProperties" URI="#idSignedProperties">
      <Transforms>
        <Transform Algorithm="http://www.w3.org/TR/2001/REC-xml-c14n-20010315"/>
      </Transforms>
      <DigestMethod Algorithm="http://www.w3.org/2001/04/xmlenc#sha256"/>
      <DigestValue>Ho7I1HEwQ84Ge/Bkk8kDNwxaScUGrjEJj7HdGhqDU6Q=</DigestValue>
    </Reference>
    <Reference Type="http://www.w3.org/2000/09/xmldsig#Object" URI="#idValidSigLnImg">
      <DigestMethod Algorithm="http://www.w3.org/2001/04/xmlenc#sha256"/>
      <DigestValue>JL+f/dHZCkNOoIAZL1JL8ERggtVd9/HjRVt5Zu2rsWQ=</DigestValue>
    </Reference>
    <Reference Type="http://www.w3.org/2000/09/xmldsig#Object" URI="#idInvalidSigLnImg">
      <DigestMethod Algorithm="http://www.w3.org/2001/04/xmlenc#sha256"/>
      <DigestValue>9A6CB/FjGDVnGBX3nk/alWzr1galkD+Na7dUUht+m4s=</DigestValue>
    </Reference>
  </SignedInfo>
  <SignatureValue>FkQg1StYKB2KAJty71FWOaOkBEOD2Gcp1gEIHue78An6FQY2N6xWnODHLqMMswDwSZKuMC+Idutn
K/bXpT64HTbJPviaZ3K9/hcyGU0FQj0ExUNMK5zfz5x5VGS7Eaa/iqU1Y1L7q6gc58C5F/pDxJOz
QhTpcAtiKS8G1bAgVppX+ewQsFySVdxWwOyZuiNEcM0eJKSGsRnilzheyHtOAtZzw6z3dhUQKHk8
s2Cg7/ApiXw7ChyhsDrAV9swEYYbKCh/dwGECrmaSSJnGVdMpoSXp3rGIImRs/2CWBOhQ5XTllQ2
PSfSQr25HfKLZ7YX7gWLtN+cU+56TnpDVQItlw==</SignatureValue>
  <KeyInfo>
    <X509Data>
      <X509Certificate>MIIDwDCCAqigAwIBAgIUWrSDtI0GlF+jl75Mano4KNcAgHEwDQYJKoZIhvcNAQELBQAwgY8xCzAJBgNVBAYTAkNBMRMwEQYDVQQIEwpDYWxpZm9ybmlhMRIwEAYDVQQHEwlTdW5ueXZhbGUxETAPBgNVBAoTCEZvcnRpbmV0MSkwJwYDVQQLEyAwMDAwMDAwMDAwMDAwMDAwMDAwMDAwMDAwMDAwMDAwMDEZMBcGA1UEAxMQRkNURU1TODgyNDAwMDYzMTAeFw0yNDA3MTQxMzE1NDRaFw0yNTA3MTUxMzE1NDRaMGoxCzAJBgNVBAYTAkNBMQswCQYDVQQIEwJCQzEQMA4GA1UEBxMHQnVybmFieTERMA8GA1UEChMIRm9ydGluZXQxKTAnBgNVBAMTIDBFN0RBRkY0M0NFMDQ3MEFBODBCN0M4NzlDRDdENDFFMIIBIjANBgkqhkiG9w0BAQEFAAOCAQ8AMIIBCgKCAQEAyaWlZzePWY667hL1o4SLPiLrihpv/LHE2VFfq8MJigDQ01VySLouAOdaVDxnJqyHeDVOsVs+kSCbg3L6088MmO+QbE9CfG+79MDDyhJR7Kno/DZYxzaCDs8g4R0GI3UB7JdrS+ge9tjpvAKfvG4kxfJw6G1FbygcfSssbB1Mt6s5XniH5ZZ0TrffN/B3tUoU2nJQcsdEHQ16AVHILe1aVoj21oWBm/paBWSd29ef/5horiD7bDJ0v9jUXx9G8S48OatS8D7uU746KTGB1Bn5KBiwV1vulbDJ+FhpUHU+JR25kuHEz7oVXtu5AKQtucctpBX9R0OlzZqGFwETNhF4mwIDAQABozgwNjATBgNVHSUEDDAKBggrBgEFBQcDAjAfBgNVHSMEGDAWgBQJDjiYqdbODQghN+DtAVZVKrgQAjANBgkqhkiG9w0BAQsFAAOCAQEAZkDCpazwoDDiRUsqPBBIiFeZrd+Z/I8NUrz4Rg22TOROubDz+NeS0HCwV7VLNM7hGTFx4jUfG3ZvjmK4Z8Iw/rRtPM3S2wAto1y8SoiZrgyq3WcEirVp3ppWSn22UCoJHqwdniRELQ7HpQBnToSLeoluKQU9US9r9d8wrIjhwn0nfrCC3ylg25yjF/N8Gw83jmoOFSJkB3+Jn5+SPMXkLbe8UBt5wV5nwVa0F/VWtsTfku8CJtfpFL3FvjeHQF4yXgV6T6nenSQpMtURRVwlFINa9AVnOMFzfN0Lj7s3X4i7ub3iIo+svhGB4Xp1I95cVRU0jG4H/jC1v4xS1sOJ6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1qf/7cvlfkPFI0c9KItWvkt8jJ6AVaiQqf62U5kvX14=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S9Sj+Tzwipf0w/2Q1Awt/nmWcha+RGDwfrceJMwrk+Q=</DigestValue>
      </Reference>
      <Reference URI="/xl/drawings/drawing1.xml?ContentType=application/vnd.openxmlformats-officedocument.drawing+xml">
        <DigestMethod Algorithm="http://www.w3.org/2001/04/xmlenc#sha256"/>
        <DigestValue>+Mc+Y/uAXhNBa1tu2J/KeVhM/DTfYI0hxC7tjeBUaaM=</DigestValue>
      </Reference>
      <Reference URI="/xl/drawings/drawing2.xml?ContentType=application/vnd.openxmlformats-officedocument.drawing+xml">
        <DigestMethod Algorithm="http://www.w3.org/2001/04/xmlenc#sha256"/>
        <DigestValue>KUme6xzMcpcBaTPH4PCRAkeLAHmCxCoy54anlwIaBik=</DigestValue>
      </Reference>
      <Reference URI="/xl/drawings/drawing3.xml?ContentType=application/vnd.openxmlformats-officedocument.drawing+xml">
        <DigestMethod Algorithm="http://www.w3.org/2001/04/xmlenc#sha256"/>
        <DigestValue>rTtzda+MXv/5I/DdL+CbgvkUqJt66gpG6ykdcG9haw0=</DigestValue>
      </Reference>
      <Reference URI="/xl/drawings/drawing4.xml?ContentType=application/vnd.openxmlformats-officedocument.drawing+xml">
        <DigestMethod Algorithm="http://www.w3.org/2001/04/xmlenc#sha256"/>
        <DigestValue>sJoGz4pCdxGejHU+qHD4DPOQZn4f7v5IDfgLeTq8GzI=</DigestValue>
      </Reference>
      <Reference URI="/xl/drawings/drawing5.xml?ContentType=application/vnd.openxmlformats-officedocument.drawing+xml">
        <DigestMethod Algorithm="http://www.w3.org/2001/04/xmlenc#sha256"/>
        <DigestValue>tubKZrrK7gk3hIHIDzBKwVSTik2kU0lRo1brpv+IeFw=</DigestValue>
      </Reference>
      <Reference URI="/xl/drawings/drawing6.xml?ContentType=application/vnd.openxmlformats-officedocument.drawing+xml">
        <DigestMethod Algorithm="http://www.w3.org/2001/04/xmlenc#sha256"/>
        <DigestValue>9Q+y3EEeXtQrssI2a9qwoJQ3YzlZI4XCcmBp8gptG/8=</DigestValue>
      </Reference>
      <Reference URI="/xl/drawings/drawing7.xml?ContentType=application/vnd.openxmlformats-officedocument.drawing+xml">
        <DigestMethod Algorithm="http://www.w3.org/2001/04/xmlenc#sha256"/>
        <DigestValue>IlXxhDxPrcRof66Gyxpz0i6sZ5fedh4yvN/29aPPG0M=</DigestValue>
      </Reference>
      <Reference URI="/xl/drawings/vmlDrawing1.vml?ContentType=application/vnd.openxmlformats-officedocument.vmlDrawing">
        <DigestMethod Algorithm="http://www.w3.org/2001/04/xmlenc#sha256"/>
        <DigestValue>WuStSNDrdCHx6GOZnOhsBBK7TBRvlQUT70TDmt/ld/Q=</DigestValue>
      </Reference>
      <Reference URI="/xl/media/image1.png?ContentType=image/png">
        <DigestMethod Algorithm="http://www.w3.org/2001/04/xmlenc#sha256"/>
        <DigestValue>Z0BjTa2MrSoBCsJR0SBxUbgGXZf7T0aOlhk5ozDpDcI=</DigestValue>
      </Reference>
      <Reference URI="/xl/media/image2.emf?ContentType=image/x-emf">
        <DigestMethod Algorithm="http://www.w3.org/2001/04/xmlenc#sha256"/>
        <DigestValue>HXA3IasaEG5jyQqWYDXg/9HVARx55cJ58wTeczUUkZc=</DigestValue>
      </Reference>
      <Reference URI="/xl/media/image3.emf?ContentType=image/x-emf">
        <DigestMethod Algorithm="http://www.w3.org/2001/04/xmlenc#sha256"/>
        <DigestValue>pbGoB6XIwx/e/j07iqLOlmIq5NjUvg9W2dRXSfmsafo=</DigestValue>
      </Reference>
      <Reference URI="/xl/printerSettings/printerSettings1.bin?ContentType=application/vnd.openxmlformats-officedocument.spreadsheetml.printerSettings">
        <DigestMethod Algorithm="http://www.w3.org/2001/04/xmlenc#sha256"/>
        <DigestValue>exw8g4s0rZ5kjoN4Sy3iRX1Sb2wzY8YcYSOcttTdquE=</DigestValue>
      </Reference>
      <Reference URI="/xl/printerSettings/printerSettings10.bin?ContentType=application/vnd.openxmlformats-officedocument.spreadsheetml.printerSettings">
        <DigestMethod Algorithm="http://www.w3.org/2001/04/xmlenc#sha256"/>
        <DigestValue>TaA6KX/SRWPpmiasS8KGCRFI/mFTpQlGqiM07LbibG8=</DigestValue>
      </Reference>
      <Reference URI="/xl/printerSettings/printerSettings11.bin?ContentType=application/vnd.openxmlformats-officedocument.spreadsheetml.printerSettings">
        <DigestMethod Algorithm="http://www.w3.org/2001/04/xmlenc#sha256"/>
        <DigestValue>exw8g4s0rZ5kjoN4Sy3iRX1Sb2wzY8YcYSOcttTdquE=</DigestValue>
      </Reference>
      <Reference URI="/xl/printerSettings/printerSettings12.bin?ContentType=application/vnd.openxmlformats-officedocument.spreadsheetml.printerSettings">
        <DigestMethod Algorithm="http://www.w3.org/2001/04/xmlenc#sha256"/>
        <DigestValue>ZVxXhJn6XmjT/m1Dw2UhwYZPVXYMSYE+DUFTlsgHV4s=</DigestValue>
      </Reference>
      <Reference URI="/xl/printerSettings/printerSettings13.bin?ContentType=application/vnd.openxmlformats-officedocument.spreadsheetml.printerSettings">
        <DigestMethod Algorithm="http://www.w3.org/2001/04/xmlenc#sha256"/>
        <DigestValue>ZVxXhJn6XmjT/m1Dw2UhwYZPVXYMSYE+DUFTlsgHV4s=</DigestValue>
      </Reference>
      <Reference URI="/xl/printerSettings/printerSettings14.bin?ContentType=application/vnd.openxmlformats-officedocument.spreadsheetml.printerSettings">
        <DigestMethod Algorithm="http://www.w3.org/2001/04/xmlenc#sha256"/>
        <DigestValue>ZVxXhJn6XmjT/m1Dw2UhwYZPVXYMSYE+DUFTlsgHV4s=</DigestValue>
      </Reference>
      <Reference URI="/xl/printerSettings/printerSettings15.bin?ContentType=application/vnd.openxmlformats-officedocument.spreadsheetml.printerSettings">
        <DigestMethod Algorithm="http://www.w3.org/2001/04/xmlenc#sha256"/>
        <DigestValue>GyyR84UYFfbFvVrs+ip9vPggIMAXC0nxkmeUVNsGxCc=</DigestValue>
      </Reference>
      <Reference URI="/xl/printerSettings/printerSettings16.bin?ContentType=application/vnd.openxmlformats-officedocument.spreadsheetml.printerSettings">
        <DigestMethod Algorithm="http://www.w3.org/2001/04/xmlenc#sha256"/>
        <DigestValue>+BdIrUjIF4dgpdETKzetI2+2MzZeXWu+2X9Vqcg88Hw=</DigestValue>
      </Reference>
      <Reference URI="/xl/printerSettings/printerSettings17.bin?ContentType=application/vnd.openxmlformats-officedocument.spreadsheetml.printerSettings">
        <DigestMethod Algorithm="http://www.w3.org/2001/04/xmlenc#sha256"/>
        <DigestValue>TRrCOIAvgyay9+dOHANtMRhI4Mlj24DaFIyKQoKcdPw=</DigestValue>
      </Reference>
      <Reference URI="/xl/printerSettings/printerSettings18.bin?ContentType=application/vnd.openxmlformats-officedocument.spreadsheetml.printerSettings">
        <DigestMethod Algorithm="http://www.w3.org/2001/04/xmlenc#sha256"/>
        <DigestValue>aKO8XWThzgvGlTVSu23kX37OoqtKGS6PBUkmhsicI1Y=</DigestValue>
      </Reference>
      <Reference URI="/xl/printerSettings/printerSettings19.bin?ContentType=application/vnd.openxmlformats-officedocument.spreadsheetml.printerSettings">
        <DigestMethod Algorithm="http://www.w3.org/2001/04/xmlenc#sha256"/>
        <DigestValue>TRrCOIAvgyay9+dOHANtMRhI4Mlj24DaFIyKQoKcdPw=</DigestValue>
      </Reference>
      <Reference URI="/xl/printerSettings/printerSettings2.bin?ContentType=application/vnd.openxmlformats-officedocument.spreadsheetml.printerSettings">
        <DigestMethod Algorithm="http://www.w3.org/2001/04/xmlenc#sha256"/>
        <DigestValue>aKO8XWThzgvGlTVSu23kX37OoqtKGS6PBUkmhsicI1Y=</DigestValue>
      </Reference>
      <Reference URI="/xl/printerSettings/printerSettings20.bin?ContentType=application/vnd.openxmlformats-officedocument.spreadsheetml.printerSettings">
        <DigestMethod Algorithm="http://www.w3.org/2001/04/xmlenc#sha256"/>
        <DigestValue>hqnMLvZ6XBY2fH1KhK00vJXWuxlSZRWkoKrdKDrIF2Q=</DigestValue>
      </Reference>
      <Reference URI="/xl/printerSettings/printerSettings21.bin?ContentType=application/vnd.openxmlformats-officedocument.spreadsheetml.printerSettings">
        <DigestMethod Algorithm="http://www.w3.org/2001/04/xmlenc#sha256"/>
        <DigestValue>82lw6sm57LAZKDcAOrer8Dq0JuSR9K7a6PanFoORimg=</DigestValue>
      </Reference>
      <Reference URI="/xl/printerSettings/printerSettings22.bin?ContentType=application/vnd.openxmlformats-officedocument.spreadsheetml.printerSettings">
        <DigestMethod Algorithm="http://www.w3.org/2001/04/xmlenc#sha256"/>
        <DigestValue>ZVxXhJn6XmjT/m1Dw2UhwYZPVXYMSYE+DUFTlsgHV4s=</DigestValue>
      </Reference>
      <Reference URI="/xl/printerSettings/printerSettings23.bin?ContentType=application/vnd.openxmlformats-officedocument.spreadsheetml.printerSettings">
        <DigestMethod Algorithm="http://www.w3.org/2001/04/xmlenc#sha256"/>
        <DigestValue>ZVxXhJn6XmjT/m1Dw2UhwYZPVXYMSYE+DUFTlsgHV4s=</DigestValue>
      </Reference>
      <Reference URI="/xl/printerSettings/printerSettings24.bin?ContentType=application/vnd.openxmlformats-officedocument.spreadsheetml.printerSettings">
        <DigestMethod Algorithm="http://www.w3.org/2001/04/xmlenc#sha256"/>
        <DigestValue>ZVxXhJn6XmjT/m1Dw2UhwYZPVXYMSYE+DUFTlsgHV4s=</DigestValue>
      </Reference>
      <Reference URI="/xl/printerSettings/printerSettings25.bin?ContentType=application/vnd.openxmlformats-officedocument.spreadsheetml.printerSettings">
        <DigestMethod Algorithm="http://www.w3.org/2001/04/xmlenc#sha256"/>
        <DigestValue>exw8g4s0rZ5kjoN4Sy3iRX1Sb2wzY8YcYSOcttTdquE=</DigestValue>
      </Reference>
      <Reference URI="/xl/printerSettings/printerSettings26.bin?ContentType=application/vnd.openxmlformats-officedocument.spreadsheetml.printerSettings">
        <DigestMethod Algorithm="http://www.w3.org/2001/04/xmlenc#sha256"/>
        <DigestValue>OGD3iF2+l78gTInlDCWFPycZVuHBpUE02raJ/Wr5XCI=</DigestValue>
      </Reference>
      <Reference URI="/xl/printerSettings/printerSettings27.bin?ContentType=application/vnd.openxmlformats-officedocument.spreadsheetml.printerSettings">
        <DigestMethod Algorithm="http://www.w3.org/2001/04/xmlenc#sha256"/>
        <DigestValue>aKO8XWThzgvGlTVSu23kX37OoqtKGS6PBUkmhsicI1Y=</DigestValue>
      </Reference>
      <Reference URI="/xl/printerSettings/printerSettings28.bin?ContentType=application/vnd.openxmlformats-officedocument.spreadsheetml.printerSettings">
        <DigestMethod Algorithm="http://www.w3.org/2001/04/xmlenc#sha256"/>
        <DigestValue>aKO8XWThzgvGlTVSu23kX37OoqtKGS6PBUkmhsicI1Y=</DigestValue>
      </Reference>
      <Reference URI="/xl/printerSettings/printerSettings29.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aKO8XWThzgvGlTVSu23kX37OoqtKGS6PBUkmhsicI1Y=</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TaA6KX/SRWPpmiasS8KGCRFI/mFTpQlGqiM07LbibG8=</DigestValue>
      </Reference>
      <Reference URI="/xl/printerSettings/printerSettings6.bin?ContentType=application/vnd.openxmlformats-officedocument.spreadsheetml.printerSettings">
        <DigestMethod Algorithm="http://www.w3.org/2001/04/xmlenc#sha256"/>
        <DigestValue>exw8g4s0rZ5kjoN4Sy3iRX1Sb2wzY8YcYSOcttTdquE=</DigestValue>
      </Reference>
      <Reference URI="/xl/printerSettings/printerSettings7.bin?ContentType=application/vnd.openxmlformats-officedocument.spreadsheetml.printerSettings">
        <DigestMethod Algorithm="http://www.w3.org/2001/04/xmlenc#sha256"/>
        <DigestValue>TRrCOIAvgyay9+dOHANtMRhI4Mlj24DaFIyKQoKcdPw=</DigestValue>
      </Reference>
      <Reference URI="/xl/printerSettings/printerSettings8.bin?ContentType=application/vnd.openxmlformats-officedocument.spreadsheetml.printerSettings">
        <DigestMethod Algorithm="http://www.w3.org/2001/04/xmlenc#sha256"/>
        <DigestValue>BCq9O5HHwm91X0cDGi4bjZg0oXnSgv7WGiCfkpesuIU=</DigestValue>
      </Reference>
      <Reference URI="/xl/printerSettings/printerSettings9.bin?ContentType=application/vnd.openxmlformats-officedocument.spreadsheetml.printerSettings">
        <DigestMethod Algorithm="http://www.w3.org/2001/04/xmlenc#sha256"/>
        <DigestValue>TRrCOIAvgyay9+dOHANtMRhI4Mlj24DaFIyKQoKcdPw=</DigestValue>
      </Reference>
      <Reference URI="/xl/sharedStrings.xml?ContentType=application/vnd.openxmlformats-officedocument.spreadsheetml.sharedStrings+xml">
        <DigestMethod Algorithm="http://www.w3.org/2001/04/xmlenc#sha256"/>
        <DigestValue>FXqXVogoLfUwQhko88caX1Be+jQsIzWxFagsvfmGM9k=</DigestValue>
      </Reference>
      <Reference URI="/xl/styles.xml?ContentType=application/vnd.openxmlformats-officedocument.spreadsheetml.styles+xml">
        <DigestMethod Algorithm="http://www.w3.org/2001/04/xmlenc#sha256"/>
        <DigestValue>HqiB1LGLpeO3btW3bEb3PD7tzK11h9ka0biYfvn0K30=</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UC6b/f5xSlHKAuBeiqRhEnI8irQVot0RoYV/bkhhfec=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r1pan4YB4nCVRqknDt/tulbIeeENEbFXZrW/2HITUqc=</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16ybpilcgcPls+LI/FLvSUju8Y/GS3FT1uphQRtddZs=</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Zz0eiQOwxucXNEak9wvmMQNoIP3ChnFeqaa9hpxgxoU=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Vfwd3q6JoZRQl4XRQYCrXci0hbexTcx8ktmX1ddPPBQ=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8p06WvhogJH6kNvXKVH64MTRvxiVeyq7c5FWuQt+VUY=</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am/C66L4TyPLpsDXzfUXJ9R+xUgoos9pCU3AQ6WmuIg=</DigestValue>
      </Reference>
      <Reference URI="/xl/worksheets/sheet1.xml?ContentType=application/vnd.openxmlformats-officedocument.spreadsheetml.worksheet+xml">
        <DigestMethod Algorithm="http://www.w3.org/2001/04/xmlenc#sha256"/>
        <DigestValue>RJQ12SPkHZ8iIRVL0SJwZzyz1Nk39og5qoUmA6cyTsE=</DigestValue>
      </Reference>
      <Reference URI="/xl/worksheets/sheet2.xml?ContentType=application/vnd.openxmlformats-officedocument.spreadsheetml.worksheet+xml">
        <DigestMethod Algorithm="http://www.w3.org/2001/04/xmlenc#sha256"/>
        <DigestValue>tErOyA6HJLgAD4FvyxXe+GZeuPFbpGQFhWDQtvxILzs=</DigestValue>
      </Reference>
      <Reference URI="/xl/worksheets/sheet3.xml?ContentType=application/vnd.openxmlformats-officedocument.spreadsheetml.worksheet+xml">
        <DigestMethod Algorithm="http://www.w3.org/2001/04/xmlenc#sha256"/>
        <DigestValue>acwCjC50fR7AdoMco452bRkUnSw7mSIg2UR4DcthtLM=</DigestValue>
      </Reference>
      <Reference URI="/xl/worksheets/sheet4.xml?ContentType=application/vnd.openxmlformats-officedocument.spreadsheetml.worksheet+xml">
        <DigestMethod Algorithm="http://www.w3.org/2001/04/xmlenc#sha256"/>
        <DigestValue>4BHoYeUxwIp7Yxmh4b0gvEijqfraDINw14+3PgSXa8w=</DigestValue>
      </Reference>
      <Reference URI="/xl/worksheets/sheet5.xml?ContentType=application/vnd.openxmlformats-officedocument.spreadsheetml.worksheet+xml">
        <DigestMethod Algorithm="http://www.w3.org/2001/04/xmlenc#sha256"/>
        <DigestValue>uzph00iPpbyfiudr568j4HczCw2fb9PlCwsVUbvehS0=</DigestValue>
      </Reference>
      <Reference URI="/xl/worksheets/sheet6.xml?ContentType=application/vnd.openxmlformats-officedocument.spreadsheetml.worksheet+xml">
        <DigestMethod Algorithm="http://www.w3.org/2001/04/xmlenc#sha256"/>
        <DigestValue>x+sRyXiKDmPFUy1G/mHIbujGeacMTj+sBWU82PqBGzw=</DigestValue>
      </Reference>
      <Reference URI="/xl/worksheets/sheet7.xml?ContentType=application/vnd.openxmlformats-officedocument.spreadsheetml.worksheet+xml">
        <DigestMethod Algorithm="http://www.w3.org/2001/04/xmlenc#sha256"/>
        <DigestValue>ohK7ED1DkxDIrSRa2n6fH/cUXAXkfpl0D/25jR1R+I0=</DigestValue>
      </Reference>
      <Reference URI="/xl/worksheets/sheet8.xml?ContentType=application/vnd.openxmlformats-officedocument.spreadsheetml.worksheet+xml">
        <DigestMethod Algorithm="http://www.w3.org/2001/04/xmlenc#sha256"/>
        <DigestValue>eVQxFZ7oNf6mlfIz5fdGs9fs84KdlPPDe7hskh5bajU=</DigestValue>
      </Reference>
      <Reference URI="/xl/worksheets/sheet9.xml?ContentType=application/vnd.openxmlformats-officedocument.spreadsheetml.worksheet+xml">
        <DigestMethod Algorithm="http://www.w3.org/2001/04/xmlenc#sha256"/>
        <DigestValue>3+VmzL/2KbH2mhEtsiW0ZmwJWczmIoQKTxRn64GKNdU=</DigestValue>
      </Reference>
    </Manifest>
    <SignatureProperties>
      <SignatureProperty Id="idSignatureTime" Target="#idPackageSignature">
        <mdssi:SignatureTime xmlns:mdssi="http://schemas.openxmlformats.org/package/2006/digital-signature">
          <mdssi:Format>YYYY-MM-DDThh:mm:ssTZD</mdssi:Format>
          <mdssi:Value>2024-07-26T13:13:11Z</mdssi:Value>
        </mdssi:SignatureTime>
      </SignatureProperty>
    </SignatureProperties>
  </Object>
  <Object Id="idOfficeObject">
    <SignatureProperties>
      <SignatureProperty Id="idOfficeV1Details" Target="#idPackageSignature">
        <SignatureInfoV1 xmlns="http://schemas.microsoft.com/office/2006/digsig">
          <SetupID>{5DA51BE7-5115-43CA-994E-0D744B2271B9}</SetupID>
          <SignatureText>Gustavo Rivas</SignatureText>
          <SignatureImage/>
          <SignatureComments/>
          <WindowsVersion>10.0</WindowsVersion>
          <OfficeVersion>16.0.17726/26</OfficeVersion>
          <ApplicationVersion>16.0.17726</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2024-07-26T13:13:11Z</xd:SigningTime>
          <xd:SigningCertificate>
            <xd:Cert>
              <xd:CertDigest>
                <DigestMethod Algorithm="http://www.w3.org/2001/04/xmlenc#sha256"/>
                <DigestValue>5KFQvBvcBcM1+Kps34AM2JCaiNOprxmg07A2bL0kG4E=</DigestValue>
              </xd:CertDigest>
              <xd:IssuerSerial>
                <X509IssuerName>CN=FCTEMS8824000631, OU=00000000000000000000000000000000, O=Fortinet, L=Sunnyvale, S=California, C=CA</X509IssuerName>
                <X509SerialNumber>517834776657619486268444138835599774428524740721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EDCCAvigAwIBAgIVAOlR87u+K46qsCBlntfdJIAcf0p/MA0GCSqGSIb3DQEBCwUAMIGPMQswCQYDVQQGEwJDQTETMBEGA1UECBMKQ2FsaWZvcm5pYTESMBAGA1UEBxMJU3Vubnl2YWxlMREwDwYDVQQKEwhGb3J0aW5ldDEpMCcGA1UECxMgMDAwMDAwMDAwMDAwMDAwMDAwMDAwMDAwMDAwMDAwMDAxGTAXBgNVBAMTEEZDVEVNUzg4MjQwMDA2MzEwHhcNMjQwMTI1MTkxMDEzWhcNNDkwMTE4MTkxMDEzWjCBjzELMAkGA1UEBhMCQ0ExEzARBgNVBAgTCkNhbGlmb3JuaWExEjAQBgNVBAcTCVN1bm55dmFsZTERMA8GA1UEChMIRm9ydGluZXQxKTAnBgNVBAsTIDAwMDAwMDAwMDAwMDAwMDAwMDAwMDAwMDAwMDAwMDAwMRkwFwYDVQQDExBGQ1RFTVM4ODI0MDAwNjMxMIIBIjANBgkqhkiG9w0BAQEFAAOCAQ8AMIIBCgKCAQEAxiKQTk3JkaOvwgKfPFPjL33Jem6vcHr4Q2b5655PG1mE91N+xaPXZRg4DtYJaEkk+QCf47XiCHq4hgeDiAv2+GJxsaA8+aXvGxs0qz1mGaWXiYDN5hlfULetD0CyohfsReOQ9KXAWfvkf0kb59fzuaVdXSA8IogVuFrD3kVIAOKscm7tT5BS4PPQNvhYI0X2u42m7Uxyu2Sgbyv8OQ7YIDmASnmMtm5L5nF3KaMcIXl8zVgYLaFEmJ3FKc3HlEfyX1ReOLkKm97RxlbYvBVWz2SudCe+7o5cAxooI/fIembf4jZRGYxgnpom3jnf5E7LvRZzV9771LoKnDaEX7ve6QIDAQABo2EwXzAOBgNVHQ8BAf8EBAMCAQYwHQYDVR0lBBYwFAYIKwYBBQUHAwEGCCsGAQUFBwMCMA8GA1UdEwEB/wQFMAMBAf8wHQYDVR0OBBYEFAkOOJip1s4NCCE34O0BVlUquBACMA0GCSqGSIb3DQEBCwUAA4IBAQBfUK3GMlvoekvgZeuZz9hh4bZryDAxTedZF/W9QokoQCITU5LUbFaPi5EW3AfKl+4S6+qI4ctcpzMjdjuvUxTmbb/fvjebl5I7dynH5f9eZSa3ZhatcDfi8nuC18+YpLkZe/E1MKvzhHFArS/Fap86M1KJ8CN2gaKA6unFAd09FMrG0kSzMuaIsqqQQPigNweB1Igu0Hh632NrcJ4RXanxcm8/af5qVvi9MKMrpqiVoOuqn5vZ8XlVotGlE3GVfa60P23dQ+h4vqgR86aQXR8rp7FjaF009VB6ChrH8pNuxhnCRkRDtXvCIADim8DJHk8HIEsWZxEv3emPpTCabXQL</xd:EncapsulatedX509Certificate>
          </xd:CertificateValues>
        </xd:UnsignedSignatureProperties>
      </xd:UnsignedProperties>
    </xd:QualifyingProperties>
  </Object>
  <Object Id="idValidSigLnImg">AQAAAGwAAAAAAAAAAAAAAFcBAACfAAAAAAAAAAAAAAAUGAAALAsAACBFTUYAAAEAYBkAAJoAAAAGAAAAAAAAAAAAAAAAAAAAgAcAADgEAABYAQAAwQAAAAAAAAAAAAAAAAAAAMA/BQDo8QIACgAAABAAAAAAAAAAAAAAAEsAAAAQAAAAAAAAAAUAAAAeAAAAGAAAAAAAAAAAAAAAWAEAAKAAAAAnAAAAGAAAAAEAAAAAAAAAAAAAAAAAAAAlAAAADAAAAAEAAABMAAAAZAAAAAAAAAAAAAAAVwEAAJ8AAAAAAAAAAAAAAFg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XAQAAnwAAAAAAAAAAAAAAWAEAAKAAAAAhAPAAAAAAAAAAAAAAAIA/AAAAAAAAAAAAAIA/AAAAAAAAAAAAAAAAAAAAAAAAAAAAAAAAAAAAAAAAAAAlAAAADAAAAAAAAIAoAAAADAAAAAEAAAAnAAAAGAAAAAEAAAAAAAAA8PDwAAAAAAAlAAAADAAAAAEAAABMAAAAZAAAAAAAAAAAAAAAVwEAAJ8AAAAAAAAAAAAAAFgBAACgAAAAIQDwAAAAAAAAAAAAAACAPwAAAAAAAAAAAACAPwAAAAAAAAAAAAAAAAAAAAAAAAAAAAAAAAAAAAAAAAAAJQAAAAwAAAAAAACAKAAAAAwAAAABAAAAJwAAABgAAAABAAAAAAAAAPDw8AAAAAAAJQAAAAwAAAABAAAATAAAAGQAAAAAAAAAAAAAAFcBAACfAAAAAAAAAAAAAABYAQAAoAAAACEA8AAAAAAAAAAAAAAAgD8AAAAAAAAAAAAAgD8AAAAAAAAAAAAAAAAAAAAAAAAAAAAAAAAAAAAAAAAAACUAAAAMAAAAAAAAgCgAAAAMAAAAAQAAACcAAAAYAAAAAQAAAAAAAADw8PAAAAAAACUAAAAMAAAAAQAAAEwAAABkAAAAAAAAAAAAAABXAQAAnwAAAAAAAAAAAAAAWAEAAKAAAAAhAPAAAAAAAAAAAAAAAIA/AAAAAAAAAAAAAIA/AAAAAAAAAAAAAAAAAAAAAAAAAAAAAAAAAAAAAAAAAAAlAAAADAAAAAAAAIAoAAAADAAAAAEAAAAnAAAAGAAAAAEAAAAAAAAA////AAAAAAAlAAAADAAAAAEAAABMAAAAZAAAAAAAAAAAAAAAVwEAAJ8AAAAAAAAAAAAAAFgBAACgAAAAIQDwAAAAAAAAAAAAAACAPwAAAAAAAAAAAACAPwAAAAAAAAAAAAAAAAAAAAAAAAAAAAAAAAAAAAAAAAAAJQAAAAwAAAAAAACAKAAAAAwAAAABAAAAJwAAABgAAAABAAAAAAAAAP///wAAAAAAJQAAAAwAAAABAAAATAAAAGQAAAAAAAAAAAAAAFcBAACfAAAAAAAAAAAAAABY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YX2jkH2AAAABQAAAAkAAABMAAAAAAAAAAAAAAAAAAAA//////////9gAAAAMgA2AC8ANwAvADIAMAAyADQAAAAHAAAABwAAAAUAAAAHAAAABQAAAAcAAAAHAAAABwAAAAcAAABLAAAAQAAAADAAAAAFAAAAIAAAAAEAAAABAAAAEAAAAAAAAAAAAAAAWAEAAKAAAAAAAAAAAAAAAFg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hfaOQQwAAABbAAAAAQAAAEwAAAAEAAAACwAAADcAAAAiAAAAWwAAAFAAAABYADky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sAAABWAAAAMAAAADsAAAB8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wAAABXAAAAJQAAAAwAAAAEAAAAVAAAAJwAAAAxAAAAOwAAAKoAAABWAAAAAQAAAFVVj0GF9o5BMQAAADsAAAANAAAATAAAAAAAAAAAAAAAAAAAAP//////////aAAAAEcAdQBzAHQAYQB2AG8AIABSAGkAdgBhAHMAMywOAAAACwAAAAgAAAAHAAAACgAAAAoAAAAMAAAABQAAAAwAAAAFAAAACgAAAAoAAAAIAAAASwAAAEAAAAAwAAAABQAAACAAAAABAAAAAQAAABAAAAAAAAAAAAAAAFgBAACgAAAAAAAAAAAAAABYAQAAoAAAACUAAAAMAAAAAgAAACcAAAAYAAAABQAAAAAAAAD///8AAAAAACUAAAAMAAAABQAAAEwAAABkAAAAAAAAAGEAAABXAQAAmwAAAAAAAABhAAAAWA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cAAAAYAAAABQAAAAAAAAD///8AAAAAACUAAAAMAAAABQAAAEwAAABkAAAADgAAAIsAAABJAQAAmwAAAA4AAACLAAAAPAEAABEAAAAhAPAAAAAAAAAAAAAAAIA/AAAAAAAAAAAAAIA/AAAAAAAAAAAAAAAAAAAAAAAAAAAAAAAAAAAAAAAAAAAlAAAADAAAAAAAAIAoAAAADAAAAAUAAAAlAAAADAAAAAEAAAAYAAAADAAAAAAAAAASAAAADAAAAAEAAAAWAAAADAAAAAAAAABUAAAAXAEAAA8AAACLAAAASAEAAJsAAAABAAAAVVWPQYX2jkEPAAAAiwAAAC0AAABMAAAABAAAAA4AAACLAAAASgEAAJwAAACoAAAARgBpAHIAbQBhAGQAbwAgAHAAbwByADoAIAAwAEUANwBEAEEARgBGADQAMwBDAEUAMAA0ADcAMABBAEEAOAAwAEIANwBDADgANwA5AEMARAA3AEQANAAxAEUANSwGAAAAAwAAAAUAAAALAAAABwAAAAgAAAAIAAAABAAAAAgAAAAIAAAABQAAAAMAAAAEAAAABwAAAAcAAAAHAAAACQAAAAgAAAAGAAAABgAAAAcAAAAHAAAACAAAAAcAAAAHAAAABwAAAAcAAAAHAAAACAAAAAgAAAAHAAAABwAAAAcAAAAHAAAACAAAAAcAAAAHAAAABwAAAAgAAAAJAAAABwAAAAkAAAAHAAAABwAAAAcAAAAWAAAADAAAAAAAAAAlAAAADAAAAAIAAAAOAAAAFAAAAAAAAAAQAAAAFAAAAA==</Object>
  <Object Id="idInvalidSigLnImg">AQAAAGwAAAAAAAAAAAAAAFcBAACfAAAAAAAAAAAAAAAUGAAALAsAACBFTUYAAAEA4B8AAKEAAAAGAAAAAAAAAAAAAAAAAAAAgAcAADgEAABYAQAAwQAAAAAAAAAAAAAAAAAAAMA/BQDo8QIACgAAABAAAAAAAAAAAAAAAEsAAAAQAAAAAAAAAAUAAAAeAAAAGAAAAAAAAAAAAAAAWAEAAKAAAAAnAAAAGAAAAAEAAAAAAAAAAAAAAAAAAAAlAAAADAAAAAEAAABMAAAAZAAAAAAAAAAAAAAAVwEAAJ8AAAAAAAAAAAAAAFg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XAQAAnwAAAAAAAAAAAAAAWAEAAKAAAAAhAPAAAAAAAAAAAAAAAIA/AAAAAAAAAAAAAIA/AAAAAAAAAAAAAAAAAAAAAAAAAAAAAAAAAAAAAAAAAAAlAAAADAAAAAAAAIAoAAAADAAAAAEAAAAnAAAAGAAAAAEAAAAAAAAA8PDwAAAAAAAlAAAADAAAAAEAAABMAAAAZAAAAAAAAAAAAAAAVwEAAJ8AAAAAAAAAAAAAAFgBAACgAAAAIQDwAAAAAAAAAAAAAACAPwAAAAAAAAAAAACAPwAAAAAAAAAAAAAAAAAAAAAAAAAAAAAAAAAAAAAAAAAAJQAAAAwAAAAAAACAKAAAAAwAAAABAAAAJwAAABgAAAABAAAAAAAAAPDw8AAAAAAAJQAAAAwAAAABAAAATAAAAGQAAAAAAAAAAAAAAFcBAACfAAAAAAAAAAAAAABYAQAAoAAAACEA8AAAAAAAAAAAAAAAgD8AAAAAAAAAAAAAgD8AAAAAAAAAAAAAAAAAAAAAAAAAAAAAAAAAAAAAAAAAACUAAAAMAAAAAAAAgCgAAAAMAAAAAQAAACcAAAAYAAAAAQAAAAAAAADw8PAAAAAAACUAAAAMAAAAAQAAAEwAAABkAAAAAAAAAAAAAABXAQAAnwAAAAAAAAAAAAAAWAEAAKAAAAAhAPAAAAAAAAAAAAAAAIA/AAAAAAAAAAAAAIA/AAAAAAAAAAAAAAAAAAAAAAAAAAAAAAAAAAAAAAAAAAAlAAAADAAAAAAAAIAoAAAADAAAAAEAAAAnAAAAGAAAAAEAAAAAAAAA////AAAAAAAlAAAADAAAAAEAAABMAAAAZAAAAAAAAAAAAAAAVwEAAJ8AAAAAAAAAAAAAAFgBAACgAAAAIQDwAAAAAAAAAAAAAACAPwAAAAAAAAAAAACAPwAAAAAAAAAAAAAAAAAAAAAAAAAAAAAAAAAAAAAAAAAAJQAAAAwAAAAAAACAKAAAAAwAAAABAAAAJwAAABgAAAABAAAAAAAAAP///wAAAAAAJQAAAAwAAAABAAAATAAAAGQAAAAAAAAAAAAAAFcBAACfAAAAAAAAAAAAAABY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hfaOQTEAAAAFAAAADwAAAEwAAAAAAAAAAAAAAAAAAAD//////////2wAAABGAGkAcgBtAGEAIABuAG8AIAB2AOEAbABpAGQAYQAe3gYAAAADAAAABQAAAAsAAAAHAAAABAAAAAcAAAAIAAAABAAAAAYAAAAHAAAAAwAAAAMAAAAIAAAABwAAAEsAAABAAAAAMAAAAAUAAAAgAAAAAQAAAAEAAAAQAAAAAAAAAAAAAABYAQAAoAAAAAAAAAAAAAAAW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GF9o5BDAAAAFsAAAABAAAATAAAAAQAAAALAAAANwAAACIAAABbAAAAUAAAAFgAMw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qwAAAFYAAAAwAAAAOwAAAH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AAAAFcAAAAlAAAADAAAAAQAAABUAAAAnAAAADEAAAA7AAAAqgAAAFYAAAABAAAAVVWPQYX2jkExAAAAOwAAAA0AAABMAAAAAAAAAAAAAAAAAAAA//////////9oAAAARwB1AHMAdABhAHYAbwAgAFIAaQB2AGEAcwAzAA4AAAALAAAACAAAAAcAAAAKAAAACgAAAAwAAAAFAAAADAAAAAUAAAAKAAAACgAAAAgAAABLAAAAQAAAADAAAAAFAAAAIAAAAAEAAAABAAAAEAAAAAAAAAAAAAAAWAEAAKAAAAAAAAAAAAAAAFgBAACgAAAAJQAAAAwAAAACAAAAJwAAABgAAAAFAAAAAAAAAP///wAAAAAAJQAAAAwAAAAFAAAATAAAAGQAAAAAAAAAYQAAAFcBAACbAAAAAAAAAGEAAABY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wAAABgAAAAFAAAAAAAAAP///wAAAAAAJQAAAAwAAAAFAAAATAAAAGQAAAAOAAAAiwAAAEkBAACbAAAADgAAAIsAAAA8AQAAEQAAACEA8AAAAAAAAAAAAAAAgD8AAAAAAAAAAAAAgD8AAAAAAAAAAAAAAAAAAAAAAAAAAAAAAAAAAAAAAAAAACUAAAAMAAAAAAAAgCgAAAAMAAAABQAAACUAAAAMAAAAAQAAABgAAAAMAAAAAAAAABIAAAAMAAAAAQAAABYAAAAMAAAAAAAAAFQAAABcAQAADwAAAIsAAABIAQAAmwAAAAEAAABVVY9BhfaOQQ8AAACLAAAALQAAAEwAAAAEAAAADgAAAIsAAABKAQAAnAAAAKgAAABGAGkAcgBtAGEAZABvACAAcABvAHIAOgAgADAARQA3AEQAQQBGAEYANAAzAEMARQAwADQANwAwAEEAQQA4ADAAQgA3AEMAOAA3ADkAQwBEADcARAA0ADEARQBSAAYAAAADAAAABQAAAAsAAAAHAAAACAAAAAgAAAAEAAAACAAAAAgAAAAFAAAAAwAAAAQAAAAHAAAABwAAAAcAAAAJAAAACAAAAAYAAAAGAAAABwAAAAcAAAAIAAAABwAAAAcAAAAHAAAABwAAAAcAAAAIAAAACAAAAAcAAAAHAAAABwAAAAcAAAAIAAAABwAAAAcAAAAHAAAACAAAAAkAAAAHAAAACQAAAAcAAAAHAAAABwAAABYAAAAMAAAAAAAAACUAAAAMAAAAAgAAAA4AAAAUAAAAAAAAABAAAAAU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oCgvP8cCapOMLnBPEfMhVLzNpf9EdEJ3eqynV23pBCQ=</DigestValue>
    </Reference>
    <Reference Type="http://www.w3.org/2000/09/xmldsig#Object" URI="#idOfficeObject">
      <DigestMethod Algorithm="http://www.w3.org/2001/04/xmlenc#sha256"/>
      <DigestValue>a2NlGcEiYfRptrrXa6T8OfnFtT3Oq/xDzQ8X8eA/Xjg=</DigestValue>
    </Reference>
    <Reference Type="http://uri.etsi.org/01903#SignedProperties" URI="#idSignedProperties">
      <Transforms>
        <Transform Algorithm="http://www.w3.org/TR/2001/REC-xml-c14n-20010315"/>
      </Transforms>
      <DigestMethod Algorithm="http://www.w3.org/2001/04/xmlenc#sha256"/>
      <DigestValue>pk0IFphCDZUZX8zLlx7i30sT7BOTY/LEIgFL9RMIctU=</DigestValue>
    </Reference>
  </SignedInfo>
  <SignatureValue>LGTxHEXXi4mD1A5EqEl7l8tRQq9X/CoWlr89dvydm647SX9l4wsCRj6xFYgtLXISk1Bofx89fq5H
HWh1ui5xjb7ktyxsliJ09P9hratp/ob37LpkqTMdgRN7lt36EDjQAupHYJykcIWWgBIgAsWJGTfu
Lnbcu2REUH5Ok1vLUIJBjM7gIFxk/nXQsMbe6lhvIZgHcMJPnE3QQwLqHaf159wuLIs4cT48Wd9x
hLmoUV+Zp0S+er5JQ/N7kiMZ/FsC/wc36oPMbI2sPFbw6DHIJQI1KJlGmutrAqLoo81SLZlntaRV
NoYTea/2foB5xqJThEcc2ySjF9B3dvJux6hoDg==</SignatureValue>
  <KeyInfo>
    <X509Data>
      <X509Certificate>MIIKJTCCCA2gAwIBAgITXAAAx+SF7HlQWyzEPQAAAADH5DANBgkqhkiG9w0BAQsFADBXMRcwFQYDVQQFEw5SVUMgODAwODA2MTAtNzEVMBMGA1UEChMMQ09ERTEwMCBTLkEuMQswCQYDVQQGEwJQWTEYMBYGA1UEAxMPQ0EtQ09ERTEwMCBTLkEuMB4XDTIyMTAyODEzNTMyMVoXDTI0MTAyODEzNTMyMVowgb8xJjAkBgNVBAMTHU1JR1VFTCBBTkdFTCBaQUxESVZBUiBTSUxWRVJBMTUwMwYDVQQKEyxDRVJUSUZJQ0FETyBDVUFMSUZJQ0FETyBERSBGSVJNQSBFTEVDVFJPTklDQTELMAkGA1UEBhMCUFkxFTATBgNVBCoTDE1JR1VFTCBBTkdFTDEZMBcGA1UEBBMQWkFMRElWQVIgU0lMVkVSQTESMBAGA1UEBRMJQ0kxMTE2ODc0MQswCQYDVQQLEwJGMjCCASIwDQYJKoZIhvcNAQEBBQADggEPADCCAQoCggEBALTCeBRzQAY6k4YNPKpK6hhVP3JajAo6WmwnuYOKdSnpPZweYnnqkcfWR8y/zzBFokjUbckGygtua4XryjLbm5nDAOEEkZFGAHwPiIvggyN4cFY8BiheMnvIkWi8c2rq2r3CeslFhgTZEE4ezivVp+YSBBs7tQu1B8v0zlstKYTbqp2re44vdsiMrHLMZtmxF6PecoFVCpi47YIFHozcFGLD542fTAyfbVtdnYCTRhGgdsCOxJMPRe+6sP4edLwcGcSlqTy0pqks9uzO+WqOijYKX0zN+Lstq/Z79Sig+acmUMBJ5Jh7y6PEN/iN6SG16ucA22hmr2atSJXyWGjGc2sCAwEAAaOCBX8wggV7MA4GA1UdDwEB/wQEAwIF4DAMBgNVHRMBAf8EAjAAMCAGA1UdJQEB/wQWMBQGCCsGAQUFBwMCBggrBgEFBQcDBDAdBgNVHQ4EFgQU+kjRx6nVwKU9JVmjKaghiaAVMEMwHwYDVR0jBBgwFoAUJ/baOwt/k/hZEtAVqkLPspaWPUUwgYgGA1UdHwSBgDB+MHygeqB4hjpodHRwOi8vY2ExLmNvZGUxMDAuY29tLnB5L2Zpcm1hLWRpZ2l0YWwvY3JsL0NBLUNPREUxMDAuY3JshjpodHRwOi8vY2EyLmNvZGUxMDAuY29tLnB5L2Zpcm1hLWRpZ2l0YWwvY3JsL0NBLUNPREUxMDAuY3JsMIH4BggrBgEFBQcBAQSB6zCB6DBGBggrBgEFBQcwAoY6aHR0cDovL2NhMS5jb2RlMTAwLmNvbS5weS9maXJtYS1kaWdpdGFsL2Nlci9DQS1DT0RFMTAwLmNlcjBGBggrBgEFBQcwAoY6aHR0cDovL2NhMi5jb2RlMTAwLmNvbS5weS9maXJtYS1kaWdpdGFsL2Nlci9DQS1DT0RFMTAwLmNlcjAqBggrBgEFBQcwAYYeaHR0cDovL2NhMS5jb2RlMTAwLmNvbS5weS9vY3NwMCoGCCsGAQUFBzABhh5odHRwOi8vY2EyLmNvZGUxMDAuY29tLnB5L29jc3AwggMcBgNVHSAEggMTMIIDDzCCAwsGCysGAQQBg65wAQEEMIIC+jBKBggrBgEFBQcCARY+aHR0cDovL3d3dy5jb2RlMTAwLmNvbS5weS9yZXBvc2l0b3Jpby1kZS1kb2N1bWVudG9zLXB1YmxpY29zLwAwggFWBggrBgEFBQcCAjCCAUgeggFEAEMAZQByAHQAaQBmAGkAYwBhAGQAbwAgAGMAdQBhAGwAaQBmAGkAYwBhAGQAbwAgAGQAZQAgAGYAaQByAG0AYQAgAGUAbABlAGMAdAByAPMAbgBpAGMAYQAgAHQAaQBwAG8AIABGADIAIAAoAGMAbABhAHYAZQBzACAAZQBuACAAZABpAHMAcABvAHMAaQB0AGkAdgBvACAAYwB1AGEAbABpAGYAaQBjAGEAZABvACkAIABzAHUAagBlAHQAYQAgAGEAIABsAGEAcwAgAGMAbwBuAGQAaQBjAGkAbwBuAGUAcwAgAGQAZQAgAHUAcwBvACAAZQB4AHAAdQBlAHMAdABhAHMAIABlAG4AIABsAGEAIABEAFAAQwAgAGQAZQBsACAAUABDAFMAQwAgAEMATwBEAEUAMQAwADAAIABTAC4AQQAuMIIBUAYIKwYBBQUHAgIwggFCHoIBPgBRAHUAYQBsAGkAZgBpAGUAZAAgAGMAZQByAHQAaQBmAGkAYwBhAHQAZQAgAG8AZgAgAGUAbABlAGMAdAByAG8AbgBpAGMAIABzAGkAZwBuAGEAdAB1AHIAZQAgAHQAeQBwAGUAIABGADIAIAAoAGsAZQB5AHMAIABpAG4AIABxAHUAYQBsAGkAZgBpAGUAZAAgAGQAZQB2AGkAYwBlACkAIABzAHUAYgBqAGUAYwB0ACAAdABvACAAdABoAGUAIABjAG8AbgBkAGkAdABpAG8AbgBzACAAbwBmACAAdQBzAGUAIABzAGUAdAAgAGYAbwByAHQAaAAgAGkAbgAgAHQAaABlACAAQwBQAFMAIABvAGYAIAB0AGgAZQAgAFAAQwBTAEMAIABDAE8ARABFADEAMAAwACAAUwAuAEEALjBTBgNVHREETDBKgRxNSUdVRUwuWkFMRElWQVJAQVRMQVMuQ09NLlBZpCowKDEmMCQGA1UEDRMdRklSTUEgRUxFQ1RST05JQ0EgQ1VBTElGSUNBREEwDQYJKoZIhvcNAQELBQADggIBABOwWIuR/HV4COL1d8nAPmBeHcZnQS7zG2A5SN3x8885w3QaF616/ZYgtEIVpaCuSCaXqctVz4iiJcJbqspl8QTN2HZ3aq+cRC69d8C4xPVVFEvALcqOrjKfE7Rdcv9/s+H14LNdWyJp4JyE8dwXeXrT1Vs73lKBa1fX0lKMktGw9gjCGIETpp6hTO51rwozy+GRC+xVaHDILbPULNkG9jR9TE8seUNrz45YRUHi98ki/4TzA03vmlhzlKC8ba5l4ChAajia8SQoaXdrBi0yWTsGzEwExIZ3PwpY1PAh2tUBq4ZTnH6rp4l0/pqAA95sFaMMKl3JWPLPVQvjOrfFN+Lb9vuuW8UfxWdSuQKgQfYp/RERtZCkrV7bC/mgoBdkP2/sO198Zi4PqFf8PeNWCtIzS4O5cpav3NI7T2iwTfE74+s+pspFOPUgE8tyhUCT7QaTYhPgxPjAAxvsbfwJ7WBtEskkfkQ1Bf5fNp4F+dRoEqPv9kEdo2cAJ2cCiA5exxHW1xBYpdCTIXy1CXr8kdp2P0aGlF14a5O5ohGAORFiCn8te4o8jSB3yAicxMAibzlwcB5cZ9dqY1HaNE32r1WjY6xOwINWynnQ8HZrIc7zMGnEj87J/eqZ5otUYI6dpF8+AMw4GXJQXJQXfU/p0CerYNJ0giU7URbN9EIIh0GX</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1qf/7cvlfkPFI0c9KItWvkt8jJ6AVaiQqf62U5kvX14=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S9Sj+Tzwipf0w/2Q1Awt/nmWcha+RGDwfrceJMwrk+Q=</DigestValue>
      </Reference>
      <Reference URI="/xl/drawings/drawing1.xml?ContentType=application/vnd.openxmlformats-officedocument.drawing+xml">
        <DigestMethod Algorithm="http://www.w3.org/2001/04/xmlenc#sha256"/>
        <DigestValue>+Mc+Y/uAXhNBa1tu2J/KeVhM/DTfYI0hxC7tjeBUaaM=</DigestValue>
      </Reference>
      <Reference URI="/xl/drawings/drawing2.xml?ContentType=application/vnd.openxmlformats-officedocument.drawing+xml">
        <DigestMethod Algorithm="http://www.w3.org/2001/04/xmlenc#sha256"/>
        <DigestValue>KUme6xzMcpcBaTPH4PCRAkeLAHmCxCoy54anlwIaBik=</DigestValue>
      </Reference>
      <Reference URI="/xl/drawings/drawing3.xml?ContentType=application/vnd.openxmlformats-officedocument.drawing+xml">
        <DigestMethod Algorithm="http://www.w3.org/2001/04/xmlenc#sha256"/>
        <DigestValue>rTtzda+MXv/5I/DdL+CbgvkUqJt66gpG6ykdcG9haw0=</DigestValue>
      </Reference>
      <Reference URI="/xl/drawings/drawing4.xml?ContentType=application/vnd.openxmlformats-officedocument.drawing+xml">
        <DigestMethod Algorithm="http://www.w3.org/2001/04/xmlenc#sha256"/>
        <DigestValue>sJoGz4pCdxGejHU+qHD4DPOQZn4f7v5IDfgLeTq8GzI=</DigestValue>
      </Reference>
      <Reference URI="/xl/drawings/drawing5.xml?ContentType=application/vnd.openxmlformats-officedocument.drawing+xml">
        <DigestMethod Algorithm="http://www.w3.org/2001/04/xmlenc#sha256"/>
        <DigestValue>tubKZrrK7gk3hIHIDzBKwVSTik2kU0lRo1brpv+IeFw=</DigestValue>
      </Reference>
      <Reference URI="/xl/drawings/drawing6.xml?ContentType=application/vnd.openxmlformats-officedocument.drawing+xml">
        <DigestMethod Algorithm="http://www.w3.org/2001/04/xmlenc#sha256"/>
        <DigestValue>9Q+y3EEeXtQrssI2a9qwoJQ3YzlZI4XCcmBp8gptG/8=</DigestValue>
      </Reference>
      <Reference URI="/xl/drawings/drawing7.xml?ContentType=application/vnd.openxmlformats-officedocument.drawing+xml">
        <DigestMethod Algorithm="http://www.w3.org/2001/04/xmlenc#sha256"/>
        <DigestValue>IlXxhDxPrcRof66Gyxpz0i6sZ5fedh4yvN/29aPPG0M=</DigestValue>
      </Reference>
      <Reference URI="/xl/drawings/vmlDrawing1.vml?ContentType=application/vnd.openxmlformats-officedocument.vmlDrawing">
        <DigestMethod Algorithm="http://www.w3.org/2001/04/xmlenc#sha256"/>
        <DigestValue>WuStSNDrdCHx6GOZnOhsBBK7TBRvlQUT70TDmt/ld/Q=</DigestValue>
      </Reference>
      <Reference URI="/xl/media/image1.png?ContentType=image/png">
        <DigestMethod Algorithm="http://www.w3.org/2001/04/xmlenc#sha256"/>
        <DigestValue>Z0BjTa2MrSoBCsJR0SBxUbgGXZf7T0aOlhk5ozDpDcI=</DigestValue>
      </Reference>
      <Reference URI="/xl/media/image2.emf?ContentType=image/x-emf">
        <DigestMethod Algorithm="http://www.w3.org/2001/04/xmlenc#sha256"/>
        <DigestValue>HXA3IasaEG5jyQqWYDXg/9HVARx55cJ58wTeczUUkZc=</DigestValue>
      </Reference>
      <Reference URI="/xl/media/image3.emf?ContentType=image/x-emf">
        <DigestMethod Algorithm="http://www.w3.org/2001/04/xmlenc#sha256"/>
        <DigestValue>pbGoB6XIwx/e/j07iqLOlmIq5NjUvg9W2dRXSfmsafo=</DigestValue>
      </Reference>
      <Reference URI="/xl/printerSettings/printerSettings1.bin?ContentType=application/vnd.openxmlformats-officedocument.spreadsheetml.printerSettings">
        <DigestMethod Algorithm="http://www.w3.org/2001/04/xmlenc#sha256"/>
        <DigestValue>exw8g4s0rZ5kjoN4Sy3iRX1Sb2wzY8YcYSOcttTdquE=</DigestValue>
      </Reference>
      <Reference URI="/xl/printerSettings/printerSettings10.bin?ContentType=application/vnd.openxmlformats-officedocument.spreadsheetml.printerSettings">
        <DigestMethod Algorithm="http://www.w3.org/2001/04/xmlenc#sha256"/>
        <DigestValue>TaA6KX/SRWPpmiasS8KGCRFI/mFTpQlGqiM07LbibG8=</DigestValue>
      </Reference>
      <Reference URI="/xl/printerSettings/printerSettings11.bin?ContentType=application/vnd.openxmlformats-officedocument.spreadsheetml.printerSettings">
        <DigestMethod Algorithm="http://www.w3.org/2001/04/xmlenc#sha256"/>
        <DigestValue>exw8g4s0rZ5kjoN4Sy3iRX1Sb2wzY8YcYSOcttTdquE=</DigestValue>
      </Reference>
      <Reference URI="/xl/printerSettings/printerSettings12.bin?ContentType=application/vnd.openxmlformats-officedocument.spreadsheetml.printerSettings">
        <DigestMethod Algorithm="http://www.w3.org/2001/04/xmlenc#sha256"/>
        <DigestValue>ZVxXhJn6XmjT/m1Dw2UhwYZPVXYMSYE+DUFTlsgHV4s=</DigestValue>
      </Reference>
      <Reference URI="/xl/printerSettings/printerSettings13.bin?ContentType=application/vnd.openxmlformats-officedocument.spreadsheetml.printerSettings">
        <DigestMethod Algorithm="http://www.w3.org/2001/04/xmlenc#sha256"/>
        <DigestValue>ZVxXhJn6XmjT/m1Dw2UhwYZPVXYMSYE+DUFTlsgHV4s=</DigestValue>
      </Reference>
      <Reference URI="/xl/printerSettings/printerSettings14.bin?ContentType=application/vnd.openxmlformats-officedocument.spreadsheetml.printerSettings">
        <DigestMethod Algorithm="http://www.w3.org/2001/04/xmlenc#sha256"/>
        <DigestValue>ZVxXhJn6XmjT/m1Dw2UhwYZPVXYMSYE+DUFTlsgHV4s=</DigestValue>
      </Reference>
      <Reference URI="/xl/printerSettings/printerSettings15.bin?ContentType=application/vnd.openxmlformats-officedocument.spreadsheetml.printerSettings">
        <DigestMethod Algorithm="http://www.w3.org/2001/04/xmlenc#sha256"/>
        <DigestValue>GyyR84UYFfbFvVrs+ip9vPggIMAXC0nxkmeUVNsGxCc=</DigestValue>
      </Reference>
      <Reference URI="/xl/printerSettings/printerSettings16.bin?ContentType=application/vnd.openxmlformats-officedocument.spreadsheetml.printerSettings">
        <DigestMethod Algorithm="http://www.w3.org/2001/04/xmlenc#sha256"/>
        <DigestValue>+BdIrUjIF4dgpdETKzetI2+2MzZeXWu+2X9Vqcg88Hw=</DigestValue>
      </Reference>
      <Reference URI="/xl/printerSettings/printerSettings17.bin?ContentType=application/vnd.openxmlformats-officedocument.spreadsheetml.printerSettings">
        <DigestMethod Algorithm="http://www.w3.org/2001/04/xmlenc#sha256"/>
        <DigestValue>TRrCOIAvgyay9+dOHANtMRhI4Mlj24DaFIyKQoKcdPw=</DigestValue>
      </Reference>
      <Reference URI="/xl/printerSettings/printerSettings18.bin?ContentType=application/vnd.openxmlformats-officedocument.spreadsheetml.printerSettings">
        <DigestMethod Algorithm="http://www.w3.org/2001/04/xmlenc#sha256"/>
        <DigestValue>aKO8XWThzgvGlTVSu23kX37OoqtKGS6PBUkmhsicI1Y=</DigestValue>
      </Reference>
      <Reference URI="/xl/printerSettings/printerSettings19.bin?ContentType=application/vnd.openxmlformats-officedocument.spreadsheetml.printerSettings">
        <DigestMethod Algorithm="http://www.w3.org/2001/04/xmlenc#sha256"/>
        <DigestValue>TRrCOIAvgyay9+dOHANtMRhI4Mlj24DaFIyKQoKcdPw=</DigestValue>
      </Reference>
      <Reference URI="/xl/printerSettings/printerSettings2.bin?ContentType=application/vnd.openxmlformats-officedocument.spreadsheetml.printerSettings">
        <DigestMethod Algorithm="http://www.w3.org/2001/04/xmlenc#sha256"/>
        <DigestValue>aKO8XWThzgvGlTVSu23kX37OoqtKGS6PBUkmhsicI1Y=</DigestValue>
      </Reference>
      <Reference URI="/xl/printerSettings/printerSettings20.bin?ContentType=application/vnd.openxmlformats-officedocument.spreadsheetml.printerSettings">
        <DigestMethod Algorithm="http://www.w3.org/2001/04/xmlenc#sha256"/>
        <DigestValue>hqnMLvZ6XBY2fH1KhK00vJXWuxlSZRWkoKrdKDrIF2Q=</DigestValue>
      </Reference>
      <Reference URI="/xl/printerSettings/printerSettings21.bin?ContentType=application/vnd.openxmlformats-officedocument.spreadsheetml.printerSettings">
        <DigestMethod Algorithm="http://www.w3.org/2001/04/xmlenc#sha256"/>
        <DigestValue>82lw6sm57LAZKDcAOrer8Dq0JuSR9K7a6PanFoORimg=</DigestValue>
      </Reference>
      <Reference URI="/xl/printerSettings/printerSettings22.bin?ContentType=application/vnd.openxmlformats-officedocument.spreadsheetml.printerSettings">
        <DigestMethod Algorithm="http://www.w3.org/2001/04/xmlenc#sha256"/>
        <DigestValue>ZVxXhJn6XmjT/m1Dw2UhwYZPVXYMSYE+DUFTlsgHV4s=</DigestValue>
      </Reference>
      <Reference URI="/xl/printerSettings/printerSettings23.bin?ContentType=application/vnd.openxmlformats-officedocument.spreadsheetml.printerSettings">
        <DigestMethod Algorithm="http://www.w3.org/2001/04/xmlenc#sha256"/>
        <DigestValue>ZVxXhJn6XmjT/m1Dw2UhwYZPVXYMSYE+DUFTlsgHV4s=</DigestValue>
      </Reference>
      <Reference URI="/xl/printerSettings/printerSettings24.bin?ContentType=application/vnd.openxmlformats-officedocument.spreadsheetml.printerSettings">
        <DigestMethod Algorithm="http://www.w3.org/2001/04/xmlenc#sha256"/>
        <DigestValue>ZVxXhJn6XmjT/m1Dw2UhwYZPVXYMSYE+DUFTlsgHV4s=</DigestValue>
      </Reference>
      <Reference URI="/xl/printerSettings/printerSettings25.bin?ContentType=application/vnd.openxmlformats-officedocument.spreadsheetml.printerSettings">
        <DigestMethod Algorithm="http://www.w3.org/2001/04/xmlenc#sha256"/>
        <DigestValue>exw8g4s0rZ5kjoN4Sy3iRX1Sb2wzY8YcYSOcttTdquE=</DigestValue>
      </Reference>
      <Reference URI="/xl/printerSettings/printerSettings26.bin?ContentType=application/vnd.openxmlformats-officedocument.spreadsheetml.printerSettings">
        <DigestMethod Algorithm="http://www.w3.org/2001/04/xmlenc#sha256"/>
        <DigestValue>OGD3iF2+l78gTInlDCWFPycZVuHBpUE02raJ/Wr5XCI=</DigestValue>
      </Reference>
      <Reference URI="/xl/printerSettings/printerSettings27.bin?ContentType=application/vnd.openxmlformats-officedocument.spreadsheetml.printerSettings">
        <DigestMethod Algorithm="http://www.w3.org/2001/04/xmlenc#sha256"/>
        <DigestValue>aKO8XWThzgvGlTVSu23kX37OoqtKGS6PBUkmhsicI1Y=</DigestValue>
      </Reference>
      <Reference URI="/xl/printerSettings/printerSettings28.bin?ContentType=application/vnd.openxmlformats-officedocument.spreadsheetml.printerSettings">
        <DigestMethod Algorithm="http://www.w3.org/2001/04/xmlenc#sha256"/>
        <DigestValue>aKO8XWThzgvGlTVSu23kX37OoqtKGS6PBUkmhsicI1Y=</DigestValue>
      </Reference>
      <Reference URI="/xl/printerSettings/printerSettings29.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aKO8XWThzgvGlTVSu23kX37OoqtKGS6PBUkmhsicI1Y=</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TaA6KX/SRWPpmiasS8KGCRFI/mFTpQlGqiM07LbibG8=</DigestValue>
      </Reference>
      <Reference URI="/xl/printerSettings/printerSettings6.bin?ContentType=application/vnd.openxmlformats-officedocument.spreadsheetml.printerSettings">
        <DigestMethod Algorithm="http://www.w3.org/2001/04/xmlenc#sha256"/>
        <DigestValue>exw8g4s0rZ5kjoN4Sy3iRX1Sb2wzY8YcYSOcttTdquE=</DigestValue>
      </Reference>
      <Reference URI="/xl/printerSettings/printerSettings7.bin?ContentType=application/vnd.openxmlformats-officedocument.spreadsheetml.printerSettings">
        <DigestMethod Algorithm="http://www.w3.org/2001/04/xmlenc#sha256"/>
        <DigestValue>TRrCOIAvgyay9+dOHANtMRhI4Mlj24DaFIyKQoKcdPw=</DigestValue>
      </Reference>
      <Reference URI="/xl/printerSettings/printerSettings8.bin?ContentType=application/vnd.openxmlformats-officedocument.spreadsheetml.printerSettings">
        <DigestMethod Algorithm="http://www.w3.org/2001/04/xmlenc#sha256"/>
        <DigestValue>BCq9O5HHwm91X0cDGi4bjZg0oXnSgv7WGiCfkpesuIU=</DigestValue>
      </Reference>
      <Reference URI="/xl/printerSettings/printerSettings9.bin?ContentType=application/vnd.openxmlformats-officedocument.spreadsheetml.printerSettings">
        <DigestMethod Algorithm="http://www.w3.org/2001/04/xmlenc#sha256"/>
        <DigestValue>TRrCOIAvgyay9+dOHANtMRhI4Mlj24DaFIyKQoKcdPw=</DigestValue>
      </Reference>
      <Reference URI="/xl/sharedStrings.xml?ContentType=application/vnd.openxmlformats-officedocument.spreadsheetml.sharedStrings+xml">
        <DigestMethod Algorithm="http://www.w3.org/2001/04/xmlenc#sha256"/>
        <DigestValue>FXqXVogoLfUwQhko88caX1Be+jQsIzWxFagsvfmGM9k=</DigestValue>
      </Reference>
      <Reference URI="/xl/styles.xml?ContentType=application/vnd.openxmlformats-officedocument.spreadsheetml.styles+xml">
        <DigestMethod Algorithm="http://www.w3.org/2001/04/xmlenc#sha256"/>
        <DigestValue>HqiB1LGLpeO3btW3bEb3PD7tzK11h9ka0biYfvn0K30=</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UC6b/f5xSlHKAuBeiqRhEnI8irQVot0RoYV/bkhhfec=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r1pan4YB4nCVRqknDt/tulbIeeENEbFXZrW/2HITUqc=</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16ybpilcgcPls+LI/FLvSUju8Y/GS3FT1uphQRtddZs=</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Zz0eiQOwxucXNEak9wvmMQNoIP3ChnFeqaa9hpxgxoU=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Vfwd3q6JoZRQl4XRQYCrXci0hbexTcx8ktmX1ddPPBQ=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8p06WvhogJH6kNvXKVH64MTRvxiVeyq7c5FWuQt+VUY=</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am/C66L4TyPLpsDXzfUXJ9R+xUgoos9pCU3AQ6WmuIg=</DigestValue>
      </Reference>
      <Reference URI="/xl/worksheets/sheet1.xml?ContentType=application/vnd.openxmlformats-officedocument.spreadsheetml.worksheet+xml">
        <DigestMethod Algorithm="http://www.w3.org/2001/04/xmlenc#sha256"/>
        <DigestValue>RJQ12SPkHZ8iIRVL0SJwZzyz1Nk39og5qoUmA6cyTsE=</DigestValue>
      </Reference>
      <Reference URI="/xl/worksheets/sheet2.xml?ContentType=application/vnd.openxmlformats-officedocument.spreadsheetml.worksheet+xml">
        <DigestMethod Algorithm="http://www.w3.org/2001/04/xmlenc#sha256"/>
        <DigestValue>tErOyA6HJLgAD4FvyxXe+GZeuPFbpGQFhWDQtvxILzs=</DigestValue>
      </Reference>
      <Reference URI="/xl/worksheets/sheet3.xml?ContentType=application/vnd.openxmlformats-officedocument.spreadsheetml.worksheet+xml">
        <DigestMethod Algorithm="http://www.w3.org/2001/04/xmlenc#sha256"/>
        <DigestValue>acwCjC50fR7AdoMco452bRkUnSw7mSIg2UR4DcthtLM=</DigestValue>
      </Reference>
      <Reference URI="/xl/worksheets/sheet4.xml?ContentType=application/vnd.openxmlformats-officedocument.spreadsheetml.worksheet+xml">
        <DigestMethod Algorithm="http://www.w3.org/2001/04/xmlenc#sha256"/>
        <DigestValue>4BHoYeUxwIp7Yxmh4b0gvEijqfraDINw14+3PgSXa8w=</DigestValue>
      </Reference>
      <Reference URI="/xl/worksheets/sheet5.xml?ContentType=application/vnd.openxmlformats-officedocument.spreadsheetml.worksheet+xml">
        <DigestMethod Algorithm="http://www.w3.org/2001/04/xmlenc#sha256"/>
        <DigestValue>uzph00iPpbyfiudr568j4HczCw2fb9PlCwsVUbvehS0=</DigestValue>
      </Reference>
      <Reference URI="/xl/worksheets/sheet6.xml?ContentType=application/vnd.openxmlformats-officedocument.spreadsheetml.worksheet+xml">
        <DigestMethod Algorithm="http://www.w3.org/2001/04/xmlenc#sha256"/>
        <DigestValue>x+sRyXiKDmPFUy1G/mHIbujGeacMTj+sBWU82PqBGzw=</DigestValue>
      </Reference>
      <Reference URI="/xl/worksheets/sheet7.xml?ContentType=application/vnd.openxmlformats-officedocument.spreadsheetml.worksheet+xml">
        <DigestMethod Algorithm="http://www.w3.org/2001/04/xmlenc#sha256"/>
        <DigestValue>ohK7ED1DkxDIrSRa2n6fH/cUXAXkfpl0D/25jR1R+I0=</DigestValue>
      </Reference>
      <Reference URI="/xl/worksheets/sheet8.xml?ContentType=application/vnd.openxmlformats-officedocument.spreadsheetml.worksheet+xml">
        <DigestMethod Algorithm="http://www.w3.org/2001/04/xmlenc#sha256"/>
        <DigestValue>eVQxFZ7oNf6mlfIz5fdGs9fs84KdlPPDe7hskh5bajU=</DigestValue>
      </Reference>
      <Reference URI="/xl/worksheets/sheet9.xml?ContentType=application/vnd.openxmlformats-officedocument.spreadsheetml.worksheet+xml">
        <DigestMethod Algorithm="http://www.w3.org/2001/04/xmlenc#sha256"/>
        <DigestValue>3+VmzL/2KbH2mhEtsiW0ZmwJWczmIoQKTxRn64GKNdU=</DigestValue>
      </Reference>
    </Manifest>
    <SignatureProperties>
      <SignatureProperty Id="idSignatureTime" Target="#idPackageSignature">
        <mdssi:SignatureTime xmlns:mdssi="http://schemas.openxmlformats.org/package/2006/digital-signature">
          <mdssi:Format>YYYY-MM-DDThh:mm:ssTZD</mdssi:Format>
          <mdssi:Value>2024-07-30T12:28:50Z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15.0</OfficeVersion>
          <ApplicationVersion>15.0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2024-07-30T12:28:50Z</xd:SigningTime>
          <xd:SigningCertificate>
            <xd:Cert>
              <xd:CertDigest>
                <DigestMethod Algorithm="http://www.w3.org/2001/04/xmlenc#sha256"/>
                <DigestValue>oidbGIyJKCpLNP/h0bLBlIcbIbGgUIDOKEqUt+EtArU=</DigestValue>
              </xd:CertDigest>
              <xd:IssuerSerial>
                <X509IssuerName>CN=CA-CODE100 S.A., C=PY, O=CODE100 S.A., SERIALNUMBER=RUC 80080610-7</X509IssuerName>
                <X509SerialNumber>2051668823967748469833955341895326913817266148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lTCCBX2gAwIBAgIQFQam0zHqbL5VAzhF6Zk1wTANBgkqhkiG9w0BAQsFADBvMQswCQYDVQQGEwJQWTErMCkGA1UECgwiTWluaXN0ZXJpbyBkZSBJbmR1c3RyaWEgeSBDb21lcmNpbzEzMDEGA1UEAwwqQXV0b3JpZGFkIENlcnRpZmljYWRvcmEgUmHDrXogZGVsIFBhcmFndWF5MB4XDTE1MDMxMzE5MTkzM1oXDTI1MDMxMzE5MTkzM1owVzEXMBUGA1UEBRMOUlVDIDgwMDgwNjEwLTcxFTATBgNVBAoTDENPREUxMDAgUy5BLjELMAkGA1UEBhMCUFkxGDAWBgNVBAMTD0NBLUNPREUxMDAgUy5BLjCCAiIwDQYJKoZIhvcNAQEBBQADggIPADCCAgoCggIBAKq5cmDx8Vvk7dlXjYYKwdNRreQbj9K2Q3zBDwF+/vPMXXX8pPD+U3dIHr9BGoDy6M7UrZlXfexAGDzVgaTKlzJgZbkYFOYOKrN2fh1UnTPnStJsIjHywqpPqrW0y5rRm3preND4LMJhjmB0YSIp6LT8Nd5FvOtn/G2eBMZD1vFGooZ8p135TkWSGhTfNwssEYaLxWxFSnC8ntX+rfzBh0v9bx/iS2oRpvqLqTyOXvtgaTmUcGOMmzwRUnuQqRaHe7EQJMtYSnFKB8QZbxhnMSmhc3wxAcrO+mOruL/FO153UvU6uEJUP4uxjggxxyxcIWwQX40/TMWauVhG68YjIUZJBXJMSbO9AewBmKnWSWkZqD2ZTwg6fPew0cBOSsk2AvlA6w++ID+31F8uSm6OOxG/u9q3a7kHdfsH1N+tQBBdhuUr8+IcwNIgy4kkVQsNyF9jxwPimQHUXWTHnMxug0zb/+UyPX5U24dzq1FrMHneKi+m7fZYjPO3eN1FB/0ZhTqphfEM8QT8XHaPSxY+U8raBZnWqjZhCT5Xx02cmlHYZ/O4w7us9KKaMfLrMxioE8CdJsyTkN1K6z/Bd31FVPSfKJZBZ+4iAj6Wfa4sRci8KhB9tS9Tp4AeSY/yaf6OSh1FZSgaJ8UpCCJjX8BIlToDHyASJxtaR7AItaeD5p4XAgMBAAGjggJDMIICPzASBgNVHRMBAf8ECDAGAQH/AgEAMA4GA1UdDwEB/wQEAwIBBjAdBgNVHQ4EFgQUJ/baOwt/k/hZEtAVqkLPspaWPUUwHwYDVR0jBBgwFoAUwsQR8ipoRAwAKOxM1inbkvtevdYwegYIKwYBBQUHAQEEbjBsMD4GCCsGAQUFBzAChjJodHRwOi8vd3d3LmFjcmFpei5nb3YucHkvY3J0L2FjX3JhaXpfcHlfc2hhMjU2LmNydDAqBggrBgEFBQcwAYYeaHR0cDovL2NhMS5jb2RlMTAwLmNvbS5weS9vY3NwMIIBHQYDVR0gBIIBFDCCARAwggEMBgNVHSAwggEDMDYGCCsGAQUFBwIBFipodHRwOi8vd3d3LmFjcmFpei5nb3YucHkvY3BzL3BvbGl0aWNhcy5wZGYwZgYIKwYBBQUHAgIwWhpYQ2VydGlmaWNhZG9zIGVtaXRpZG9zIGRlbnRybyBkZWwgbWFyY28gZGUgbGEgUEtJIFBhcmFndWF5IGJham8gbGEgamVyYXJxdWlhIGRlIHN1IEFDUmFpejBhBggrBgEFBQcCAjBVGlNJc3N1ZWQgQ2VydGlmaWNhdGVzIGluIHRoZSBzY29wZSBvZiB0aGUgUEtJIFBhcmFndWF5IHVuZGVyIHRoZSBoaWVyYWNoeSBvZiBST09UIENBLjA8BgNVHR8ENTAzMDGgL6AthitodHRwOi8vd3d3LmFjcmFpei5nb3YucHkvYXJsL2FjX3JhaXpfcHkuY3JsMA0GCSqGSIb3DQEBCwUAA4ICAQCYwoeertzB7Um4In9wdg4uUvBU1DnivQWVaUJheeX5Bx81Mx60cu54IrwRC8o9AdgyV3aZiy+cWd8hBoX8ItgqJmxk4PwUT1802eP/ftLurBdCbAQv0lL81sDN00qtSo8LuqKv7ShZ5yYmrF6mEYJJYZ6AmCA5ji0nQ204rP7GKn3aA2wRy9DQ0WcAHB5YXVj4ihPMPWRf1y+zdDVEAJl2w2lmaBWPpg2Q/fIssSosmQozlHgb7HuVTLluHfZLdGiwq/pIk89qaoTpZs8s/ni2jMFvTx/3DHnY3Dz6s5kRDw2whrIjoV6xMDLJe3bm+rXKi2pGddUsqNrb6lCTUwN6bC0xIhwjRRxrBO9CMnj/8YT1GmR9kHKgP08tcyDSWk+woSoflKL/mlOkZf5o8TLTtSDeA87MMT0n18CWxzSLpkF97WXmJ8JGqTFDk1efqogYP6oanP9QvVUNGyEJw6DmGHEW3c29XaL1j/F4DTRCGEH2anQtpL6nV0l+mJ/hsDzPpPt92VilM4GdPZvk10JQ/yzj4+uNB9wozKLy427qbe6se/VaHa3iyutnxRP9sPEqHWfP/fm5u/e0PC9/JsjE89zti8rxEUK3hES0cSaLsCXpPKXPViaZI+1FeCtG9q2Deesy9diKtRnVZ1/ozb1rdfsug6BLWG4AsBnG3zduXA==</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P a r t M a p   x m l n s : x s i = " h t t p : / / w w w . w 3 . o r g / 2 0 0 1 / X M L S c h e m a - i n s t a n c e "   x m l n s : x s d = " h t t p : / / w w w . w 3 . o r g / 2 0 0 1 / X M L S c h e m a " >  
     < P a r t s >  
         < P a r t I t e m >  
             < P r o p e r t y N a m e > T B L i n k T y p e L i n k H i g h l i g h t < / P r o p e r t y N a m e >  
             < V a l u e > T r u e < / V a l u e >  
         < / P a r t I t e m >  
         < P a r t I t e m >  
             < P r o p e r t y N a m e > D A L i n k T y p e L i n k H i g h l i g h t < / P r o p e r t y N a m e >  
             < V a l u e > T r u e < / V a l u e >  
         < / P a r t I t e m >  
     < / P a r t s >  
 < / P a r t M a p > 
</file>

<file path=customXml/item2.xml><?xml version="1.0" encoding="utf-8"?>
<DAEMSEngagementItemInfo xmlns="http://schemas.microsoft.com/DAEMSEngagementItemInfoXML">
  <EngagementID>5000006718</EngagementID>
  <LogicalEMSServerID>-109903338106937214</LogicalEMSServerID>
  <WorkingPaperID>3844866605800000204</WorkingPaperID>
</DAEMSEngagementItemInfo>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o" ma:contentTypeID="0x01010046E70B66A5D0634F9C9558F5B0522CB2" ma:contentTypeVersion="6" ma:contentTypeDescription="Crear nuevo documento." ma:contentTypeScope="" ma:versionID="558703941e5b8d4a8ba0c2fb6d141442">
  <xsd:schema xmlns:xsd="http://www.w3.org/2001/XMLSchema" xmlns:xs="http://www.w3.org/2001/XMLSchema" xmlns:p="http://schemas.microsoft.com/office/2006/metadata/properties" xmlns:ns2="a68655e8-bea0-46ee-b347-a5d3d2f57b91" xmlns:ns3="3195918e-f078-4dcc-bd84-f7ddf5e0e5e9" targetNamespace="http://schemas.microsoft.com/office/2006/metadata/properties" ma:root="true" ma:fieldsID="c9b96b2d1e6cd421f5a950e17d6fb541" ns2:_="" ns3:_="">
    <xsd:import namespace="a68655e8-bea0-46ee-b347-a5d3d2f57b91"/>
    <xsd:import namespace="3195918e-f078-4dcc-bd84-f7ddf5e0e5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655e8-bea0-46ee-b347-a5d3d2f57b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95918e-f078-4dcc-bd84-f7ddf5e0e5e9"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FE7704-C340-4DDA-87D5-96389E4CEA75}">
  <ds:schemaRefs>
    <ds:schemaRef ds:uri="http://www.w3.org/2001/XMLSchema"/>
  </ds:schemaRefs>
</ds:datastoreItem>
</file>

<file path=customXml/itemProps2.xml><?xml version="1.0" encoding="utf-8"?>
<ds:datastoreItem xmlns:ds="http://schemas.openxmlformats.org/officeDocument/2006/customXml" ds:itemID="{8C7880CB-946F-46ED-A556-64DC966C8933}">
  <ds:schemaRefs>
    <ds:schemaRef ds:uri="http://schemas.microsoft.com/DAEMSEngagementItemInfoXML"/>
  </ds:schemaRefs>
</ds:datastoreItem>
</file>

<file path=customXml/itemProps3.xml><?xml version="1.0" encoding="utf-8"?>
<ds:datastoreItem xmlns:ds="http://schemas.openxmlformats.org/officeDocument/2006/customXml" ds:itemID="{194F1DA9-7A64-4905-8B1D-AC32BE41430D}">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3195918e-f078-4dcc-bd84-f7ddf5e0e5e9"/>
    <ds:schemaRef ds:uri="a68655e8-bea0-46ee-b347-a5d3d2f57b91"/>
    <ds:schemaRef ds:uri="http://www.w3.org/XML/1998/namespace"/>
    <ds:schemaRef ds:uri="http://purl.org/dc/dcmitype/"/>
  </ds:schemaRefs>
</ds:datastoreItem>
</file>

<file path=customXml/itemProps4.xml><?xml version="1.0" encoding="utf-8"?>
<ds:datastoreItem xmlns:ds="http://schemas.openxmlformats.org/officeDocument/2006/customXml" ds:itemID="{DB018A95-5F88-4C97-92C7-149C1216EB91}">
  <ds:schemaRefs>
    <ds:schemaRef ds:uri="http://schemas.microsoft.com/sharepoint/v3/contenttype/forms"/>
  </ds:schemaRefs>
</ds:datastoreItem>
</file>

<file path=customXml/itemProps5.xml><?xml version="1.0" encoding="utf-8"?>
<ds:datastoreItem xmlns:ds="http://schemas.openxmlformats.org/officeDocument/2006/customXml" ds:itemID="{356A0CA8-9B90-4169-9740-FB0DFE102E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8655e8-bea0-46ee-b347-a5d3d2f57b91"/>
    <ds:schemaRef ds:uri="3195918e-f078-4dcc-bd84-f7ddf5e0e5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Portada</vt:lpstr>
      <vt:lpstr>Activo Neto</vt:lpstr>
      <vt:lpstr>Estado de Ingresos y Egresos</vt:lpstr>
      <vt:lpstr>Variación del Activo Neto</vt:lpstr>
      <vt:lpstr>BG</vt:lpstr>
      <vt:lpstr>CA</vt:lpstr>
      <vt:lpstr>Flujos de Efectivo</vt:lpstr>
      <vt:lpstr>Nota 1 a Nota 3.7</vt:lpstr>
      <vt:lpstr>Nota 3.6 a Nota 8</vt:lpstr>
      <vt:lpstr>'Activo Neto'!Área_de_impresión</vt:lpstr>
      <vt:lpstr>'Estado de Ingresos y Egresos'!Área_de_impresión</vt:lpstr>
      <vt:lpstr>'Flujos de Efectivo'!Área_de_impresión</vt:lpstr>
      <vt:lpstr>'Nota 1 a Nota 3.7'!Área_de_impresión</vt:lpstr>
      <vt:lpstr>'Nota 3.6 a Nota 8'!Área_de_impresión</vt:lpstr>
      <vt:lpstr>'Variación del Activo Neto'!Área_de_impresión</vt:lpstr>
      <vt:lpstr>'Variación del Activo Neto'!OLE_LINK2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Aller</dc:creator>
  <cp:keywords/>
  <dc:description/>
  <cp:lastModifiedBy>Dahiana Fabiana Sánchez Chaparro</cp:lastModifiedBy>
  <cp:revision/>
  <dcterms:created xsi:type="dcterms:W3CDTF">2016-08-27T16:35:25Z</dcterms:created>
  <dcterms:modified xsi:type="dcterms:W3CDTF">2024-07-25T20:17:59Z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2022-03-31T01:06:36Z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354e2423-a421-4503-89a2-cb8f38c5cb2c</vt:lpwstr>
  </property>
  <property fmtid="{D5CDD505-2E9C-101B-9397-08002B2CF9AE}" pid="8" name="MSIP_Label_ea60d57e-af5b-4752-ac57-3e4f28ca11dc_ContentBits">
    <vt:lpwstr>0</vt:lpwstr>
  </property>
  <property fmtid="{D5CDD505-2E9C-101B-9397-08002B2CF9AE}" pid="9" name="ContentTypeId">
    <vt:lpwstr>0x01010046E70B66A5D0634F9C9558F5B0522CB2</vt:lpwstr>
  </property>
  <property fmtid="{D5CDD505-2E9C-101B-9397-08002B2CF9AE}" pid="10" name="MediaServiceImageTags">
    <vt:lpwstr/>
  </property>
</Properties>
</file>