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C:\Users\dsanchez\Desktop\ARCHIVOS PARA FIRMA\AFPISA\"/>
    </mc:Choice>
  </mc:AlternateContent>
  <xr:revisionPtr revIDLastSave="0" documentId="13_ncr:201_{D28B1102-4B28-43C5-B311-8260C3706514}" xr6:coauthVersionLast="47" xr6:coauthVersionMax="47" xr10:uidLastSave="{00000000-0000-0000-0000-000000000000}"/>
  <bookViews>
    <workbookView xWindow="-108" yWindow="-108" windowWidth="23256" windowHeight="12456" tabRatio="909" xr2:uid="{00000000-000D-0000-FFFF-FFFF00000000}"/>
  </bookViews>
  <sheets>
    <sheet name="Portada" sheetId="12" r:id="rId1"/>
    <sheet name="Activo Neto" sheetId="3" r:id="rId2"/>
    <sheet name="Control" sheetId="16" state="hidden" r:id="rId3"/>
    <sheet name="Sheet2" sheetId="17" state="hidden" r:id="rId4"/>
    <sheet name="Estado de Ingresos y Egresos" sheetId="4" r:id="rId5"/>
    <sheet name="Variación del Activo Neto" sheetId="7" r:id="rId6"/>
    <sheet name="BG" sheetId="13" state="hidden" r:id="rId7"/>
    <sheet name="CA" sheetId="15" state="hidden" r:id="rId8"/>
    <sheet name="Flujos de Efectivo" sheetId="5" r:id="rId9"/>
    <sheet name="Notas Contables" sheetId="8" r:id="rId10"/>
  </sheets>
  <definedNames>
    <definedName name="\a" localSheetId="9">#REF!</definedName>
    <definedName name="\a">#REF!</definedName>
    <definedName name="_____DAT23" localSheetId="9">#REF!</definedName>
    <definedName name="_____DAT23">#REF!</definedName>
    <definedName name="_____DAT24" localSheetId="9">#REF!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5">#REF!</definedName>
    <definedName name="__DAT23">#REF!</definedName>
    <definedName name="__DAT24" localSheetId="5">#REF!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5">#REF!</definedName>
    <definedName name="_DAT13">#REF!</definedName>
    <definedName name="_DAT14" localSheetId="5">#REF!</definedName>
    <definedName name="_DAT14">#REF!</definedName>
    <definedName name="_DAT15">#REF!</definedName>
    <definedName name="_DAT16">#REF!</definedName>
    <definedName name="_DAT17" localSheetId="5">#REF!</definedName>
    <definedName name="_DAT17">#REF!</definedName>
    <definedName name="_DAT18" localSheetId="5">#REF!</definedName>
    <definedName name="_DAT18">#REF!</definedName>
    <definedName name="_DAT19" localSheetId="5">#REF!</definedName>
    <definedName name="_DAT19">#REF!</definedName>
    <definedName name="_DAT2">#REF!</definedName>
    <definedName name="_DAT20" localSheetId="5">#REF!</definedName>
    <definedName name="_DAT20">#REF!</definedName>
    <definedName name="_DAT22" localSheetId="5">#REF!</definedName>
    <definedName name="_DAT22">#REF!</definedName>
    <definedName name="_DAT23" localSheetId="5">#REF!</definedName>
    <definedName name="_DAT23">#REF!</definedName>
    <definedName name="_DAT24" localSheetId="5">#REF!</definedName>
    <definedName name="_DAT24">#REF!</definedName>
    <definedName name="_DAT3" localSheetId="5">#REF!</definedName>
    <definedName name="_DAT3">#REF!</definedName>
    <definedName name="_DAT4" localSheetId="5">#REF!</definedName>
    <definedName name="_DAT4">#REF!</definedName>
    <definedName name="_DAT5" localSheetId="5">#REF!</definedName>
    <definedName name="_DAT5">#REF!</definedName>
    <definedName name="_DAT6">#REF!</definedName>
    <definedName name="_DAT7">#REF!</definedName>
    <definedName name="_DAT8">#REF!</definedName>
    <definedName name="_xlnm._FilterDatabase" localSheetId="6" hidden="1">BG!$A$4:$E$145</definedName>
    <definedName name="_xlnm._FilterDatabase" localSheetId="7" hidden="1">CA!$A$2:$WVV$155</definedName>
    <definedName name="_xlnm._FilterDatabase" localSheetId="2" hidden="1">Control!$B$2:$AP$196</definedName>
    <definedName name="_xlnm._FilterDatabase" localSheetId="9" hidden="1">'Notas Contables'!$C$169:$U$289</definedName>
    <definedName name="_Key1" localSheetId="7" hidden="1">#REF!</definedName>
    <definedName name="_Key1" localSheetId="5" hidden="1">#REF!</definedName>
    <definedName name="_Key1" hidden="1">#REF!</definedName>
    <definedName name="_Key2" localSheetId="5" hidden="1">#REF!</definedName>
    <definedName name="_Key2" hidden="1">#REF!</definedName>
    <definedName name="_Order1" hidden="1">255</definedName>
    <definedName name="_Order2" hidden="1">255</definedName>
    <definedName name="_Parse_In" localSheetId="5" hidden="1">#REF!</definedName>
    <definedName name="_Parse_In" hidden="1">#REF!</definedName>
    <definedName name="_Parse_Out" localSheetId="5" hidden="1">#REF!</definedName>
    <definedName name="_Parse_Out" hidden="1">#REF!</definedName>
    <definedName name="_RSE1">#REF!</definedName>
    <definedName name="_RSE2">#REF!</definedName>
    <definedName name="_TPy530231">#REF!</definedName>
    <definedName name="a" localSheetId="7"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5">#REF!</definedName>
    <definedName name="a" hidden="1">{#N/A,#N/A,FALSE,"Aging Summary";#N/A,#N/A,FALSE,"Ratio Analysis";#N/A,#N/A,FALSE,"Test 120 Day Accts";#N/A,#N/A,FALSE,"Tickmarks"}</definedName>
    <definedName name="A_impresión_IM" localSheetId="5">#REF!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5">#REF!</definedName>
    <definedName name="ADV_PROM">#REF!</definedName>
    <definedName name="APSUMMARY">#REF!</definedName>
    <definedName name="AR_Balance">#REF!</definedName>
    <definedName name="ARA_Threshold">#REF!</definedName>
    <definedName name="_xlnm.Print_Area" localSheetId="1">'Activo Neto'!$A$6:$F$46</definedName>
    <definedName name="_xlnm.Print_Area" localSheetId="4">'Estado de Ingresos y Egresos'!$A$6:$G$40</definedName>
    <definedName name="_xlnm.Print_Area" localSheetId="8">'Flujos de Efectivo'!$A$7:$F$40</definedName>
    <definedName name="_xlnm.Print_Area" localSheetId="9">'Notas Contables'!$C$8:$N$113</definedName>
    <definedName name="_xlnm.Print_Area" localSheetId="5">'Variación del Activo Neto'!$B$7:$K$33</definedName>
    <definedName name="Area_de_impresión2" localSheetId="9">#REF!</definedName>
    <definedName name="Area_de_impresión2" localSheetId="5">#REF!</definedName>
    <definedName name="Area_de_impresión2">#REF!</definedName>
    <definedName name="Area_de_impresión3" localSheetId="5">#REF!</definedName>
    <definedName name="Area_de_impresión3">#REF!</definedName>
    <definedName name="ARGENTINA" localSheetId="5">#REF!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5" hidden="1">#REF!</definedName>
    <definedName name="AS2StaticLS" hidden="1">#REF!</definedName>
    <definedName name="AS2SyncStepLS" hidden="1">0</definedName>
    <definedName name="AS2TickmarkLS" localSheetId="5" hidden="1">#REF!</definedName>
    <definedName name="AS2TickmarkLS" hidden="1">#REF!</definedName>
    <definedName name="AS2VersionLS" hidden="1">300</definedName>
    <definedName name="assssssssssssssssssssssssssssssssssssssssss" hidden="1">#REF!</definedName>
    <definedName name="B" localSheetId="5">#REF!</definedName>
    <definedName name="B">#REF!</definedName>
    <definedName name="_xlnm.Database" localSheetId="5">#REF!</definedName>
    <definedName name="_xlnm.Database">#REF!</definedName>
    <definedName name="basemeta" localSheetId="5">#REF!</definedName>
    <definedName name="basemeta">#REF!</definedName>
    <definedName name="basenueva" localSheetId="5">#REF!</definedName>
    <definedName name="basenueva">#REF!</definedName>
    <definedName name="BB">#REF!</definedName>
    <definedName name="BCDE" localSheetId="7"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5"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5">#REF!</definedName>
    <definedName name="BRASIL">#REF!</definedName>
    <definedName name="bsusocomb1">#REF!</definedName>
    <definedName name="bsusonorte1">#REF!</definedName>
    <definedName name="bsusosur1">#REF!</definedName>
    <definedName name="BuiltIn_Print_Area" localSheetId="5">#REF!</definedName>
    <definedName name="BuiltIn_Print_Area">#REF!</definedName>
    <definedName name="BuiltIn_Print_Area___0___0___0___0___0" localSheetId="5">#REF!</definedName>
    <definedName name="BuiltIn_Print_Area___0___0___0___0___0">#REF!</definedName>
    <definedName name="BuiltIn_Print_Area___0___0___0___0___0___0___0___0" localSheetId="5">#REF!</definedName>
    <definedName name="BuiltIn_Print_Area___0___0___0___0___0___0___0___0">#REF!</definedName>
    <definedName name="canal" localSheetId="5">#REF!</definedName>
    <definedName name="canal">#REF!</definedName>
    <definedName name="Capitali">#REF!</definedName>
    <definedName name="CC" localSheetId="5">#REF!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5">#REF!</definedName>
    <definedName name="chart1">#REF!</definedName>
    <definedName name="cliente" localSheetId="5">#REF!</definedName>
    <definedName name="cliente">#REF!</definedName>
    <definedName name="cliente2" localSheetId="5">#REF!</definedName>
    <definedName name="cliente2">#REF!</definedName>
    <definedName name="Clientes" localSheetId="5">#REF!</definedName>
    <definedName name="Clientes">#REF!</definedName>
    <definedName name="Clients_Population_Total" localSheetId="5">#REF!</definedName>
    <definedName name="Clients_Population_Total">#REF!</definedName>
    <definedName name="cndsuuuuuuuuuuuuuuuuuuuuuuuuuuuuuuuuuuuuuuuuuuuuuuuuuuuuu" hidden="1">#REF!</definedName>
    <definedName name="co" localSheetId="5">#REF!</definedName>
    <definedName name="co">#REF!</definedName>
    <definedName name="COMPAÑIAS" localSheetId="5">#REF!</definedName>
    <definedName name="COMPAÑIAS">#REF!</definedName>
    <definedName name="Compilacion">#REF!</definedName>
    <definedName name="complacu" localSheetId="5">#REF!</definedName>
    <definedName name="complacu">#REF!</definedName>
    <definedName name="complemes" localSheetId="5">#REF!</definedName>
    <definedName name="complemes">#REF!</definedName>
    <definedName name="Computed_Sample_Population_Total" localSheetId="5">#REF!</definedName>
    <definedName name="Computed_Sample_Population_Total">#REF!</definedName>
    <definedName name="COST_MP" localSheetId="5">#REF!</definedName>
    <definedName name="COST_MP">#REF!</definedName>
    <definedName name="crin0010">#REF!</definedName>
    <definedName name="Customer">#REF!</definedName>
    <definedName name="customerld">#REF!</definedName>
    <definedName name="CustomerPCS">#REF!</definedName>
    <definedName name="CY_Accounts_Receivable" localSheetId="5">#REF!</definedName>
    <definedName name="CY_Administration" localSheetId="5">#REF!</definedName>
    <definedName name="CY_Administration">#REF!</definedName>
    <definedName name="CY_Cash" localSheetId="5">#REF!</definedName>
    <definedName name="CY_Cash_Div_Dec" localSheetId="5">#REF!</definedName>
    <definedName name="CY_CASH_DIVIDENDS_DECLARED__per_common_share" localSheetId="5">#REF!</definedName>
    <definedName name="CY_Common_Equity" localSheetId="5">#REF!</definedName>
    <definedName name="CY_Cost_of_Sales" localSheetId="5">#REF!</definedName>
    <definedName name="CY_Current_Liabilities" localSheetId="5">#REF!</definedName>
    <definedName name="CY_Depreciation" localSheetId="5">#REF!</definedName>
    <definedName name="CY_Disc._Ops." localSheetId="5">#REF!</definedName>
    <definedName name="CY_Disc_mnth">#REF!</definedName>
    <definedName name="CY_Disc_pd">#REF!</definedName>
    <definedName name="CY_Discounts">#REF!</definedName>
    <definedName name="CY_Earnings_per_share" localSheetId="5">#REF!</definedName>
    <definedName name="CY_Extraord." localSheetId="5">#REF!</definedName>
    <definedName name="CY_Gross_Profit" localSheetId="5">#REF!</definedName>
    <definedName name="CY_INC_AFT_TAX" localSheetId="5">#REF!</definedName>
    <definedName name="CY_INC_BEF_EXTRAORD" localSheetId="5">#REF!</definedName>
    <definedName name="CY_Inc_Bef_Tax" localSheetId="5">#REF!</definedName>
    <definedName name="CY_Intangible_Assets" localSheetId="5">#REF!</definedName>
    <definedName name="CY_Intangible_Assets">#REF!</definedName>
    <definedName name="CY_Interest_Expense" localSheetId="5">#REF!</definedName>
    <definedName name="CY_Inventory" localSheetId="5">#REF!</definedName>
    <definedName name="CY_LIABIL_EQUITY" localSheetId="5">#REF!</definedName>
    <definedName name="CY_LIABIL_EQUITY">#REF!</definedName>
    <definedName name="CY_Long_term_Debt__excl_Dfd_Taxes" localSheetId="5">#REF!</definedName>
    <definedName name="CY_LT_Debt" localSheetId="5">#REF!</definedName>
    <definedName name="CY_Market_Value_of_Equity" localSheetId="5">#REF!</definedName>
    <definedName name="CY_Marketable_Sec" localSheetId="5">#REF!</definedName>
    <definedName name="CY_Marketable_Sec">#REF!</definedName>
    <definedName name="CY_NET_INCOME" localSheetId="5">#REF!</definedName>
    <definedName name="CY_NET_PROFIT">#REF!</definedName>
    <definedName name="CY_Net_Revenue" localSheetId="5">#REF!</definedName>
    <definedName name="CY_Operating_Income" localSheetId="5">#REF!</definedName>
    <definedName name="CY_Operating_Income">#REF!</definedName>
    <definedName name="CY_Other" localSheetId="5">#REF!</definedName>
    <definedName name="CY_Other">#REF!</definedName>
    <definedName name="CY_Other_Curr_Assets" localSheetId="5">#REF!</definedName>
    <definedName name="CY_Other_Curr_Assets">#REF!</definedName>
    <definedName name="CY_Other_LT_Assets" localSheetId="5">#REF!</definedName>
    <definedName name="CY_Other_LT_Assets">#REF!</definedName>
    <definedName name="CY_Other_LT_Liabilities" localSheetId="5">#REF!</definedName>
    <definedName name="CY_Other_LT_Liabilities">#REF!</definedName>
    <definedName name="CY_Preferred_Stock" localSheetId="5">#REF!</definedName>
    <definedName name="CY_Preferred_Stock">#REF!</definedName>
    <definedName name="CY_QUICK_ASSETS" localSheetId="5">#REF!</definedName>
    <definedName name="CY_Ret_mnth">#REF!</definedName>
    <definedName name="CY_Ret_pd">#REF!</definedName>
    <definedName name="CY_Retained_Earnings" localSheetId="5">#REF!</definedName>
    <definedName name="CY_Retained_Earnings">#REF!</definedName>
    <definedName name="CY_Returns">#REF!</definedName>
    <definedName name="CY_Selling" localSheetId="5">#REF!</definedName>
    <definedName name="CY_Selling">#REF!</definedName>
    <definedName name="CY_Tangible_Assets" localSheetId="5">#REF!</definedName>
    <definedName name="CY_Tangible_Assets">#REF!</definedName>
    <definedName name="CY_Tangible_Net_Worth" localSheetId="5">#REF!</definedName>
    <definedName name="CY_Taxes" localSheetId="5">#REF!</definedName>
    <definedName name="CY_TOTAL_ASSETS" localSheetId="5">#REF!</definedName>
    <definedName name="CY_TOTAL_CURR_ASSETS" localSheetId="5">#REF!</definedName>
    <definedName name="CY_TOTAL_DEBT" localSheetId="5">#REF!</definedName>
    <definedName name="CY_TOTAL_EQUITY" localSheetId="5">#REF!</definedName>
    <definedName name="CY_Trade_Payables" localSheetId="5">#REF!</definedName>
    <definedName name="CY_Weighted_Average" localSheetId="5">#REF!</definedName>
    <definedName name="CY_Working_Capital" localSheetId="5">#REF!</definedName>
    <definedName name="CY_Year_Income_Statement" localSheetId="5">#REF!</definedName>
    <definedName name="da" localSheetId="7"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5" hidden="1">{#N/A,#N/A,FALSE,"Aging Summary";#N/A,#N/A,FALSE,"Ratio Analysis";#N/A,#N/A,FALSE,"Test 120 Day Accts";#N/A,#N/A,FALSE,"Tickmarks"}</definedName>
    <definedName name="da" hidden="1">{#N/A,#N/A,FALSE,"Aging Summary";#N/A,#N/A,FALSE,"Ratio Analysis";#N/A,#N/A,FALSE,"Test 120 Day Accts";#N/A,#N/A,FALSE,"Tickmarks"}</definedName>
    <definedName name="DAFDFAD" localSheetId="7" hidden="1">{#N/A,#N/A,FALSE,"VOL"}</definedName>
    <definedName name="DAFDFAD" localSheetId="4" hidden="1">{#N/A,#N/A,FALSE,"VOL"}</definedName>
    <definedName name="DAFDFAD" localSheetId="8" hidden="1">{#N/A,#N/A,FALSE,"VOL"}</definedName>
    <definedName name="DAFDFAD" localSheetId="9" hidden="1">{#N/A,#N/A,FALSE,"VOL"}</definedName>
    <definedName name="DAFDFAD" localSheetId="5" hidden="1">{#N/A,#N/A,FALSE,"VOL"}</definedName>
    <definedName name="DAFDFAD" hidden="1">{#N/A,#N/A,FALSE,"VOL"}</definedName>
    <definedName name="DASA" localSheetId="5">#REF!</definedName>
    <definedName name="DASA">#REF!</definedName>
    <definedName name="data" localSheetId="5">#REF!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5">#REF!</definedName>
    <definedName name="datos">#REF!</definedName>
    <definedName name="Definición">#REF!</definedName>
    <definedName name="desc" localSheetId="5">#REF!</definedName>
    <definedName name="desc">#REF!</definedName>
    <definedName name="detaacu" localSheetId="5">#REF!</definedName>
    <definedName name="detaacu">#REF!</definedName>
    <definedName name="detames" localSheetId="5">#REF!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5">#REF!</definedName>
    <definedName name="Dist">#REF!</definedName>
    <definedName name="distribuidores" localSheetId="5">#REF!</definedName>
    <definedName name="distribuidores">#REF!</definedName>
    <definedName name="Dollar_Threshold" localSheetId="5">#REF!</definedName>
    <definedName name="Dollar_Threshold">#REF!</definedName>
    <definedName name="dtt" hidden="1">#REF!</definedName>
    <definedName name="Edesa" localSheetId="5">#REF!</definedName>
    <definedName name="Edesa">#REF!</definedName>
    <definedName name="Enriputo" localSheetId="5">#REF!</definedName>
    <definedName name="Enriputo">#REF!</definedName>
    <definedName name="eoafh">#REF!</definedName>
    <definedName name="eoafn">#REF!</definedName>
    <definedName name="eoafs">#REF!</definedName>
    <definedName name="est" localSheetId="5">#REF!</definedName>
    <definedName name="est">#REF!</definedName>
    <definedName name="ESTBF" localSheetId="5">#REF!</definedName>
    <definedName name="ESTBF">#REF!</definedName>
    <definedName name="ESTIMADO" localSheetId="5">#REF!</definedName>
    <definedName name="ESTIMADO">#REF!</definedName>
    <definedName name="EV__LASTREFTIME__" hidden="1">38972.3597337963</definedName>
    <definedName name="EX" localSheetId="5">#REF!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5">#REF!</definedName>
    <definedName name="GASTOS">#REF!</definedName>
    <definedName name="grandes3">#REF!</definedName>
    <definedName name="histor" localSheetId="5">#REF!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5">#REF!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7" hidden="1">{#N/A,#N/A,FALSE,"VOL"}</definedName>
    <definedName name="liq" localSheetId="4" hidden="1">{#N/A,#N/A,FALSE,"VOL"}</definedName>
    <definedName name="liq" localSheetId="8" hidden="1">{#N/A,#N/A,FALSE,"VOL"}</definedName>
    <definedName name="liq" localSheetId="9" hidden="1">{#N/A,#N/A,FALSE,"VOL"}</definedName>
    <definedName name="liq" localSheetId="5" hidden="1">{#N/A,#N/A,FALSE,"VOL"}</definedName>
    <definedName name="liq" hidden="1">{#N/A,#N/A,FALSE,"VOL"}</definedName>
    <definedName name="listasuper" localSheetId="5">#REF!</definedName>
    <definedName name="listasuper">#REF!</definedName>
    <definedName name="Maintenance">#REF!</definedName>
    <definedName name="maintenanceld">#REF!</definedName>
    <definedName name="MaintenancePCS">#REF!</definedName>
    <definedName name="marca" localSheetId="5">#REF!</definedName>
    <definedName name="marca">#REF!</definedName>
    <definedName name="Marcas" localSheetId="5">#REF!</definedName>
    <definedName name="Marcas">#REF!</definedName>
    <definedName name="Minimis">#REF!</definedName>
    <definedName name="MKT">#REF!</definedName>
    <definedName name="mktld">#REF!</definedName>
    <definedName name="MKTPCS">#REF!</definedName>
    <definedName name="MP" localSheetId="5">#REF!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5"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9" hidden="1">#REF!</definedName>
    <definedName name="ngughuiyhuhhhhhhhhhhhhhhhhhh" hidden="1">#REF!</definedName>
    <definedName name="njkhoikh" localSheetId="9" hidden="1">#REF!</definedName>
    <definedName name="njkhoikh" hidden="1">#REF!</definedName>
    <definedName name="nmm" localSheetId="7" hidden="1">{#N/A,#N/A,FALSE,"VOL"}</definedName>
    <definedName name="nmm" localSheetId="4" hidden="1">{#N/A,#N/A,FALSE,"VOL"}</definedName>
    <definedName name="nmm" localSheetId="8" hidden="1">{#N/A,#N/A,FALSE,"VOL"}</definedName>
    <definedName name="nmm" localSheetId="9" hidden="1">{#N/A,#N/A,FALSE,"VOL"}</definedName>
    <definedName name="nmm" localSheetId="5" hidden="1">{#N/A,#N/A,FALSE,"VOL"}</definedName>
    <definedName name="nmm" hidden="1">{#N/A,#N/A,FALSE,"VOL"}</definedName>
    <definedName name="NO" localSheetId="7" hidden="1">{#N/A,#N/A,FALSE,"VOL"}</definedName>
    <definedName name="NO" localSheetId="4" hidden="1">{#N/A,#N/A,FALSE,"VOL"}</definedName>
    <definedName name="NO" localSheetId="8" hidden="1">{#N/A,#N/A,FALSE,"VOL"}</definedName>
    <definedName name="NO" localSheetId="9" hidden="1">{#N/A,#N/A,FALSE,"VOL"}</definedName>
    <definedName name="NO" localSheetId="5" hidden="1">{#N/A,#N/A,FALSE,"VOL"}</definedName>
    <definedName name="NO" hidden="1">{#N/A,#N/A,FALSE,"VOL"}</definedName>
    <definedName name="NonTop_Stratum_Value" localSheetId="5">#REF!</definedName>
    <definedName name="NonTop_Stratum_Value">#REF!</definedName>
    <definedName name="Number_of_Selections">#REF!</definedName>
    <definedName name="Numof_Selections2">#REF!</definedName>
    <definedName name="ñfdsl" localSheetId="9">#REF!</definedName>
    <definedName name="ñfdsl">#REF!</definedName>
    <definedName name="ññ" localSheetId="9">#REF!</definedName>
    <definedName name="ññ">#REF!</definedName>
    <definedName name="OPPROD" localSheetId="9">#REF!</definedName>
    <definedName name="OPPROD" localSheetId="5">#REF!</definedName>
    <definedName name="OPPROD">#REF!</definedName>
    <definedName name="opt" localSheetId="9">#REF!</definedName>
    <definedName name="opt">#REF!</definedName>
    <definedName name="optr">#REF!</definedName>
    <definedName name="Others">#REF!</definedName>
    <definedName name="othersld">#REF!</definedName>
    <definedName name="OthersPCS">#REF!</definedName>
    <definedName name="PARAGUAY" localSheetId="5">#REF!</definedName>
    <definedName name="PARAGUAY">#REF!</definedName>
    <definedName name="participa" localSheetId="5">#REF!</definedName>
    <definedName name="participa">#REF!</definedName>
    <definedName name="Partidas_seleccionadas_test_de_">#REF!</definedName>
    <definedName name="Partidas_Selecionadas">#REF!</definedName>
    <definedName name="Percent_Threshold" localSheetId="5">#REF!</definedName>
    <definedName name="Percent_Threshold">#REF!</definedName>
    <definedName name="PL_Dollar_Threshold" localSheetId="5">#REF!</definedName>
    <definedName name="PL_Dollar_Threshold">#REF!</definedName>
    <definedName name="PL_Percent_Threshold" localSheetId="5">#REF!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5">#REF!</definedName>
    <definedName name="POLYAR">#REF!</definedName>
    <definedName name="potir">#REF!</definedName>
    <definedName name="ppc" localSheetId="5">#REF!</definedName>
    <definedName name="ppc">#REF!</definedName>
    <definedName name="pr" localSheetId="5">#REF!</definedName>
    <definedName name="pr">#REF!</definedName>
    <definedName name="previs">#REF!</definedName>
    <definedName name="PS_Test_de_Gastos" localSheetId="9">#REF!</definedName>
    <definedName name="PS_Test_de_Gastos">#REF!</definedName>
    <definedName name="PY_Accounts_Receivable" localSheetId="5">#REF!</definedName>
    <definedName name="PY_Administration" localSheetId="5">#REF!</definedName>
    <definedName name="PY_Administration">#REF!</definedName>
    <definedName name="PY_Cash" localSheetId="5">#REF!</definedName>
    <definedName name="PY_Cash_Div_Dec" localSheetId="5">#REF!</definedName>
    <definedName name="PY_CASH_DIVIDENDS_DECLARED__per_common_share" localSheetId="5">#REF!</definedName>
    <definedName name="PY_Common_Equity" localSheetId="5">#REF!</definedName>
    <definedName name="PY_Cost_of_Sales" localSheetId="5">#REF!</definedName>
    <definedName name="PY_Current_Liabilities" localSheetId="5">#REF!</definedName>
    <definedName name="PY_Depreciation" localSheetId="5">#REF!</definedName>
    <definedName name="PY_Disc._Ops." localSheetId="5">#REF!</definedName>
    <definedName name="PY_Disc_allow">#REF!</definedName>
    <definedName name="PY_Disc_mnth">#REF!</definedName>
    <definedName name="PY_Disc_pd">#REF!</definedName>
    <definedName name="PY_Discounts">#REF!</definedName>
    <definedName name="PY_Earnings_per_share" localSheetId="5">#REF!</definedName>
    <definedName name="PY_Extraord." localSheetId="5">#REF!</definedName>
    <definedName name="PY_Gross_Profit" localSheetId="5">#REF!</definedName>
    <definedName name="PY_INC_AFT_TAX" localSheetId="5">#REF!</definedName>
    <definedName name="PY_INC_BEF_EXTRAORD" localSheetId="5">#REF!</definedName>
    <definedName name="PY_Inc_Bef_Tax" localSheetId="5">#REF!</definedName>
    <definedName name="PY_Intangible_Assets" localSheetId="5">#REF!</definedName>
    <definedName name="PY_Intangible_Assets">#REF!</definedName>
    <definedName name="PY_Interest_Expense" localSheetId="5">#REF!</definedName>
    <definedName name="PY_Inventory" localSheetId="5">#REF!</definedName>
    <definedName name="PY_LIABIL_EQUITY" localSheetId="5">#REF!</definedName>
    <definedName name="PY_LIABIL_EQUITY">#REF!</definedName>
    <definedName name="PY_Long_term_Debt__excl_Dfd_Taxes" localSheetId="5">#REF!</definedName>
    <definedName name="PY_LT_Debt" localSheetId="5">#REF!</definedName>
    <definedName name="PY_Market_Value_of_Equity" localSheetId="5">#REF!</definedName>
    <definedName name="PY_Marketable_Sec" localSheetId="5">#REF!</definedName>
    <definedName name="PY_Marketable_Sec">#REF!</definedName>
    <definedName name="PY_NET_INCOME" localSheetId="5">#REF!</definedName>
    <definedName name="PY_NET_PROFIT">#REF!</definedName>
    <definedName name="PY_Net_Revenue" localSheetId="5">#REF!</definedName>
    <definedName name="PY_Operating_Inc" localSheetId="5">#REF!</definedName>
    <definedName name="PY_Operating_Inc">#REF!</definedName>
    <definedName name="PY_Operating_Income" localSheetId="5">#REF!</definedName>
    <definedName name="PY_Operating_Income">#REF!</definedName>
    <definedName name="PY_Other_Curr_Assets" localSheetId="5">#REF!</definedName>
    <definedName name="PY_Other_Curr_Assets">#REF!</definedName>
    <definedName name="PY_Other_Exp" localSheetId="5">#REF!</definedName>
    <definedName name="PY_Other_Exp">#REF!</definedName>
    <definedName name="PY_Other_LT_Assets" localSheetId="5">#REF!</definedName>
    <definedName name="PY_Other_LT_Assets">#REF!</definedName>
    <definedName name="PY_Other_LT_Liabilities" localSheetId="5">#REF!</definedName>
    <definedName name="PY_Other_LT_Liabilities">#REF!</definedName>
    <definedName name="PY_Preferred_Stock" localSheetId="5">#REF!</definedName>
    <definedName name="PY_Preferred_Stock">#REF!</definedName>
    <definedName name="PY_QUICK_ASSETS" localSheetId="5">#REF!</definedName>
    <definedName name="PY_Ret_allow">#REF!</definedName>
    <definedName name="PY_Ret_mnth">#REF!</definedName>
    <definedName name="PY_Ret_pd">#REF!</definedName>
    <definedName name="PY_Retained_Earnings" localSheetId="5">#REF!</definedName>
    <definedName name="PY_Retained_Earnings">#REF!</definedName>
    <definedName name="PY_Returns">#REF!</definedName>
    <definedName name="PY_Selling" localSheetId="5">#REF!</definedName>
    <definedName name="PY_Selling">#REF!</definedName>
    <definedName name="PY_Tangible_Assets" localSheetId="5">#REF!</definedName>
    <definedName name="PY_Tangible_Assets">#REF!</definedName>
    <definedName name="PY_Tangible_Net_Worth" localSheetId="5">#REF!</definedName>
    <definedName name="PY_Taxes" localSheetId="5">#REF!</definedName>
    <definedName name="PY_TOTAL_ASSETS" localSheetId="5">#REF!</definedName>
    <definedName name="PY_TOTAL_CURR_ASSETS" localSheetId="5">#REF!</definedName>
    <definedName name="PY_TOTAL_DEBT" localSheetId="5">#REF!</definedName>
    <definedName name="PY_TOTAL_EQUITY" localSheetId="5">#REF!</definedName>
    <definedName name="PY_Trade_Payables" localSheetId="5">#REF!</definedName>
    <definedName name="PY_Weighted_Average" localSheetId="5">#REF!</definedName>
    <definedName name="PY_Working_Capital" localSheetId="5">#REF!</definedName>
    <definedName name="PY_Year_Income_Statement" localSheetId="5">#REF!</definedName>
    <definedName name="PY2_Accounts_Receivable" localSheetId="5">#REF!</definedName>
    <definedName name="PY2_Administration" localSheetId="5">#REF!</definedName>
    <definedName name="PY2_Cash" localSheetId="5">#REF!</definedName>
    <definedName name="PY2_Cash_Div_Dec" localSheetId="5">#REF!</definedName>
    <definedName name="PY2_CASH_DIVIDENDS_DECLARED__per_common_share" localSheetId="5">#REF!</definedName>
    <definedName name="PY2_Common_Equity" localSheetId="5">#REF!</definedName>
    <definedName name="PY2_Cost_of_Sales" localSheetId="5">#REF!</definedName>
    <definedName name="PY2_Current_Liabilities" localSheetId="5">#REF!</definedName>
    <definedName name="PY2_Depreciation" localSheetId="5">#REF!</definedName>
    <definedName name="PY2_Disc._Ops." localSheetId="5">#REF!</definedName>
    <definedName name="PY2_Earnings_per_share" localSheetId="5">#REF!</definedName>
    <definedName name="PY2_Extraord." localSheetId="5">#REF!</definedName>
    <definedName name="PY2_Gross_Profit" localSheetId="5">#REF!</definedName>
    <definedName name="PY2_INC_AFT_TAX" localSheetId="5">#REF!</definedName>
    <definedName name="PY2_INC_BEF_EXTRAORD" localSheetId="5">#REF!</definedName>
    <definedName name="PY2_Inc_Bef_Tax" localSheetId="5">#REF!</definedName>
    <definedName name="PY2_Intangible_Assets" localSheetId="5">#REF!</definedName>
    <definedName name="PY2_Interest_Expense" localSheetId="5">#REF!</definedName>
    <definedName name="PY2_Inventory" localSheetId="5">#REF!</definedName>
    <definedName name="PY2_LIABIL_EQUITY" localSheetId="5">#REF!</definedName>
    <definedName name="PY2_Long_term_Debt__excl_Dfd_Taxes" localSheetId="5">#REF!</definedName>
    <definedName name="PY2_LT_Debt" localSheetId="5">#REF!</definedName>
    <definedName name="PY2_Market_Value_of_Equity" localSheetId="5">#REF!</definedName>
    <definedName name="PY2_Marketable_Sec" localSheetId="5">#REF!</definedName>
    <definedName name="PY2_NET_INCOME" localSheetId="5">#REF!</definedName>
    <definedName name="PY2_Net_Revenue" localSheetId="5">#REF!</definedName>
    <definedName name="PY2_Operating_Inc" localSheetId="5">#REF!</definedName>
    <definedName name="PY2_Operating_Income" localSheetId="5">#REF!</definedName>
    <definedName name="PY2_Other_Curr_Assets" localSheetId="5">#REF!</definedName>
    <definedName name="PY2_Other_Exp." localSheetId="5">#REF!</definedName>
    <definedName name="PY2_Other_LT_Assets" localSheetId="5">#REF!</definedName>
    <definedName name="PY2_Other_LT_Liabilities" localSheetId="5">#REF!</definedName>
    <definedName name="PY2_Preferred_Stock" localSheetId="5">#REF!</definedName>
    <definedName name="PY2_QUICK_ASSETS" localSheetId="5">#REF!</definedName>
    <definedName name="PY2_Retained_Earnings" localSheetId="5">#REF!</definedName>
    <definedName name="PY2_Selling" localSheetId="5">#REF!</definedName>
    <definedName name="PY2_Tangible_Assets" localSheetId="5">#REF!</definedName>
    <definedName name="PY2_Tangible_Net_Worth" localSheetId="5">#REF!</definedName>
    <definedName name="PY2_Taxes" localSheetId="5">#REF!</definedName>
    <definedName name="PY2_TOTAL_ASSETS" localSheetId="5">#REF!</definedName>
    <definedName name="PY2_TOTAL_CURR_ASSETS" localSheetId="5">#REF!</definedName>
    <definedName name="PY2_TOTAL_DEBT" localSheetId="5">#REF!</definedName>
    <definedName name="PY2_TOTAL_EQUITY" localSheetId="5">#REF!</definedName>
    <definedName name="PY2_Trade_Payables" localSheetId="5">#REF!</definedName>
    <definedName name="PY2_Weighted_Average" localSheetId="5">#REF!</definedName>
    <definedName name="PY2_Working_Capital" localSheetId="5">#REF!</definedName>
    <definedName name="PY2_Year_Income_Statement" localSheetId="5">#REF!</definedName>
    <definedName name="PY3_Accounts_Receivable" localSheetId="5">#REF!</definedName>
    <definedName name="PY3_Administration" localSheetId="5">#REF!</definedName>
    <definedName name="PY3_Cash" localSheetId="5">#REF!</definedName>
    <definedName name="PY3_Common_Equity" localSheetId="5">#REF!</definedName>
    <definedName name="PY3_Cost_of_Sales" localSheetId="5">#REF!</definedName>
    <definedName name="PY3_Current_Liabilities" localSheetId="5">#REF!</definedName>
    <definedName name="PY3_Depreciation" localSheetId="5">#REF!</definedName>
    <definedName name="PY3_Disc._Ops." localSheetId="5">#REF!</definedName>
    <definedName name="PY3_Extraord." localSheetId="5">#REF!</definedName>
    <definedName name="PY3_Gross_Profit" localSheetId="5">#REF!</definedName>
    <definedName name="PY3_INC_AFT_TAX" localSheetId="5">#REF!</definedName>
    <definedName name="PY3_INC_BEF_EXTRAORD" localSheetId="5">#REF!</definedName>
    <definedName name="PY3_Inc_Bef_Tax" localSheetId="5">#REF!</definedName>
    <definedName name="PY3_Intangible_Assets" localSheetId="5">#REF!</definedName>
    <definedName name="PY3_Intangible_Assets">#REF!</definedName>
    <definedName name="PY3_Interest_Expense" localSheetId="5">#REF!</definedName>
    <definedName name="PY3_Inventory" localSheetId="5">#REF!</definedName>
    <definedName name="PY3_LIABIL_EQUITY" localSheetId="5">#REF!</definedName>
    <definedName name="PY3_Long_term_Debt__excl_Dfd_Taxes" localSheetId="5">#REF!</definedName>
    <definedName name="PY3_Marketable_Sec" localSheetId="5">#REF!</definedName>
    <definedName name="PY3_Marketable_Sec">#REF!</definedName>
    <definedName name="PY3_NET_INCOME" localSheetId="5">#REF!</definedName>
    <definedName name="PY3_Net_Revenue" localSheetId="5">#REF!</definedName>
    <definedName name="PY3_Operating_Inc" localSheetId="5">#REF!</definedName>
    <definedName name="PY3_Other_Curr_Assets" localSheetId="5">#REF!</definedName>
    <definedName name="PY3_Other_Curr_Assets">#REF!</definedName>
    <definedName name="PY3_Other_Exp." localSheetId="5">#REF!</definedName>
    <definedName name="PY3_Other_LT_Assets" localSheetId="5">#REF!</definedName>
    <definedName name="PY3_Other_LT_Assets">#REF!</definedName>
    <definedName name="PY3_Other_LT_Liabilities" localSheetId="5">#REF!</definedName>
    <definedName name="PY3_Other_LT_Liabilities">#REF!</definedName>
    <definedName name="PY3_Preferred_Stock" localSheetId="5">#REF!</definedName>
    <definedName name="PY3_Preferred_Stock">#REF!</definedName>
    <definedName name="PY3_QUICK_ASSETS" localSheetId="5">#REF!</definedName>
    <definedName name="PY3_Retained_Earnings" localSheetId="5">#REF!</definedName>
    <definedName name="PY3_Retained_Earnings">#REF!</definedName>
    <definedName name="PY3_Selling" localSheetId="5">#REF!</definedName>
    <definedName name="PY3_Tangible_Assets" localSheetId="5">#REF!</definedName>
    <definedName name="PY3_Tangible_Assets">#REF!</definedName>
    <definedName name="PY3_Taxes" localSheetId="5">#REF!</definedName>
    <definedName name="PY3_TOTAL_ASSETS" localSheetId="5">#REF!</definedName>
    <definedName name="PY3_TOTAL_CURR_ASSETS" localSheetId="5">#REF!</definedName>
    <definedName name="PY3_TOTAL_DEBT" localSheetId="5">#REF!</definedName>
    <definedName name="PY3_TOTAL_EQUITY" localSheetId="5">#REF!</definedName>
    <definedName name="PY3_Trade_Payables" localSheetId="5">#REF!</definedName>
    <definedName name="PY3_Year_Income_Statement" localSheetId="5">#REF!</definedName>
    <definedName name="PY4_Accounts_Receivable" localSheetId="5">#REF!</definedName>
    <definedName name="PY4_Administration" localSheetId="5">#REF!</definedName>
    <definedName name="PY4_Cash" localSheetId="5">#REF!</definedName>
    <definedName name="PY4_Common_Equity" localSheetId="5">#REF!</definedName>
    <definedName name="PY4_Cost_of_Sales" localSheetId="5">#REF!</definedName>
    <definedName name="PY4_Current_Liabilities" localSheetId="5">#REF!</definedName>
    <definedName name="PY4_Depreciation" localSheetId="5">#REF!</definedName>
    <definedName name="PY4_Disc._Ops." localSheetId="5">#REF!</definedName>
    <definedName name="PY4_Extraord." localSheetId="5">#REF!</definedName>
    <definedName name="PY4_Gross_Profit" localSheetId="5">#REF!</definedName>
    <definedName name="PY4_INC_AFT_TAX" localSheetId="5">#REF!</definedName>
    <definedName name="PY4_INC_BEF_EXTRAORD" localSheetId="5">#REF!</definedName>
    <definedName name="PY4_Inc_Bef_Tax" localSheetId="5">#REF!</definedName>
    <definedName name="PY4_Intangible_Assets" localSheetId="5">#REF!</definedName>
    <definedName name="PY4_Intangible_Assets">#REF!</definedName>
    <definedName name="PY4_Interest_Expense" localSheetId="5">#REF!</definedName>
    <definedName name="PY4_Inventory" localSheetId="5">#REF!</definedName>
    <definedName name="PY4_LIABIL_EQUITY" localSheetId="5">#REF!</definedName>
    <definedName name="PY4_Long_term_Debt__excl_Dfd_Taxes" localSheetId="5">#REF!</definedName>
    <definedName name="PY4_Marketable_Sec" localSheetId="5">#REF!</definedName>
    <definedName name="PY4_Marketable_Sec">#REF!</definedName>
    <definedName name="PY4_NET_INCOME" localSheetId="5">#REF!</definedName>
    <definedName name="PY4_Net_Revenue" localSheetId="5">#REF!</definedName>
    <definedName name="PY4_Operating_Inc" localSheetId="5">#REF!</definedName>
    <definedName name="PY4_Other_Cur_Assets" localSheetId="5">#REF!</definedName>
    <definedName name="PY4_Other_Cur_Assets">#REF!</definedName>
    <definedName name="PY4_Other_Exp." localSheetId="5">#REF!</definedName>
    <definedName name="PY4_Other_LT_Assets" localSheetId="5">#REF!</definedName>
    <definedName name="PY4_Other_LT_Assets">#REF!</definedName>
    <definedName name="PY4_Other_LT_Liabilities" localSheetId="5">#REF!</definedName>
    <definedName name="PY4_Other_LT_Liabilities">#REF!</definedName>
    <definedName name="PY4_Preferred_Stock" localSheetId="5">#REF!</definedName>
    <definedName name="PY4_Preferred_Stock">#REF!</definedName>
    <definedName name="PY4_QUICK_ASSETS" localSheetId="5">#REF!</definedName>
    <definedName name="PY4_Retained_Earnings" localSheetId="5">#REF!</definedName>
    <definedName name="PY4_Retained_Earnings">#REF!</definedName>
    <definedName name="PY4_Selling" localSheetId="5">#REF!</definedName>
    <definedName name="PY4_Tangible_Assets" localSheetId="5">#REF!</definedName>
    <definedName name="PY4_Tangible_Assets">#REF!</definedName>
    <definedName name="PY4_Taxes" localSheetId="5">#REF!</definedName>
    <definedName name="PY4_TOTAL_ASSETS" localSheetId="5">#REF!</definedName>
    <definedName name="PY4_TOTAL_CURR_ASSETS" localSheetId="5">#REF!</definedName>
    <definedName name="PY4_TOTAL_DEBT" localSheetId="5">#REF!</definedName>
    <definedName name="PY4_TOTAL_EQUITY" localSheetId="5">#REF!</definedName>
    <definedName name="PY4_Trade_Payables" localSheetId="5">#REF!</definedName>
    <definedName name="PY4_Year_Income_Statement" localSheetId="5">#REF!</definedName>
    <definedName name="PY5_Accounts_Receivable" localSheetId="5">#REF!</definedName>
    <definedName name="PY5_Accounts_Receivable">#REF!</definedName>
    <definedName name="PY5_Administration" localSheetId="5">#REF!</definedName>
    <definedName name="PY5_Cash" localSheetId="5">#REF!</definedName>
    <definedName name="PY5_Common_Equity" localSheetId="5">#REF!</definedName>
    <definedName name="PY5_Cost_of_Sales" localSheetId="5">#REF!</definedName>
    <definedName name="PY5_Current_Liabilities" localSheetId="5">#REF!</definedName>
    <definedName name="PY5_Depreciation" localSheetId="5">#REF!</definedName>
    <definedName name="PY5_Disc._Ops." localSheetId="5">#REF!</definedName>
    <definedName name="PY5_Extraord." localSheetId="5">#REF!</definedName>
    <definedName name="PY5_Gross_Profit" localSheetId="5">#REF!</definedName>
    <definedName name="PY5_INC_AFT_TAX" localSheetId="5">#REF!</definedName>
    <definedName name="PY5_INC_BEF_EXTRAORD" localSheetId="5">#REF!</definedName>
    <definedName name="PY5_Inc_Bef_Tax" localSheetId="5">#REF!</definedName>
    <definedName name="PY5_Intangible_Assets" localSheetId="5">#REF!</definedName>
    <definedName name="PY5_Intangible_Assets">#REF!</definedName>
    <definedName name="PY5_Interest_Expense" localSheetId="5">#REF!</definedName>
    <definedName name="PY5_Inventory" localSheetId="5">#REF!</definedName>
    <definedName name="PY5_Inventory">#REF!</definedName>
    <definedName name="PY5_LIABIL_EQUITY" localSheetId="5">#REF!</definedName>
    <definedName name="PY5_Long_term_Debt__excl_Dfd_Taxes" localSheetId="5">#REF!</definedName>
    <definedName name="PY5_Marketable_Sec" localSheetId="5">#REF!</definedName>
    <definedName name="PY5_Marketable_Sec">#REF!</definedName>
    <definedName name="PY5_NET_INCOME" localSheetId="5">#REF!</definedName>
    <definedName name="PY5_Net_Revenue" localSheetId="5">#REF!</definedName>
    <definedName name="PY5_Operating_Inc" localSheetId="5">#REF!</definedName>
    <definedName name="PY5_Other_Curr_Assets" localSheetId="5">#REF!</definedName>
    <definedName name="PY5_Other_Curr_Assets">#REF!</definedName>
    <definedName name="PY5_Other_Exp." localSheetId="5">#REF!</definedName>
    <definedName name="PY5_Other_LT_Assets" localSheetId="5">#REF!</definedName>
    <definedName name="PY5_Other_LT_Assets">#REF!</definedName>
    <definedName name="PY5_Other_LT_Liabilities" localSheetId="5">#REF!</definedName>
    <definedName name="PY5_Other_LT_Liabilities">#REF!</definedName>
    <definedName name="PY5_Preferred_Stock" localSheetId="5">#REF!</definedName>
    <definedName name="PY5_Preferred_Stock">#REF!</definedName>
    <definedName name="PY5_QUICK_ASSETS" localSheetId="5">#REF!</definedName>
    <definedName name="PY5_Retained_Earnings" localSheetId="5">#REF!</definedName>
    <definedName name="PY5_Retained_Earnings">#REF!</definedName>
    <definedName name="PY5_Selling" localSheetId="5">#REF!</definedName>
    <definedName name="PY5_Tangible_Assets" localSheetId="5">#REF!</definedName>
    <definedName name="PY5_Tangible_Assets">#REF!</definedName>
    <definedName name="PY5_Taxes" localSheetId="5">#REF!</definedName>
    <definedName name="PY5_TOTAL_ASSETS" localSheetId="5">#REF!</definedName>
    <definedName name="PY5_TOTAL_CURR_ASSETS" localSheetId="5">#REF!</definedName>
    <definedName name="PY5_TOTAL_DEBT" localSheetId="5">#REF!</definedName>
    <definedName name="PY5_TOTAL_EQUITY" localSheetId="5">#REF!</definedName>
    <definedName name="PY5_Trade_Payables" localSheetId="5">#REF!</definedName>
    <definedName name="PY5_Year_Income_Statement" localSheetId="5">#REF!</definedName>
    <definedName name="QGPL_CLTESLB">#REF!</definedName>
    <definedName name="quarter" localSheetId="5">#REF!</definedName>
    <definedName name="quarter">#REF!</definedName>
    <definedName name="R_Factor" localSheetId="5">#REF!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5" hidden="1">1</definedName>
    <definedName name="SAPBEXrevision" hidden="1">3</definedName>
    <definedName name="SAPBEXsysID" hidden="1">"PLW"</definedName>
    <definedName name="SAPBEXwbID" localSheetId="5" hidden="1">"0B3C5WPQ1PKHTD1CRY997L2MI"</definedName>
    <definedName name="SAPBEXwbID" hidden="1">"14RHU0IXG8KL7C7PJMON454VM"</definedName>
    <definedName name="sdfnlsd" hidden="1">#REF!</definedName>
    <definedName name="sectores">#REF!</definedName>
    <definedName name="sedal" localSheetId="5">#REF!</definedName>
    <definedName name="sedal">#REF!</definedName>
    <definedName name="Selection_Remainder" localSheetId="5">#REF!</definedName>
    <definedName name="Selection_Remainder">#REF!</definedName>
    <definedName name="sku" localSheetId="5">#REF!</definedName>
    <definedName name="sku">#REF!</definedName>
    <definedName name="skus" localSheetId="5">#REF!</definedName>
    <definedName name="skus">#REF!</definedName>
    <definedName name="Starting_Point" localSheetId="5">#REF!</definedName>
    <definedName name="Starting_Point">#REF!</definedName>
    <definedName name="STKDIARIO" localSheetId="5">#REF!</definedName>
    <definedName name="STKDIARIO">#REF!</definedName>
    <definedName name="STKDIARIOPX01" localSheetId="5">#REF!</definedName>
    <definedName name="STKDIARIOPX01">#REF!</definedName>
    <definedName name="STKDIARIOPX04" localSheetId="5">#REF!</definedName>
    <definedName name="STKDIARIOPX04">#REF!</definedName>
    <definedName name="Suma_de_ABR_U_3">#REF!</definedName>
    <definedName name="SUMMARY" localSheetId="5">#REF!</definedName>
    <definedName name="SUMMARY">#REF!</definedName>
    <definedName name="super" localSheetId="5">#REF!</definedName>
    <definedName name="super">#REF!</definedName>
    <definedName name="tablasun" localSheetId="5">#REF!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5">#REF!</definedName>
    <definedName name="TEST0">#REF!</definedName>
    <definedName name="TEST1" localSheetId="5">#REF!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5">#REF!</definedName>
    <definedName name="TESTKEYS">#REF!</definedName>
    <definedName name="TextRefCopy1">#REF!</definedName>
    <definedName name="TextRefCopy10" localSheetId="5">#REF!</definedName>
    <definedName name="TextRefCopy10">#REF!</definedName>
    <definedName name="TextRefCopy100" localSheetId="5">#REF!</definedName>
    <definedName name="TextRefCopy100">#REF!</definedName>
    <definedName name="TextRefCopy102" localSheetId="5">#REF!</definedName>
    <definedName name="TextRefCopy102">#REF!</definedName>
    <definedName name="TextRefCopy103" localSheetId="5">#REF!</definedName>
    <definedName name="TextRefCopy103">#REF!</definedName>
    <definedName name="TextRefCopy104" localSheetId="5">#REF!</definedName>
    <definedName name="TextRefCopy104">#REF!</definedName>
    <definedName name="TextRefCopy105" localSheetId="5">#REF!</definedName>
    <definedName name="TextRefCopy105">#REF!</definedName>
    <definedName name="TextRefCopy107" localSheetId="5">#REF!</definedName>
    <definedName name="TextRefCopy107">#REF!</definedName>
    <definedName name="TextRefCopy108" localSheetId="5">#REF!</definedName>
    <definedName name="TextRefCopy108">#REF!</definedName>
    <definedName name="TextRefCopy109" localSheetId="5">#REF!</definedName>
    <definedName name="TextRefCopy109">#REF!</definedName>
    <definedName name="TextRefCopy11" localSheetId="5">#REF!</definedName>
    <definedName name="TextRefCopy111">#REF!</definedName>
    <definedName name="TextRefCopy112" localSheetId="5">#REF!</definedName>
    <definedName name="TextRefCopy112">#REF!</definedName>
    <definedName name="TextRefCopy113" localSheetId="5">#REF!</definedName>
    <definedName name="TextRefCopy113">#REF!</definedName>
    <definedName name="TextRefCopy114">#REF!</definedName>
    <definedName name="TextRefCopy116" localSheetId="5">#REF!</definedName>
    <definedName name="TextRefCopy116">#REF!</definedName>
    <definedName name="TextRefCopy118" localSheetId="5">#REF!</definedName>
    <definedName name="TextRefCopy118">#REF!</definedName>
    <definedName name="TextRefCopy119" localSheetId="5">#REF!</definedName>
    <definedName name="TextRefCopy119">#REF!</definedName>
    <definedName name="TextRefCopy12" localSheetId="5">#REF!</definedName>
    <definedName name="TextRefCopy120" localSheetId="5">#REF!</definedName>
    <definedName name="TextRefCopy120">#REF!</definedName>
    <definedName name="TextRefCopy121" localSheetId="5">#REF!</definedName>
    <definedName name="TextRefCopy121">#REF!</definedName>
    <definedName name="TextRefCopy122">#REF!</definedName>
    <definedName name="TextRefCopy123">#REF!</definedName>
    <definedName name="TextRefCopy127" localSheetId="5">#REF!</definedName>
    <definedName name="TextRefCopy127">#REF!</definedName>
    <definedName name="TextRefCopy13" localSheetId="5">#REF!</definedName>
    <definedName name="TextRefCopy14" localSheetId="5">#REF!</definedName>
    <definedName name="TextRefCopy15" localSheetId="5">#REF!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5">#REF!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5">#REF!</definedName>
    <definedName name="TextRefCopy4">#REF!</definedName>
    <definedName name="TextRefCopy41">#REF!</definedName>
    <definedName name="TextRefCopy42" localSheetId="5">#REF!</definedName>
    <definedName name="TextRefCopy42">#REF!</definedName>
    <definedName name="TextRefCopy43" localSheetId="5">#REF!</definedName>
    <definedName name="TextRefCopy44" localSheetId="5">#REF!</definedName>
    <definedName name="TextRefCopy44">#REF!</definedName>
    <definedName name="TextRefCopy46">#REF!</definedName>
    <definedName name="TextRefCopy53" localSheetId="5">#REF!</definedName>
    <definedName name="TextRefCopy53">#REF!</definedName>
    <definedName name="TextRefCopy54" localSheetId="5">#REF!</definedName>
    <definedName name="TextRefCopy54">#REF!</definedName>
    <definedName name="TextRefCopy55" localSheetId="5">#REF!</definedName>
    <definedName name="TextRefCopy55">#REF!</definedName>
    <definedName name="TextRefCopy56" localSheetId="5">#REF!</definedName>
    <definedName name="TextRefCopy56">#REF!</definedName>
    <definedName name="TextRefCopy6">#REF!</definedName>
    <definedName name="TextRefCopy63" localSheetId="5">#REF!</definedName>
    <definedName name="TextRefCopy63">#REF!</definedName>
    <definedName name="TextRefCopy65" localSheetId="5">#REF!</definedName>
    <definedName name="TextRefCopy65">#REF!</definedName>
    <definedName name="TextRefCopy66" localSheetId="5">#REF!</definedName>
    <definedName name="TextRefCopy66">#REF!</definedName>
    <definedName name="TextRefCopy67" localSheetId="5">#REF!</definedName>
    <definedName name="TextRefCopy67">#REF!</definedName>
    <definedName name="TextRefCopy68" localSheetId="5">#REF!</definedName>
    <definedName name="TextRefCopy68">#REF!</definedName>
    <definedName name="TextRefCopy7" localSheetId="5">#REF!</definedName>
    <definedName name="TextRefCopy7">#REF!</definedName>
    <definedName name="TextRefCopy70" localSheetId="5">#REF!</definedName>
    <definedName name="TextRefCopy70">#REF!</definedName>
    <definedName name="TextRefCopy71" localSheetId="5">#REF!</definedName>
    <definedName name="TextRefCopy71">#REF!</definedName>
    <definedName name="TextRefCopy73" localSheetId="5">#REF!</definedName>
    <definedName name="TextRefCopy73">#REF!</definedName>
    <definedName name="TextRefCopy75" localSheetId="5">#REF!</definedName>
    <definedName name="TextRefCopy75">#REF!</definedName>
    <definedName name="TextRefCopy77" localSheetId="5">#REF!</definedName>
    <definedName name="TextRefCopy77">#REF!</definedName>
    <definedName name="TextRefCopy79" localSheetId="5">#REF!</definedName>
    <definedName name="TextRefCopy79">#REF!</definedName>
    <definedName name="TextRefCopy8" localSheetId="5">#REF!</definedName>
    <definedName name="TextRefCopy8">#REF!</definedName>
    <definedName name="TextRefCopy80" localSheetId="5">#REF!</definedName>
    <definedName name="TextRefCopy80">#REF!</definedName>
    <definedName name="TextRefCopy82" localSheetId="5">#REF!</definedName>
    <definedName name="TextRefCopy82">#REF!</definedName>
    <definedName name="TextRefCopy85" localSheetId="5">#REF!</definedName>
    <definedName name="TextRefCopy86" localSheetId="5">#REF!</definedName>
    <definedName name="TextRefCopy88" localSheetId="5">#REF!</definedName>
    <definedName name="TextRefCopy89" localSheetId="5">#REF!</definedName>
    <definedName name="TextRefCopy90" localSheetId="5">#REF!</definedName>
    <definedName name="TextRefCopy91" localSheetId="5">#REF!</definedName>
    <definedName name="TextRefCopy92" localSheetId="5">#REF!</definedName>
    <definedName name="TextRefCopy93" localSheetId="5">#REF!</definedName>
    <definedName name="TextRefCopy97" localSheetId="5">#REF!</definedName>
    <definedName name="TextRefCopy97">#REF!</definedName>
    <definedName name="TextRefCopy98">#REF!</definedName>
    <definedName name="TextRefCopyRangeCount" localSheetId="5" hidden="1">12</definedName>
    <definedName name="TextRefCopyRangeCount" hidden="1">1</definedName>
    <definedName name="Top_Stratum_Number" localSheetId="5">#REF!</definedName>
    <definedName name="Top_Stratum_Number">#REF!</definedName>
    <definedName name="Top_Stratum_Value" localSheetId="5">#REF!</definedName>
    <definedName name="Top_Stratum_Value">#REF!</definedName>
    <definedName name="Total_Amount">#REF!</definedName>
    <definedName name="Total_Number_Selections" localSheetId="5">#REF!</definedName>
    <definedName name="Total_Number_Selections">#REF!</definedName>
    <definedName name="tp" localSheetId="5">#REF!</definedName>
    <definedName name="tp">#REF!</definedName>
    <definedName name="Unidades" localSheetId="5">#REF!</definedName>
    <definedName name="Unidades">#REF!</definedName>
    <definedName name="URUGUAY" localSheetId="5">#REF!</definedName>
    <definedName name="URUGUAY">#REF!</definedName>
    <definedName name="vencidos">#REF!</definedName>
    <definedName name="vigencia" localSheetId="5">#REF!</definedName>
    <definedName name="vigencia">#REF!</definedName>
    <definedName name="vpphold">#REF!</definedName>
    <definedName name="VTADIAR" localSheetId="5">#REF!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7"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7" hidden="1">{#N/A,#N/A,FALSE,"VOL"}</definedName>
    <definedName name="wrn.Volumen." localSheetId="4" hidden="1">{#N/A,#N/A,FALSE,"VOL"}</definedName>
    <definedName name="wrn.Volumen." localSheetId="8" hidden="1">{#N/A,#N/A,FALSE,"VOL"}</definedName>
    <definedName name="wrn.Volumen." localSheetId="9" hidden="1">{#N/A,#N/A,FALSE,"VOL"}</definedName>
    <definedName name="wrn.Volumen." localSheetId="5" hidden="1">{#N/A,#N/A,FALSE,"VOL"}</definedName>
    <definedName name="wrn.Volumen." hidden="1">{#N/A,#N/A,FALSE,"VOL"}</definedName>
    <definedName name="xdc">#REF!</definedName>
    <definedName name="XREF_COLUMN_1" hidden="1">#REF!</definedName>
    <definedName name="XREF_COLUMN_10" hidden="1">#REF!</definedName>
    <definedName name="XREF_COLUMN_11" localSheetId="5" hidden="1">'Variación del Activo Neto'!#REF!</definedName>
    <definedName name="XREF_COLUMN_12" localSheetId="7" hidden="1">#REF!</definedName>
    <definedName name="XREF_COLUMN_12" localSheetId="5" hidden="1">'Variación del Activo Neto'!#REF!</definedName>
    <definedName name="XREF_COLUMN_12" hidden="1">#REF!</definedName>
    <definedName name="XREF_COLUMN_13" localSheetId="7" hidden="1">#REF!</definedName>
    <definedName name="XREF_COLUMN_13" localSheetId="5" hidden="1">'Variación del Activo Neto'!#REF!</definedName>
    <definedName name="XREF_COLUMN_13" hidden="1">#REF!</definedName>
    <definedName name="XREF_COLUMN_14" localSheetId="7" hidden="1">#REF!</definedName>
    <definedName name="XREF_COLUMN_14" localSheetId="5" hidden="1">'Variación del Activo Neto'!$P:$P</definedName>
    <definedName name="XREF_COLUMN_14" hidden="1">#REF!</definedName>
    <definedName name="XREF_COLUMN_15" localSheetId="7" hidden="1">#REF!</definedName>
    <definedName name="XREF_COLUMN_15" localSheetId="5" hidden="1">#REF!</definedName>
    <definedName name="XREF_COLUMN_15" hidden="1">#REF!</definedName>
    <definedName name="XREF_COLUMN_17" localSheetId="5" hidden="1">#REF!</definedName>
    <definedName name="XREF_COLUMN_17" hidden="1">#REF!</definedName>
    <definedName name="XREF_COLUMN_2" hidden="1">#REF!</definedName>
    <definedName name="XREF_COLUMN_24" hidden="1">#REF!</definedName>
    <definedName name="XREF_COLUMN_4" localSheetId="5" hidden="1">#REF!</definedName>
    <definedName name="XREF_COLUMN_5" localSheetId="5" hidden="1">'Variación del Activo Neto'!$D:$D</definedName>
    <definedName name="XREF_COLUMN_7" localSheetId="7" hidden="1">#REF!</definedName>
    <definedName name="XREF_COLUMN_7" hidden="1">#REF!</definedName>
    <definedName name="XREF_COLUMN_9" localSheetId="7" hidden="1">#REF!</definedName>
    <definedName name="XREF_COLUMN_9" hidden="1">#REF!</definedName>
    <definedName name="XRefActiveRow" localSheetId="5" hidden="1">#REF!</definedName>
    <definedName name="XRefActiveRow" hidden="1">#REF!</definedName>
    <definedName name="XRefColumnsCount" localSheetId="5" hidden="1">14</definedName>
    <definedName name="XRefColumnsCount" hidden="1">2</definedName>
    <definedName name="XRefCopy1" localSheetId="5" hidden="1">#REF!</definedName>
    <definedName name="XRefCopy1" hidden="1">#REF!</definedName>
    <definedName name="XRefCopy10" localSheetId="5" hidden="1">#REF!</definedName>
    <definedName name="XRefCopy100" localSheetId="5" hidden="1">#REF!</definedName>
    <definedName name="XRefCopy100" hidden="1">#REF!</definedName>
    <definedName name="XRefCopy100Row" localSheetId="5" hidden="1">#REF!</definedName>
    <definedName name="XRefCopy100Row" hidden="1">#REF!</definedName>
    <definedName name="XRefCopy101" localSheetId="5" hidden="1">#REF!</definedName>
    <definedName name="XRefCopy101" hidden="1">#REF!</definedName>
    <definedName name="XRefCopy101Row" localSheetId="5" hidden="1">#REF!</definedName>
    <definedName name="XRefCopy101Row" hidden="1">#REF!</definedName>
    <definedName name="XRefCopy102" localSheetId="5" hidden="1">#REF!</definedName>
    <definedName name="XRefCopy102" hidden="1">#REF!</definedName>
    <definedName name="XRefCopy102Row" localSheetId="5" hidden="1">#REF!</definedName>
    <definedName name="XRefCopy102Row" hidden="1">#REF!</definedName>
    <definedName name="XRefCopy103" localSheetId="5" hidden="1">#REF!</definedName>
    <definedName name="XRefCopy103" hidden="1">#REF!</definedName>
    <definedName name="XRefCopy103Row" localSheetId="5" hidden="1">#REF!</definedName>
    <definedName name="XRefCopy103Row" hidden="1">#REF!</definedName>
    <definedName name="XRefCopy104" localSheetId="5" hidden="1">#REF!</definedName>
    <definedName name="XRefCopy104" hidden="1">#REF!</definedName>
    <definedName name="XRefCopy104Row" localSheetId="5" hidden="1">#REF!</definedName>
    <definedName name="XRefCopy104Row" hidden="1">#REF!</definedName>
    <definedName name="XRefCopy105" hidden="1">#REF!</definedName>
    <definedName name="XRefCopy105Row" localSheetId="5" hidden="1">#REF!</definedName>
    <definedName name="XRefCopy105Row" hidden="1">#REF!</definedName>
    <definedName name="XRefCopy106" hidden="1">#REF!</definedName>
    <definedName name="XRefCopy106Row" localSheetId="5" hidden="1">#REF!</definedName>
    <definedName name="XRefCopy106Row" hidden="1">#REF!</definedName>
    <definedName name="XRefCopy107" hidden="1">#REF!</definedName>
    <definedName name="XRefCopy107Row" localSheetId="5" hidden="1">#REF!</definedName>
    <definedName name="XRefCopy107Row" hidden="1">#REF!</definedName>
    <definedName name="XRefCopy108" hidden="1">#REF!</definedName>
    <definedName name="XRefCopy108Row" localSheetId="5" hidden="1">#REF!</definedName>
    <definedName name="XRefCopy108Row" hidden="1">#REF!</definedName>
    <definedName name="XRefCopy109" hidden="1">#REF!</definedName>
    <definedName name="XRefCopy109Row" localSheetId="5" hidden="1">#REF!</definedName>
    <definedName name="XRefCopy109Row" hidden="1">#REF!</definedName>
    <definedName name="XRefCopy10Row" localSheetId="5" hidden="1">#REF!</definedName>
    <definedName name="XRefCopy10Row" hidden="1">#REF!</definedName>
    <definedName name="XRefCopy11" localSheetId="5" hidden="1">#REF!</definedName>
    <definedName name="XRefCopy110Row" localSheetId="5" hidden="1">#REF!</definedName>
    <definedName name="XRefCopy110Row" hidden="1">#REF!</definedName>
    <definedName name="XRefCopy111Row" localSheetId="5" hidden="1">#REF!</definedName>
    <definedName name="XRefCopy111Row" hidden="1">#REF!</definedName>
    <definedName name="XRefCopy112" hidden="1">#REF!</definedName>
    <definedName name="XRefCopy112Row" localSheetId="5" hidden="1">#REF!</definedName>
    <definedName name="XRefCopy112Row" hidden="1">#REF!</definedName>
    <definedName name="XRefCopy113" hidden="1">#REF!</definedName>
    <definedName name="XRefCopy113Row" localSheetId="5" hidden="1">#REF!</definedName>
    <definedName name="XRefCopy113Row" hidden="1">#REF!</definedName>
    <definedName name="XRefCopy114" hidden="1">#REF!</definedName>
    <definedName name="XRefCopy114Row" localSheetId="5" hidden="1">#REF!</definedName>
    <definedName name="XRefCopy114Row" hidden="1">#REF!</definedName>
    <definedName name="XRefCopy115" hidden="1">#REF!</definedName>
    <definedName name="XRefCopy115Row" localSheetId="5" hidden="1">#REF!</definedName>
    <definedName name="XRefCopy115Row" hidden="1">#REF!</definedName>
    <definedName name="XRefCopy116" hidden="1">#REF!</definedName>
    <definedName name="XRefCopy116Row" localSheetId="5" hidden="1">#REF!</definedName>
    <definedName name="XRefCopy116Row" hidden="1">#REF!</definedName>
    <definedName name="XRefCopy117" hidden="1">#REF!</definedName>
    <definedName name="XRefCopy117Row" localSheetId="5" hidden="1">#REF!</definedName>
    <definedName name="XRefCopy117Row" hidden="1">#REF!</definedName>
    <definedName name="XRefCopy118" localSheetId="5" hidden="1">#REF!</definedName>
    <definedName name="XRefCopy118" hidden="1">#REF!</definedName>
    <definedName name="XRefCopy118Row" localSheetId="5" hidden="1">#REF!</definedName>
    <definedName name="XRefCopy118Row" hidden="1">#REF!</definedName>
    <definedName name="XRefCopy119" localSheetId="5" hidden="1">#REF!</definedName>
    <definedName name="XRefCopy119" hidden="1">#REF!</definedName>
    <definedName name="XRefCopy119Row" localSheetId="5" hidden="1">#REF!</definedName>
    <definedName name="XRefCopy119Row" hidden="1">#REF!</definedName>
    <definedName name="XRefCopy11Row" localSheetId="5" hidden="1">#REF!</definedName>
    <definedName name="XRefCopy11Row" hidden="1">#REF!</definedName>
    <definedName name="XRefCopy12" hidden="1">#REF!</definedName>
    <definedName name="XRefCopy120" localSheetId="5" hidden="1">#REF!</definedName>
    <definedName name="XRefCopy120" hidden="1">#REF!</definedName>
    <definedName name="XRefCopy120Row" localSheetId="5" hidden="1">#REF!</definedName>
    <definedName name="XRefCopy120Row" hidden="1">#REF!</definedName>
    <definedName name="XRefCopy121" localSheetId="5" hidden="1">#REF!</definedName>
    <definedName name="XRefCopy121" hidden="1">#REF!</definedName>
    <definedName name="XRefCopy121Row" localSheetId="5" hidden="1">#REF!</definedName>
    <definedName name="XRefCopy121Row" hidden="1">#REF!</definedName>
    <definedName name="XRefCopy122" localSheetId="5" hidden="1">#REF!</definedName>
    <definedName name="XRefCopy122" hidden="1">#REF!</definedName>
    <definedName name="XRefCopy122Row" localSheetId="5" hidden="1">#REF!</definedName>
    <definedName name="XRefCopy122Row" hidden="1">#REF!</definedName>
    <definedName name="XRefCopy123" hidden="1">#REF!</definedName>
    <definedName name="XRefCopy123Row" localSheetId="5" hidden="1">#REF!</definedName>
    <definedName name="XRefCopy123Row" hidden="1">#REF!</definedName>
    <definedName name="XRefCopy124" hidden="1">#REF!</definedName>
    <definedName name="XRefCopy124Row" localSheetId="5" hidden="1">#REF!</definedName>
    <definedName name="XRefCopy124Row" hidden="1">#REF!</definedName>
    <definedName name="XRefCopy125" hidden="1">#REF!</definedName>
    <definedName name="XRefCopy125Row" localSheetId="5" hidden="1">#REF!</definedName>
    <definedName name="XRefCopy125Row" hidden="1">#REF!</definedName>
    <definedName name="XRefCopy126" hidden="1">#REF!</definedName>
    <definedName name="XRefCopy126Row" localSheetId="5" hidden="1">#REF!</definedName>
    <definedName name="XRefCopy126Row" hidden="1">#REF!</definedName>
    <definedName name="XRefCopy127" hidden="1">#REF!</definedName>
    <definedName name="XRefCopy127Row" localSheetId="5" hidden="1">#REF!</definedName>
    <definedName name="XRefCopy127Row" hidden="1">#REF!</definedName>
    <definedName name="XRefCopy128" hidden="1">#REF!</definedName>
    <definedName name="XRefCopy129" hidden="1">#REF!</definedName>
    <definedName name="XRefCopy129Row" localSheetId="5" hidden="1">#REF!</definedName>
    <definedName name="XRefCopy129Row" hidden="1">#REF!</definedName>
    <definedName name="XRefCopy12Row" localSheetId="5" hidden="1">#REF!</definedName>
    <definedName name="XRefCopy12Row" hidden="1">#REF!</definedName>
    <definedName name="XRefCopy13" localSheetId="5" hidden="1">#REF!</definedName>
    <definedName name="XRefCopy130" hidden="1">#REF!</definedName>
    <definedName name="XRefCopy130Row" localSheetId="5" hidden="1">#REF!</definedName>
    <definedName name="XRefCopy130Row" hidden="1">#REF!</definedName>
    <definedName name="XRefCopy131" hidden="1">#REF!</definedName>
    <definedName name="XRefCopy131Row" localSheetId="5" hidden="1">#REF!</definedName>
    <definedName name="XRefCopy131Row" hidden="1">#REF!</definedName>
    <definedName name="XRefCopy132" localSheetId="5" hidden="1">#REF!</definedName>
    <definedName name="XRefCopy132" hidden="1">#REF!</definedName>
    <definedName name="XRefCopy132Row" localSheetId="5" hidden="1">#REF!</definedName>
    <definedName name="XRefCopy132Row" hidden="1">#REF!</definedName>
    <definedName name="XRefCopy133" localSheetId="5" hidden="1">#REF!</definedName>
    <definedName name="XRefCopy133" hidden="1">#REF!</definedName>
    <definedName name="XRefCopy133Row" localSheetId="5" hidden="1">#REF!</definedName>
    <definedName name="XRefCopy133Row" hidden="1">#REF!</definedName>
    <definedName name="XRefCopy134" hidden="1">#REF!</definedName>
    <definedName name="XRefCopy134Row" localSheetId="5" hidden="1">#REF!</definedName>
    <definedName name="XRefCopy134Row" hidden="1">#REF!</definedName>
    <definedName name="XRefCopy135" hidden="1">#REF!</definedName>
    <definedName name="XRefCopy135Row" localSheetId="5" hidden="1">#REF!</definedName>
    <definedName name="XRefCopy135Row" hidden="1">#REF!</definedName>
    <definedName name="XRefCopy136" hidden="1">#REF!</definedName>
    <definedName name="XRefCopy136Row" localSheetId="5" hidden="1">#REF!</definedName>
    <definedName name="XRefCopy136Row" hidden="1">#REF!</definedName>
    <definedName name="XRefCopy137" hidden="1">#REF!</definedName>
    <definedName name="XRefCopy137Row" localSheetId="5" hidden="1">#REF!</definedName>
    <definedName name="XRefCopy137Row" hidden="1">#REF!</definedName>
    <definedName name="XRefCopy138" hidden="1">#REF!</definedName>
    <definedName name="XRefCopy138Row" localSheetId="5" hidden="1">#REF!</definedName>
    <definedName name="XRefCopy138Row" hidden="1">#REF!</definedName>
    <definedName name="XRefCopy139" hidden="1">#REF!</definedName>
    <definedName name="XRefCopy139Row" localSheetId="5" hidden="1">#REF!</definedName>
    <definedName name="XRefCopy139Row" hidden="1">#REF!</definedName>
    <definedName name="XRefCopy13Row" localSheetId="5" hidden="1">#REF!</definedName>
    <definedName name="XRefCopy13Row" hidden="1">#REF!</definedName>
    <definedName name="XRefCopy140" hidden="1">#REF!</definedName>
    <definedName name="XRefCopy140Row" localSheetId="5" hidden="1">#REF!</definedName>
    <definedName name="XRefCopy140Row" hidden="1">#REF!</definedName>
    <definedName name="XRefCopy141Row" localSheetId="5" hidden="1">#REF!</definedName>
    <definedName name="XRefCopy141Row" hidden="1">#REF!</definedName>
    <definedName name="XRefCopy142" localSheetId="5" hidden="1">#REF!</definedName>
    <definedName name="XRefCopy142Row" localSheetId="5" hidden="1">#REF!</definedName>
    <definedName name="XRefCopy142Row" hidden="1">#REF!</definedName>
    <definedName name="XRefCopy143" localSheetId="5" hidden="1">#REF!</definedName>
    <definedName name="XRefCopy143Row" localSheetId="5" hidden="1">#REF!</definedName>
    <definedName name="XRefCopy143Row" hidden="1">#REF!</definedName>
    <definedName name="XRefCopy144Row" localSheetId="5" hidden="1">#REF!</definedName>
    <definedName name="XRefCopy144Row" hidden="1">#REF!</definedName>
    <definedName name="XRefCopy145Row" localSheetId="5" hidden="1">#REF!</definedName>
    <definedName name="XRefCopy145Row" hidden="1">#REF!</definedName>
    <definedName name="XRefCopy146" localSheetId="5" hidden="1">#REF!</definedName>
    <definedName name="XRefCopy146Row" localSheetId="5" hidden="1">#REF!</definedName>
    <definedName name="XRefCopy146Row" hidden="1">#REF!</definedName>
    <definedName name="XRefCopy147" localSheetId="5" hidden="1">#REF!</definedName>
    <definedName name="XRefCopy147Row" localSheetId="5" hidden="1">#REF!</definedName>
    <definedName name="XRefCopy147Row" hidden="1">#REF!</definedName>
    <definedName name="XRefCopy148" localSheetId="5" hidden="1">#REF!</definedName>
    <definedName name="XRefCopy148Row" localSheetId="5" hidden="1">#REF!</definedName>
    <definedName name="XRefCopy148Row" hidden="1">#REF!</definedName>
    <definedName name="XRefCopy149" localSheetId="5" hidden="1">#REF!</definedName>
    <definedName name="XRefCopy149" hidden="1">#REF!</definedName>
    <definedName name="XRefCopy149Row" localSheetId="5" hidden="1">#REF!</definedName>
    <definedName name="XRefCopy149Row" hidden="1">#REF!</definedName>
    <definedName name="XRefCopy14Row" hidden="1">#REF!</definedName>
    <definedName name="XRefCopy150" localSheetId="5" hidden="1">#REF!</definedName>
    <definedName name="XRefCopy150" hidden="1">#REF!</definedName>
    <definedName name="XRefCopy150Row" localSheetId="5" hidden="1">#REF!</definedName>
    <definedName name="XRefCopy150Row" hidden="1">#REF!</definedName>
    <definedName name="XRefCopy151" localSheetId="5" hidden="1">#REF!</definedName>
    <definedName name="XRefCopy151" hidden="1">#REF!</definedName>
    <definedName name="XRefCopy151Row" localSheetId="5" hidden="1">#REF!</definedName>
    <definedName name="XRefCopy151Row" hidden="1">#REF!</definedName>
    <definedName name="XRefCopy152" localSheetId="5" hidden="1">#REF!</definedName>
    <definedName name="XRefCopy152" hidden="1">#REF!</definedName>
    <definedName name="XRefCopy152Row" localSheetId="5" hidden="1">#REF!</definedName>
    <definedName name="XRefCopy152Row" hidden="1">#REF!</definedName>
    <definedName name="XRefCopy153" localSheetId="5" hidden="1">#REF!</definedName>
    <definedName name="XRefCopy153" hidden="1">#REF!</definedName>
    <definedName name="XRefCopy153Row" localSheetId="5" hidden="1">#REF!</definedName>
    <definedName name="XRefCopy153Row" hidden="1">#REF!</definedName>
    <definedName name="XRefCopy154" localSheetId="5" hidden="1">#REF!</definedName>
    <definedName name="XRefCopy154" hidden="1">#REF!</definedName>
    <definedName name="XRefCopy154Row" localSheetId="5" hidden="1">#REF!</definedName>
    <definedName name="XRefCopy154Row" hidden="1">#REF!</definedName>
    <definedName name="XRefCopy155" localSheetId="5" hidden="1">#REF!</definedName>
    <definedName name="XRefCopy155" hidden="1">#REF!</definedName>
    <definedName name="XRefCopy155Row" localSheetId="5" hidden="1">#REF!</definedName>
    <definedName name="XRefCopy155Row" hidden="1">#REF!</definedName>
    <definedName name="XRefCopy156" localSheetId="5" hidden="1">#REF!</definedName>
    <definedName name="XRefCopy156" hidden="1">#REF!</definedName>
    <definedName name="XRefCopy156Row" localSheetId="5" hidden="1">#REF!</definedName>
    <definedName name="XRefCopy156Row" hidden="1">#REF!</definedName>
    <definedName name="XRefCopy157" localSheetId="5" hidden="1">#REF!</definedName>
    <definedName name="XRefCopy157" hidden="1">#REF!</definedName>
    <definedName name="XRefCopy157Row" localSheetId="5" hidden="1">#REF!</definedName>
    <definedName name="XRefCopy157Row" hidden="1">#REF!</definedName>
    <definedName name="XRefCopy158" localSheetId="5" hidden="1">#REF!</definedName>
    <definedName name="XRefCopy158" hidden="1">#REF!</definedName>
    <definedName name="XRefCopy158Row" localSheetId="5" hidden="1">#REF!</definedName>
    <definedName name="XRefCopy158Row" hidden="1">#REF!</definedName>
    <definedName name="XRefCopy159" localSheetId="5" hidden="1">#REF!</definedName>
    <definedName name="XRefCopy159" hidden="1">#REF!</definedName>
    <definedName name="XRefCopy159Row" localSheetId="5" hidden="1">#REF!</definedName>
    <definedName name="XRefCopy159Row" hidden="1">#REF!</definedName>
    <definedName name="XRefCopy15Row" localSheetId="5" hidden="1">#REF!</definedName>
    <definedName name="XRefCopy160" localSheetId="5" hidden="1">#REF!</definedName>
    <definedName name="XRefCopy160" hidden="1">#REF!</definedName>
    <definedName name="XRefCopy160Row" localSheetId="5" hidden="1">#REF!</definedName>
    <definedName name="XRefCopy160Row" hidden="1">#REF!</definedName>
    <definedName name="XRefCopy161" localSheetId="5" hidden="1">#REF!</definedName>
    <definedName name="XRefCopy161" hidden="1">#REF!</definedName>
    <definedName name="XRefCopy161Row" localSheetId="5" hidden="1">#REF!</definedName>
    <definedName name="XRefCopy161Row" hidden="1">#REF!</definedName>
    <definedName name="XRefCopy162" localSheetId="5" hidden="1">#REF!</definedName>
    <definedName name="XRefCopy162" hidden="1">#REF!</definedName>
    <definedName name="XRefCopy162Row" localSheetId="5" hidden="1">#REF!</definedName>
    <definedName name="XRefCopy162Row" hidden="1">#REF!</definedName>
    <definedName name="XRefCopy163" localSheetId="5" hidden="1">#REF!</definedName>
    <definedName name="XRefCopy163" hidden="1">#REF!</definedName>
    <definedName name="XRefCopy163Row" localSheetId="5" hidden="1">#REF!</definedName>
    <definedName name="XRefCopy163Row" hidden="1">#REF!</definedName>
    <definedName name="XRefCopy164" localSheetId="5" hidden="1">#REF!</definedName>
    <definedName name="XRefCopy164" hidden="1">#REF!</definedName>
    <definedName name="XRefCopy164Row" localSheetId="5" hidden="1">#REF!</definedName>
    <definedName name="XRefCopy164Row" hidden="1">#REF!</definedName>
    <definedName name="XRefCopy165" localSheetId="5" hidden="1">#REF!</definedName>
    <definedName name="XRefCopy165" hidden="1">#REF!</definedName>
    <definedName name="XRefCopy165Row" hidden="1">#REF!</definedName>
    <definedName name="XRefCopy166" localSheetId="5" hidden="1">#REF!</definedName>
    <definedName name="XRefCopy166" hidden="1">#REF!</definedName>
    <definedName name="XRefCopy166Row" hidden="1">#REF!</definedName>
    <definedName name="XRefCopy167" localSheetId="5"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5"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5"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5"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5" hidden="1">#REF!</definedName>
    <definedName name="XRefCopy19Row" hidden="1">#REF!</definedName>
    <definedName name="XRefCopy1Row" localSheetId="5" hidden="1">#REF!</definedName>
    <definedName name="XRefCopy1Row" hidden="1">#REF!</definedName>
    <definedName name="XRefCopy2" localSheetId="5" hidden="1">#REF!</definedName>
    <definedName name="XRefCopy2" hidden="1">#REF!</definedName>
    <definedName name="XRefCopy20" localSheetId="5"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5"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5"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5"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5"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5"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5"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5"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5"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5"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5" hidden="1">#REF!</definedName>
    <definedName name="XRefCopy29Row" hidden="1">#REF!</definedName>
    <definedName name="XRefCopy2Row" localSheetId="5" hidden="1">#REF!</definedName>
    <definedName name="XRefCopy2Row" hidden="1">#REF!</definedName>
    <definedName name="XRefCopy30Row" localSheetId="5" hidden="1">#REF!</definedName>
    <definedName name="XRefCopy30Row" hidden="1">#REF!</definedName>
    <definedName name="XRefCopy31Row" localSheetId="5" hidden="1">#REF!</definedName>
    <definedName name="XRefCopy31Row" hidden="1">#REF!</definedName>
    <definedName name="XRefCopy32Row" localSheetId="5" hidden="1">#REF!</definedName>
    <definedName name="XRefCopy32Row" hidden="1">#REF!</definedName>
    <definedName name="XRefCopy33Row" localSheetId="5" hidden="1">#REF!</definedName>
    <definedName name="XRefCopy33Row" hidden="1">#REF!</definedName>
    <definedName name="XRefCopy34Row" localSheetId="5" hidden="1">#REF!</definedName>
    <definedName name="XRefCopy34Row" hidden="1">#REF!</definedName>
    <definedName name="XRefCopy35Row" localSheetId="5" hidden="1">#REF!</definedName>
    <definedName name="XRefCopy35Row" hidden="1">#REF!</definedName>
    <definedName name="XRefCopy36Row" localSheetId="5" hidden="1">#REF!</definedName>
    <definedName name="XRefCopy36Row" hidden="1">#REF!</definedName>
    <definedName name="XRefCopy37Row" localSheetId="5" hidden="1">#REF!</definedName>
    <definedName name="XRefCopy37Row" hidden="1">#REF!</definedName>
    <definedName name="XRefCopy38Row" localSheetId="5" hidden="1">#REF!</definedName>
    <definedName name="XRefCopy38Row" hidden="1">#REF!</definedName>
    <definedName name="XRefCopy39Row" localSheetId="5" hidden="1">#REF!</definedName>
    <definedName name="XRefCopy39Row" hidden="1">#REF!</definedName>
    <definedName name="XRefCopy3Row" localSheetId="5" hidden="1">#REF!</definedName>
    <definedName name="XRefCopy40Row" localSheetId="5" hidden="1">#REF!</definedName>
    <definedName name="XRefCopy40Row" hidden="1">#REF!</definedName>
    <definedName name="XRefCopy41Row" localSheetId="5" hidden="1">#REF!</definedName>
    <definedName name="XRefCopy41Row" hidden="1">#REF!</definedName>
    <definedName name="XRefCopy42Row" localSheetId="5" hidden="1">#REF!</definedName>
    <definedName name="XRefCopy42Row" hidden="1">#REF!</definedName>
    <definedName name="XRefCopy43Row" localSheetId="5" hidden="1">#REF!</definedName>
    <definedName name="XRefCopy43Row" hidden="1">#REF!</definedName>
    <definedName name="XRefCopy44Row" localSheetId="5" hidden="1">#REF!</definedName>
    <definedName name="XRefCopy44Row" hidden="1">#REF!</definedName>
    <definedName name="XRefCopy45Row" localSheetId="5" hidden="1">#REF!</definedName>
    <definedName name="XRefCopy45Row" hidden="1">#REF!</definedName>
    <definedName name="XRefCopy46Row" localSheetId="5" hidden="1">#REF!</definedName>
    <definedName name="XRefCopy46Row" hidden="1">#REF!</definedName>
    <definedName name="XRefCopy47Row" localSheetId="5" hidden="1">#REF!</definedName>
    <definedName name="XRefCopy47Row" hidden="1">#REF!</definedName>
    <definedName name="XRefCopy48Row" localSheetId="5" hidden="1">#REF!</definedName>
    <definedName name="XRefCopy48Row" hidden="1">#REF!</definedName>
    <definedName name="XRefCopy49Row" localSheetId="5" hidden="1">#REF!</definedName>
    <definedName name="XRefCopy49Row" hidden="1">#REF!</definedName>
    <definedName name="XRefCopy4Row" localSheetId="5" hidden="1">#REF!</definedName>
    <definedName name="XRefCopy50Row" localSheetId="5" hidden="1">#REF!</definedName>
    <definedName name="XRefCopy50Row" hidden="1">#REF!</definedName>
    <definedName name="XRefCopy51Row" localSheetId="5" hidden="1">#REF!</definedName>
    <definedName name="XRefCopy51Row" hidden="1">#REF!</definedName>
    <definedName name="XRefCopy52Row" localSheetId="5" hidden="1">#REF!</definedName>
    <definedName name="XRefCopy52Row" hidden="1">#REF!</definedName>
    <definedName name="XRefCopy53" localSheetId="5" hidden="1">#REF!</definedName>
    <definedName name="XRefCopy53" hidden="1">#REF!</definedName>
    <definedName name="XRefCopy53Row" localSheetId="5" hidden="1">#REF!</definedName>
    <definedName name="XRefCopy53Row" hidden="1">#REF!</definedName>
    <definedName name="XRefCopy54" hidden="1">#REF!</definedName>
    <definedName name="XRefCopy54Row" localSheetId="5" hidden="1">#REF!</definedName>
    <definedName name="XRefCopy54Row" hidden="1">#REF!</definedName>
    <definedName name="XRefCopy55" hidden="1">#REF!</definedName>
    <definedName name="XRefCopy55Row" localSheetId="5" hidden="1">#REF!</definedName>
    <definedName name="XRefCopy55Row" hidden="1">#REF!</definedName>
    <definedName name="XRefCopy56" hidden="1">#REF!</definedName>
    <definedName name="XRefCopy56Row" localSheetId="5" hidden="1">#REF!</definedName>
    <definedName name="XRefCopy56Row" hidden="1">#REF!</definedName>
    <definedName name="XRefCopy57" hidden="1">#REF!</definedName>
    <definedName name="XRefCopy57Row" localSheetId="5" hidden="1">#REF!</definedName>
    <definedName name="XRefCopy57Row" hidden="1">#REF!</definedName>
    <definedName name="XRefCopy58" hidden="1">#REF!</definedName>
    <definedName name="XRefCopy58Row" localSheetId="5" hidden="1">#REF!</definedName>
    <definedName name="XRefCopy58Row" hidden="1">#REF!</definedName>
    <definedName name="XRefCopy59" hidden="1">#REF!</definedName>
    <definedName name="XRefCopy59Row" localSheetId="5" hidden="1">#REF!</definedName>
    <definedName name="XRefCopy59Row" hidden="1">#REF!</definedName>
    <definedName name="XRefCopy60" hidden="1">#REF!</definedName>
    <definedName name="XRefCopy60Row" localSheetId="5" hidden="1">#REF!</definedName>
    <definedName name="XRefCopy60Row" hidden="1">#REF!</definedName>
    <definedName name="XRefCopy61" hidden="1">#REF!</definedName>
    <definedName name="XRefCopy61Row" localSheetId="5" hidden="1">#REF!</definedName>
    <definedName name="XRefCopy61Row" hidden="1">#REF!</definedName>
    <definedName name="XRefCopy62" hidden="1">#REF!</definedName>
    <definedName name="XRefCopy62Row" localSheetId="5" hidden="1">#REF!</definedName>
    <definedName name="XRefCopy62Row" hidden="1">#REF!</definedName>
    <definedName name="XRefCopy63" hidden="1">#REF!</definedName>
    <definedName name="XRefCopy63Row" localSheetId="5" hidden="1">#REF!</definedName>
    <definedName name="XRefCopy63Row" hidden="1">#REF!</definedName>
    <definedName name="XRefCopy64" hidden="1">#REF!</definedName>
    <definedName name="XRefCopy64Row" localSheetId="5" hidden="1">#REF!</definedName>
    <definedName name="XRefCopy64Row" hidden="1">#REF!</definedName>
    <definedName name="XRefCopy65" hidden="1">#REF!</definedName>
    <definedName name="XRefCopy65Row" localSheetId="5" hidden="1">#REF!</definedName>
    <definedName name="XRefCopy65Row" hidden="1">#REF!</definedName>
    <definedName name="XRefCopy66" hidden="1">#REF!</definedName>
    <definedName name="XRefCopy66Row" localSheetId="5" hidden="1">#REF!</definedName>
    <definedName name="XRefCopy66Row" hidden="1">#REF!</definedName>
    <definedName name="XRefCopy67" hidden="1">#REF!</definedName>
    <definedName name="XRefCopy67Row" localSheetId="5" hidden="1">#REF!</definedName>
    <definedName name="XRefCopy67Row" hidden="1">#REF!</definedName>
    <definedName name="XRefCopy68" hidden="1">#REF!</definedName>
    <definedName name="XRefCopy68Row" localSheetId="5" hidden="1">#REF!</definedName>
    <definedName name="XRefCopy68Row" hidden="1">#REF!</definedName>
    <definedName name="XRefCopy69" hidden="1">#REF!</definedName>
    <definedName name="XRefCopy69Row" localSheetId="5" hidden="1">#REF!</definedName>
    <definedName name="XRefCopy69Row" hidden="1">#REF!</definedName>
    <definedName name="XRefCopy7" localSheetId="5" hidden="1">'Variación del Activo Neto'!#REF!</definedName>
    <definedName name="XRefCopy70" localSheetId="7" hidden="1">#REF!</definedName>
    <definedName name="XRefCopy70" hidden="1">#REF!</definedName>
    <definedName name="XRefCopy70Row" localSheetId="7" hidden="1">#REF!</definedName>
    <definedName name="XRefCopy70Row" localSheetId="5" hidden="1">#REF!</definedName>
    <definedName name="XRefCopy70Row" hidden="1">#REF!</definedName>
    <definedName name="XRefCopy71" hidden="1">#REF!</definedName>
    <definedName name="XRefCopy71Row" localSheetId="5" hidden="1">#REF!</definedName>
    <definedName name="XRefCopy71Row" hidden="1">#REF!</definedName>
    <definedName name="XRefCopy72" hidden="1">#REF!</definedName>
    <definedName name="XRefCopy72Row" localSheetId="5" hidden="1">#REF!</definedName>
    <definedName name="XRefCopy72Row" hidden="1">#REF!</definedName>
    <definedName name="XRefCopy73" hidden="1">#REF!</definedName>
    <definedName name="XRefCopy73Row" localSheetId="5" hidden="1">#REF!</definedName>
    <definedName name="XRefCopy73Row" hidden="1">#REF!</definedName>
    <definedName name="XRefCopy74" hidden="1">#REF!</definedName>
    <definedName name="XRefCopy74Row" localSheetId="5" hidden="1">#REF!</definedName>
    <definedName name="XRefCopy74Row" hidden="1">#REF!</definedName>
    <definedName name="XRefCopy75" localSheetId="7" hidden="1">#REF!</definedName>
    <definedName name="XRefCopy75" localSheetId="5" hidden="1">'Variación del Activo Neto'!#REF!</definedName>
    <definedName name="XRefCopy75" hidden="1">#REF!</definedName>
    <definedName name="XRefCopy75Row" localSheetId="7" hidden="1">#REF!</definedName>
    <definedName name="XRefCopy75Row" localSheetId="5" hidden="1">#REF!</definedName>
    <definedName name="XRefCopy75Row" hidden="1">#REF!</definedName>
    <definedName name="XRefCopy76" localSheetId="7" hidden="1">#REF!</definedName>
    <definedName name="XRefCopy76" localSheetId="5" hidden="1">'Variación del Activo Neto'!#REF!</definedName>
    <definedName name="XRefCopy76" hidden="1">#REF!</definedName>
    <definedName name="XRefCopy76Row" localSheetId="7" hidden="1">#REF!</definedName>
    <definedName name="XRefCopy76Row" localSheetId="5" hidden="1">#REF!</definedName>
    <definedName name="XRefCopy76Row" hidden="1">#REF!</definedName>
    <definedName name="XRefCopy77" hidden="1">#REF!</definedName>
    <definedName name="XRefCopy77Row" localSheetId="5" hidden="1">#REF!</definedName>
    <definedName name="XRefCopy77Row" hidden="1">#REF!</definedName>
    <definedName name="XRefCopy78" hidden="1">#REF!</definedName>
    <definedName name="XRefCopy78Row" localSheetId="5" hidden="1">#REF!</definedName>
    <definedName name="XRefCopy78Row" hidden="1">#REF!</definedName>
    <definedName name="XRefCopy79" hidden="1">#REF!</definedName>
    <definedName name="XRefCopy79Row" localSheetId="5" hidden="1">#REF!</definedName>
    <definedName name="XRefCopy79Row" hidden="1">#REF!</definedName>
    <definedName name="XRefCopy7Row" localSheetId="5" hidden="1">#REF!</definedName>
    <definedName name="XRefCopy7Row" hidden="1">#REF!</definedName>
    <definedName name="XRefCopy8" localSheetId="5" hidden="1">'Variación del Activo Neto'!#REF!</definedName>
    <definedName name="XRefCopy80Row" localSheetId="7" hidden="1">#REF!</definedName>
    <definedName name="XRefCopy80Row" localSheetId="5" hidden="1">#REF!</definedName>
    <definedName name="XRefCopy80Row" hidden="1">#REF!</definedName>
    <definedName name="XRefCopy81Row" localSheetId="5" hidden="1">#REF!</definedName>
    <definedName name="XRefCopy81Row" hidden="1">#REF!</definedName>
    <definedName name="XRefCopy82Row" localSheetId="5" hidden="1">#REF!</definedName>
    <definedName name="XRefCopy82Row" hidden="1">#REF!</definedName>
    <definedName name="XRefCopy83Row" localSheetId="5" hidden="1">#REF!</definedName>
    <definedName name="XRefCopy83Row" hidden="1">#REF!</definedName>
    <definedName name="XRefCopy84Row" localSheetId="5" hidden="1">#REF!</definedName>
    <definedName name="XRefCopy84Row" hidden="1">#REF!</definedName>
    <definedName name="XRefCopy85" hidden="1">#REF!</definedName>
    <definedName name="XRefCopy85Row" localSheetId="5" hidden="1">#REF!</definedName>
    <definedName name="XRefCopy85Row" hidden="1">#REF!</definedName>
    <definedName name="XRefCopy86" hidden="1">#REF!</definedName>
    <definedName name="XRefCopy86Row" localSheetId="5" hidden="1">#REF!</definedName>
    <definedName name="XRefCopy86Row" hidden="1">#REF!</definedName>
    <definedName name="XRefCopy87" hidden="1">#REF!</definedName>
    <definedName name="XRefCopy87Row" localSheetId="5" hidden="1">#REF!</definedName>
    <definedName name="XRefCopy87Row" hidden="1">#REF!</definedName>
    <definedName name="XRefCopy88" hidden="1">#REF!</definedName>
    <definedName name="XRefCopy88Row" localSheetId="5" hidden="1">#REF!</definedName>
    <definedName name="XRefCopy88Row" hidden="1">#REF!</definedName>
    <definedName name="XRefCopy89" hidden="1">#REF!</definedName>
    <definedName name="XRefCopy89Row" localSheetId="5" hidden="1">#REF!</definedName>
    <definedName name="XRefCopy89Row" hidden="1">#REF!</definedName>
    <definedName name="XRefCopy8Row" localSheetId="5" hidden="1">#REF!</definedName>
    <definedName name="XRefCopy8Row" hidden="1">#REF!</definedName>
    <definedName name="XRefCopy9" localSheetId="5" hidden="1">'Variación del Activo Neto'!#REF!</definedName>
    <definedName name="XRefCopy90" localSheetId="7" hidden="1">#REF!</definedName>
    <definedName name="XRefCopy90" hidden="1">#REF!</definedName>
    <definedName name="XRefCopy90Row" localSheetId="7" hidden="1">#REF!</definedName>
    <definedName name="XRefCopy90Row" localSheetId="5" hidden="1">#REF!</definedName>
    <definedName name="XRefCopy90Row" hidden="1">#REF!</definedName>
    <definedName name="XRefCopy91" hidden="1">#REF!</definedName>
    <definedName name="XRefCopy91Row" localSheetId="5" hidden="1">#REF!</definedName>
    <definedName name="XRefCopy91Row" hidden="1">#REF!</definedName>
    <definedName name="XRefCopy92" localSheetId="5" hidden="1">#REF!</definedName>
    <definedName name="XRefCopy92" hidden="1">#REF!</definedName>
    <definedName name="XRefCopy92Row" localSheetId="5" hidden="1">#REF!</definedName>
    <definedName name="XRefCopy92Row" hidden="1">#REF!</definedName>
    <definedName name="XRefCopy93" localSheetId="5" hidden="1">#REF!</definedName>
    <definedName name="XRefCopy93" hidden="1">#REF!</definedName>
    <definedName name="XRefCopy93Row" localSheetId="5" hidden="1">#REF!</definedName>
    <definedName name="XRefCopy93Row" hidden="1">#REF!</definedName>
    <definedName name="XRefCopy94" localSheetId="5" hidden="1">#REF!</definedName>
    <definedName name="XRefCopy94" hidden="1">#REF!</definedName>
    <definedName name="XRefCopy94Row" localSheetId="5" hidden="1">#REF!</definedName>
    <definedName name="XRefCopy94Row" hidden="1">#REF!</definedName>
    <definedName name="XRefCopy95" hidden="1">#REF!</definedName>
    <definedName name="XRefCopy95Row" localSheetId="5" hidden="1">#REF!</definedName>
    <definedName name="XRefCopy95Row" hidden="1">#REF!</definedName>
    <definedName name="XRefCopy96" hidden="1">#REF!</definedName>
    <definedName name="XRefCopy96Row" localSheetId="5" hidden="1">#REF!</definedName>
    <definedName name="XRefCopy96Row" hidden="1">#REF!</definedName>
    <definedName name="XRefCopy97" hidden="1">#REF!</definedName>
    <definedName name="XRefCopy97Row" localSheetId="5" hidden="1">#REF!</definedName>
    <definedName name="XRefCopy97Row" hidden="1">#REF!</definedName>
    <definedName name="XRefCopy98" hidden="1">#REF!</definedName>
    <definedName name="XRefCopy98Row" localSheetId="5" hidden="1">#REF!</definedName>
    <definedName name="XRefCopy98Row" hidden="1">#REF!</definedName>
    <definedName name="XRefCopy99" hidden="1">#REF!</definedName>
    <definedName name="XRefCopy99Row" localSheetId="5" hidden="1">#REF!</definedName>
    <definedName name="XRefCopy99Row" hidden="1">#REF!</definedName>
    <definedName name="XRefCopy9Row" localSheetId="5" hidden="1">#REF!</definedName>
    <definedName name="XRefCopy9Row" hidden="1">#REF!</definedName>
    <definedName name="XRefCopyRangeCount" localSheetId="5" hidden="1">76</definedName>
    <definedName name="XRefCopyRangeCount" hidden="1">4</definedName>
    <definedName name="XRefPaste1" hidden="1">#REF!</definedName>
    <definedName name="XRefPaste10" hidden="1">#REF!</definedName>
    <definedName name="XRefPaste100" localSheetId="5" hidden="1">#REF!</definedName>
    <definedName name="XRefPaste100" hidden="1">#REF!</definedName>
    <definedName name="XRefPaste100Row" localSheetId="5" hidden="1">#REF!</definedName>
    <definedName name="XRefPaste100Row" hidden="1">#REF!</definedName>
    <definedName name="XRefPaste101" localSheetId="5" hidden="1">#REF!</definedName>
    <definedName name="XRefPaste101" hidden="1">#REF!</definedName>
    <definedName name="XRefPaste101Row" localSheetId="5" hidden="1">#REF!</definedName>
    <definedName name="XRefPaste101Row" hidden="1">#REF!</definedName>
    <definedName name="XRefPaste102" localSheetId="5" hidden="1">#REF!</definedName>
    <definedName name="XRefPaste102" hidden="1">#REF!</definedName>
    <definedName name="XRefPaste102Row" localSheetId="5" hidden="1">#REF!</definedName>
    <definedName name="XRefPaste102Row" hidden="1">#REF!</definedName>
    <definedName name="XRefPaste103" localSheetId="5" hidden="1">#REF!</definedName>
    <definedName name="XRefPaste103" hidden="1">#REF!</definedName>
    <definedName name="XRefPaste103Row" localSheetId="5" hidden="1">#REF!</definedName>
    <definedName name="XRefPaste103Row" hidden="1">#REF!</definedName>
    <definedName name="XRefPaste104" localSheetId="5" hidden="1">#REF!</definedName>
    <definedName name="XRefPaste104" hidden="1">#REF!</definedName>
    <definedName name="XRefPaste104Row" localSheetId="5" hidden="1">#REF!</definedName>
    <definedName name="XRefPaste104Row" hidden="1">#REF!</definedName>
    <definedName name="XRefPaste105" localSheetId="5" hidden="1">#REF!</definedName>
    <definedName name="XRefPaste105" hidden="1">#REF!</definedName>
    <definedName name="XRefPaste105Row" localSheetId="5" hidden="1">#REF!</definedName>
    <definedName name="XRefPaste105Row" hidden="1">#REF!</definedName>
    <definedName name="XRefPaste106" localSheetId="5" hidden="1">#REF!</definedName>
    <definedName name="XRefPaste106" hidden="1">#REF!</definedName>
    <definedName name="XRefPaste106Row" localSheetId="5" hidden="1">#REF!</definedName>
    <definedName name="XRefPaste106Row" hidden="1">#REF!</definedName>
    <definedName name="XRefPaste107" localSheetId="5" hidden="1">#REF!</definedName>
    <definedName name="XRefPaste107" hidden="1">#REF!</definedName>
    <definedName name="XRefPaste107Row" localSheetId="5" hidden="1">#REF!</definedName>
    <definedName name="XRefPaste107Row" hidden="1">#REF!</definedName>
    <definedName name="XRefPaste108" localSheetId="5" hidden="1">#REF!</definedName>
    <definedName name="XRefPaste108" hidden="1">#REF!</definedName>
    <definedName name="XRefPaste108Row" localSheetId="5" hidden="1">#REF!</definedName>
    <definedName name="XRefPaste108Row" hidden="1">#REF!</definedName>
    <definedName name="XRefPaste109" localSheetId="5" hidden="1">#REF!</definedName>
    <definedName name="XRefPaste109" hidden="1">#REF!</definedName>
    <definedName name="XRefPaste109Row" localSheetId="5" hidden="1">#REF!</definedName>
    <definedName name="XRefPaste109Row" hidden="1">#REF!</definedName>
    <definedName name="XRefPaste10Row" localSheetId="5" hidden="1">#REF!</definedName>
    <definedName name="XRefPaste10Row" hidden="1">#REF!</definedName>
    <definedName name="XRefPaste11" hidden="1">#REF!</definedName>
    <definedName name="XRefPaste110" localSheetId="5" hidden="1">#REF!</definedName>
    <definedName name="XRefPaste110" hidden="1">#REF!</definedName>
    <definedName name="XRefPaste110Row" localSheetId="5" hidden="1">#REF!</definedName>
    <definedName name="XRefPaste110Row" hidden="1">#REF!</definedName>
    <definedName name="XRefPaste111" localSheetId="5" hidden="1">#REF!</definedName>
    <definedName name="XRefPaste111" hidden="1">#REF!</definedName>
    <definedName name="XRefPaste111Row" localSheetId="5" hidden="1">#REF!</definedName>
    <definedName name="XRefPaste111Row" hidden="1">#REF!</definedName>
    <definedName name="XRefPaste112" localSheetId="5" hidden="1">#REF!</definedName>
    <definedName name="XRefPaste112" hidden="1">#REF!</definedName>
    <definedName name="XRefPaste112Row" localSheetId="5" hidden="1">#REF!</definedName>
    <definedName name="XRefPaste112Row" hidden="1">#REF!</definedName>
    <definedName name="XRefPaste113" localSheetId="5" hidden="1">#REF!</definedName>
    <definedName name="XRefPaste113" hidden="1">#REF!</definedName>
    <definedName name="XRefPaste113Row" localSheetId="5" hidden="1">#REF!</definedName>
    <definedName name="XRefPaste113Row" hidden="1">#REF!</definedName>
    <definedName name="XRefPaste114" localSheetId="5" hidden="1">#REF!</definedName>
    <definedName name="XRefPaste114" hidden="1">#REF!</definedName>
    <definedName name="XRefPaste114Row" localSheetId="5" hidden="1">#REF!</definedName>
    <definedName name="XRefPaste114Row" hidden="1">#REF!</definedName>
    <definedName name="XRefPaste115" localSheetId="5" hidden="1">#REF!</definedName>
    <definedName name="XRefPaste115" hidden="1">#REF!</definedName>
    <definedName name="XRefPaste115Row" localSheetId="5" hidden="1">#REF!</definedName>
    <definedName name="XRefPaste115Row" hidden="1">#REF!</definedName>
    <definedName name="XRefPaste116" localSheetId="5" hidden="1">#REF!</definedName>
    <definedName name="XRefPaste116" hidden="1">#REF!</definedName>
    <definedName name="XRefPaste116Row" localSheetId="5" hidden="1">#REF!</definedName>
    <definedName name="XRefPaste116Row" hidden="1">#REF!</definedName>
    <definedName name="XRefPaste117" localSheetId="5" hidden="1">#REF!</definedName>
    <definedName name="XRefPaste117" hidden="1">#REF!</definedName>
    <definedName name="XRefPaste117Row" localSheetId="5" hidden="1">#REF!</definedName>
    <definedName name="XRefPaste117Row" hidden="1">#REF!</definedName>
    <definedName name="XRefPaste118" localSheetId="5" hidden="1">#REF!</definedName>
    <definedName name="XRefPaste118" hidden="1">#REF!</definedName>
    <definedName name="XRefPaste118Row" localSheetId="5" hidden="1">#REF!</definedName>
    <definedName name="XRefPaste118Row" hidden="1">#REF!</definedName>
    <definedName name="XRefPaste119" localSheetId="5" hidden="1">#REF!</definedName>
    <definedName name="XRefPaste119" hidden="1">#REF!</definedName>
    <definedName name="XRefPaste119Row" localSheetId="5" hidden="1">#REF!</definedName>
    <definedName name="XRefPaste119Row" hidden="1">#REF!</definedName>
    <definedName name="XRefPaste11Row" localSheetId="5" hidden="1">#REF!</definedName>
    <definedName name="XRefPaste11Row" hidden="1">#REF!</definedName>
    <definedName name="XRefPaste12" localSheetId="5" hidden="1">#REF!</definedName>
    <definedName name="XRefPaste12" hidden="1">#REF!</definedName>
    <definedName name="XRefPaste120" localSheetId="5" hidden="1">#REF!</definedName>
    <definedName name="XRefPaste120" hidden="1">#REF!</definedName>
    <definedName name="XRefPaste120Row" localSheetId="5" hidden="1">#REF!</definedName>
    <definedName name="XRefPaste120Row" hidden="1">#REF!</definedName>
    <definedName name="XRefPaste121" localSheetId="5" hidden="1">#REF!</definedName>
    <definedName name="XRefPaste121" hidden="1">#REF!</definedName>
    <definedName name="XRefPaste121Row" localSheetId="5" hidden="1">#REF!</definedName>
    <definedName name="XRefPaste121Row" hidden="1">#REF!</definedName>
    <definedName name="XRefPaste122" localSheetId="5" hidden="1">#REF!</definedName>
    <definedName name="XRefPaste122" hidden="1">#REF!</definedName>
    <definedName name="XRefPaste122Row" localSheetId="5" hidden="1">#REF!</definedName>
    <definedName name="XRefPaste122Row" hidden="1">#REF!</definedName>
    <definedName name="XRefPaste123" localSheetId="5" hidden="1">#REF!</definedName>
    <definedName name="XRefPaste123" hidden="1">#REF!</definedName>
    <definedName name="XRefPaste123Row" localSheetId="5" hidden="1">#REF!</definedName>
    <definedName name="XRefPaste123Row" hidden="1">#REF!</definedName>
    <definedName name="XRefPaste124" localSheetId="5" hidden="1">#REF!</definedName>
    <definedName name="XRefPaste124" hidden="1">#REF!</definedName>
    <definedName name="XRefPaste124Row" localSheetId="5" hidden="1">#REF!</definedName>
    <definedName name="XRefPaste124Row" hidden="1">#REF!</definedName>
    <definedName name="XRefPaste125" localSheetId="5" hidden="1">#REF!</definedName>
    <definedName name="XRefPaste125" hidden="1">#REF!</definedName>
    <definedName name="XRefPaste125Row" localSheetId="5" hidden="1">#REF!</definedName>
    <definedName name="XRefPaste125Row" hidden="1">#REF!</definedName>
    <definedName name="XRefPaste126" localSheetId="5" hidden="1">#REF!</definedName>
    <definedName name="XRefPaste126" hidden="1">#REF!</definedName>
    <definedName name="XRefPaste126Row" localSheetId="5" hidden="1">#REF!</definedName>
    <definedName name="XRefPaste126Row" hidden="1">#REF!</definedName>
    <definedName name="XRefPaste127" localSheetId="5" hidden="1">#REF!</definedName>
    <definedName name="XRefPaste127" hidden="1">#REF!</definedName>
    <definedName name="XRefPaste127Row" localSheetId="5" hidden="1">#REF!</definedName>
    <definedName name="XRefPaste127Row" hidden="1">#REF!</definedName>
    <definedName name="XRefPaste128" localSheetId="5" hidden="1">#REF!</definedName>
    <definedName name="XRefPaste128" hidden="1">#REF!</definedName>
    <definedName name="XRefPaste128Row" localSheetId="5" hidden="1">#REF!</definedName>
    <definedName name="XRefPaste128Row" hidden="1">#REF!</definedName>
    <definedName name="XRefPaste129" localSheetId="5" hidden="1">#REF!</definedName>
    <definedName name="XRefPaste129" hidden="1">#REF!</definedName>
    <definedName name="XRefPaste129Row" localSheetId="5" hidden="1">#REF!</definedName>
    <definedName name="XRefPaste129Row" hidden="1">#REF!</definedName>
    <definedName name="XRefPaste12Row" localSheetId="5" hidden="1">#REF!</definedName>
    <definedName name="XRefPaste12Row" hidden="1">#REF!</definedName>
    <definedName name="XRefPaste130" localSheetId="5" hidden="1">#REF!</definedName>
    <definedName name="XRefPaste130" hidden="1">#REF!</definedName>
    <definedName name="XRefPaste130Row" localSheetId="5" hidden="1">#REF!</definedName>
    <definedName name="XRefPaste130Row" hidden="1">#REF!</definedName>
    <definedName name="XRefPaste131" localSheetId="5" hidden="1">#REF!</definedName>
    <definedName name="XRefPaste131" hidden="1">#REF!</definedName>
    <definedName name="XRefPaste131Row" localSheetId="5" hidden="1">#REF!</definedName>
    <definedName name="XRefPaste131Row" hidden="1">#REF!</definedName>
    <definedName name="XRefPaste132" localSheetId="5" hidden="1">#REF!</definedName>
    <definedName name="XRefPaste132" hidden="1">#REF!</definedName>
    <definedName name="XRefPaste132Row" localSheetId="5" hidden="1">#REF!</definedName>
    <definedName name="XRefPaste132Row" hidden="1">#REF!</definedName>
    <definedName name="XRefPaste133" localSheetId="5" hidden="1">#REF!</definedName>
    <definedName name="XRefPaste133" hidden="1">#REF!</definedName>
    <definedName name="XRefPaste133Row" localSheetId="5" hidden="1">#REF!</definedName>
    <definedName name="XRefPaste133Row" hidden="1">#REF!</definedName>
    <definedName name="XRefPaste134" localSheetId="5" hidden="1">#REF!</definedName>
    <definedName name="XRefPaste134" hidden="1">#REF!</definedName>
    <definedName name="XRefPaste134Row" localSheetId="5" hidden="1">#REF!</definedName>
    <definedName name="XRefPaste134Row" hidden="1">#REF!</definedName>
    <definedName name="XRefPaste135" localSheetId="5" hidden="1">#REF!</definedName>
    <definedName name="XRefPaste135" hidden="1">#REF!</definedName>
    <definedName name="XRefPaste135Row" localSheetId="5" hidden="1">#REF!</definedName>
    <definedName name="XRefPaste135Row" hidden="1">#REF!</definedName>
    <definedName name="XRefPaste136" localSheetId="5" hidden="1">#REF!</definedName>
    <definedName name="XRefPaste136" hidden="1">#REF!</definedName>
    <definedName name="XRefPaste136Row" localSheetId="5" hidden="1">#REF!</definedName>
    <definedName name="XRefPaste136Row" hidden="1">#REF!</definedName>
    <definedName name="XRefPaste137" localSheetId="5" hidden="1">#REF!</definedName>
    <definedName name="XRefPaste137" hidden="1">#REF!</definedName>
    <definedName name="XRefPaste137Row" localSheetId="5" hidden="1">#REF!</definedName>
    <definedName name="XRefPaste137Row" hidden="1">#REF!</definedName>
    <definedName name="XRefPaste138" localSheetId="5" hidden="1">#REF!</definedName>
    <definedName name="XRefPaste138" hidden="1">#REF!</definedName>
    <definedName name="XRefPaste138Row" localSheetId="5" hidden="1">#REF!</definedName>
    <definedName name="XRefPaste138Row" hidden="1">#REF!</definedName>
    <definedName name="XRefPaste139" localSheetId="5" hidden="1">#REF!</definedName>
    <definedName name="XRefPaste139" hidden="1">#REF!</definedName>
    <definedName name="XRefPaste139Row" localSheetId="5" hidden="1">#REF!</definedName>
    <definedName name="XRefPaste139Row" hidden="1">#REF!</definedName>
    <definedName name="XRefPaste13Row" localSheetId="5" hidden="1">#REF!</definedName>
    <definedName name="XRefPaste13Row" hidden="1">#REF!</definedName>
    <definedName name="XRefPaste14" localSheetId="5" hidden="1">#REF!</definedName>
    <definedName name="XRefPaste140" localSheetId="5" hidden="1">#REF!</definedName>
    <definedName name="XRefPaste140" hidden="1">#REF!</definedName>
    <definedName name="XRefPaste140Row" localSheetId="5" hidden="1">#REF!</definedName>
    <definedName name="XRefPaste140Row" hidden="1">#REF!</definedName>
    <definedName name="XRefPaste141" localSheetId="5" hidden="1">#REF!</definedName>
    <definedName name="XRefPaste141" hidden="1">#REF!</definedName>
    <definedName name="XRefPaste141Row" localSheetId="5" hidden="1">#REF!</definedName>
    <definedName name="XRefPaste141Row" hidden="1">#REF!</definedName>
    <definedName name="XRefPaste142" localSheetId="5" hidden="1">#REF!</definedName>
    <definedName name="XRefPaste142" hidden="1">#REF!</definedName>
    <definedName name="XRefPaste142Row" localSheetId="5" hidden="1">#REF!</definedName>
    <definedName name="XRefPaste142Row" hidden="1">#REF!</definedName>
    <definedName name="XRefPaste143" localSheetId="5" hidden="1">#REF!</definedName>
    <definedName name="XRefPaste143" hidden="1">#REF!</definedName>
    <definedName name="XRefPaste143Row" localSheetId="5" hidden="1">#REF!</definedName>
    <definedName name="XRefPaste143Row" hidden="1">#REF!</definedName>
    <definedName name="XRefPaste144" localSheetId="5" hidden="1">#REF!</definedName>
    <definedName name="XRefPaste144" hidden="1">#REF!</definedName>
    <definedName name="XRefPaste144Row" localSheetId="5" hidden="1">#REF!</definedName>
    <definedName name="XRefPaste144Row" hidden="1">#REF!</definedName>
    <definedName name="XRefPaste145" localSheetId="5" hidden="1">#REF!</definedName>
    <definedName name="XRefPaste145" hidden="1">#REF!</definedName>
    <definedName name="XRefPaste145Row" localSheetId="5" hidden="1">#REF!</definedName>
    <definedName name="XRefPaste145Row" hidden="1">#REF!</definedName>
    <definedName name="XRefPaste146" localSheetId="5" hidden="1">#REF!</definedName>
    <definedName name="XRefPaste146" hidden="1">#REF!</definedName>
    <definedName name="XRefPaste146Row" localSheetId="5" hidden="1">#REF!</definedName>
    <definedName name="XRefPaste146Row" hidden="1">#REF!</definedName>
    <definedName name="XRefPaste147" localSheetId="5" hidden="1">#REF!</definedName>
    <definedName name="XRefPaste147" hidden="1">#REF!</definedName>
    <definedName name="XRefPaste147Row" localSheetId="5" hidden="1">#REF!</definedName>
    <definedName name="XRefPaste147Row" hidden="1">#REF!</definedName>
    <definedName name="XRefPaste148" localSheetId="5" hidden="1">#REF!</definedName>
    <definedName name="XRefPaste148" hidden="1">#REF!</definedName>
    <definedName name="XRefPaste148Row" localSheetId="5" hidden="1">#REF!</definedName>
    <definedName name="XRefPaste148Row" hidden="1">#REF!</definedName>
    <definedName name="XRefPaste14Row" localSheetId="5" hidden="1">#REF!</definedName>
    <definedName name="XRefPaste14Row" hidden="1">#REF!</definedName>
    <definedName name="XRefPaste15" hidden="1">#REF!</definedName>
    <definedName name="XRefPaste15Row" localSheetId="5" hidden="1">#REF!</definedName>
    <definedName name="XRefPaste15Row" hidden="1">#REF!</definedName>
    <definedName name="XRefPaste16" hidden="1">#REF!</definedName>
    <definedName name="XRefPaste16Row" localSheetId="5" hidden="1">#REF!</definedName>
    <definedName name="XRefPaste17" hidden="1">#REF!</definedName>
    <definedName name="XRefPaste17Row" localSheetId="5" hidden="1">#REF!</definedName>
    <definedName name="XRefPaste17Row" hidden="1">#REF!</definedName>
    <definedName name="XRefPaste18" localSheetId="7" hidden="1">#REF!</definedName>
    <definedName name="XRefPaste18" localSheetId="5" hidden="1">'Variación del Activo Neto'!#REF!</definedName>
    <definedName name="XRefPaste18" hidden="1">#REF!</definedName>
    <definedName name="XRefPaste18Row" localSheetId="7" hidden="1">#REF!</definedName>
    <definedName name="XRefPaste18Row" localSheetId="5" hidden="1">#REF!</definedName>
    <definedName name="XRefPaste18Row" hidden="1">#REF!</definedName>
    <definedName name="XRefPaste19" localSheetId="5" hidden="1">#REF!</definedName>
    <definedName name="XRefPaste19" hidden="1">#REF!</definedName>
    <definedName name="XRefPaste19Row" localSheetId="5" hidden="1">#REF!</definedName>
    <definedName name="XRefPaste19Row" hidden="1">#REF!</definedName>
    <definedName name="XRefPaste1Row" localSheetId="5" hidden="1">#REF!</definedName>
    <definedName name="XRefPaste1Row" hidden="1">#REF!</definedName>
    <definedName name="XRefPaste20" localSheetId="5" hidden="1">#REF!</definedName>
    <definedName name="XRefPaste20" hidden="1">#REF!</definedName>
    <definedName name="XRefPaste20Row" localSheetId="5" hidden="1">#REF!</definedName>
    <definedName name="XRefPaste21" localSheetId="5" hidden="1">#REF!</definedName>
    <definedName name="XRefPaste21" hidden="1">#REF!</definedName>
    <definedName name="XRefPaste21Row" localSheetId="5" hidden="1">#REF!</definedName>
    <definedName name="XRefPaste21Row" hidden="1">#REF!</definedName>
    <definedName name="XRefPaste22" localSheetId="5" hidden="1">#REF!</definedName>
    <definedName name="XRefPaste22" hidden="1">#REF!</definedName>
    <definedName name="XRefPaste22Row" localSheetId="5" hidden="1">#REF!</definedName>
    <definedName name="XRefPaste23" localSheetId="5" hidden="1">#REF!</definedName>
    <definedName name="XRefPaste23" hidden="1">#REF!</definedName>
    <definedName name="XRefPaste23Row" localSheetId="5" hidden="1">#REF!</definedName>
    <definedName name="XRefPaste24" localSheetId="5" hidden="1">#REF!</definedName>
    <definedName name="XRefPaste24" hidden="1">#REF!</definedName>
    <definedName name="XRefPaste24Row" localSheetId="5" hidden="1">#REF!</definedName>
    <definedName name="XRefPaste24Row" hidden="1">#REF!</definedName>
    <definedName name="XRefPaste25" localSheetId="5" hidden="1">#REF!</definedName>
    <definedName name="XRefPaste25" hidden="1">#REF!</definedName>
    <definedName name="XRefPaste25Row" localSheetId="5" hidden="1">#REF!</definedName>
    <definedName name="XRefPaste25Row" hidden="1">#REF!</definedName>
    <definedName name="XRefPaste26" localSheetId="5" hidden="1">#REF!</definedName>
    <definedName name="XRefPaste26" hidden="1">#REF!</definedName>
    <definedName name="XRefPaste26Row" localSheetId="5" hidden="1">#REF!</definedName>
    <definedName name="XRefPaste26Row" hidden="1">#REF!</definedName>
    <definedName name="XRefPaste27" localSheetId="5" hidden="1">#REF!</definedName>
    <definedName name="XRefPaste27" hidden="1">#REF!</definedName>
    <definedName name="XRefPaste27Row" localSheetId="5" hidden="1">#REF!</definedName>
    <definedName name="XRefPaste27Row" hidden="1">#REF!</definedName>
    <definedName name="XRefPaste28" localSheetId="5" hidden="1">#REF!</definedName>
    <definedName name="XRefPaste28" hidden="1">#REF!</definedName>
    <definedName name="XRefPaste28Row" localSheetId="5" hidden="1">#REF!</definedName>
    <definedName name="XRefPaste28Row" hidden="1">#REF!</definedName>
    <definedName name="XRefPaste29" localSheetId="5" hidden="1">#REF!</definedName>
    <definedName name="XRefPaste29" hidden="1">#REF!</definedName>
    <definedName name="XRefPaste29Row" localSheetId="5" hidden="1">#REF!</definedName>
    <definedName name="XRefPaste29Row" hidden="1">#REF!</definedName>
    <definedName name="XRefPaste2Row" localSheetId="5" hidden="1">#REF!</definedName>
    <definedName name="XRefPaste2Row" hidden="1">#REF!</definedName>
    <definedName name="XRefPaste30" localSheetId="5" hidden="1">#REF!</definedName>
    <definedName name="XRefPaste30" hidden="1">#REF!</definedName>
    <definedName name="XRefPaste30Row" localSheetId="5" hidden="1">#REF!</definedName>
    <definedName name="XRefPaste31" localSheetId="5" hidden="1">#REF!</definedName>
    <definedName name="XRefPaste31" hidden="1">#REF!</definedName>
    <definedName name="XRefPaste31Row" localSheetId="5" hidden="1">#REF!</definedName>
    <definedName name="XRefPaste32" localSheetId="5" hidden="1">#REF!</definedName>
    <definedName name="XRefPaste32" hidden="1">#REF!</definedName>
    <definedName name="XRefPaste32Row" localSheetId="5" hidden="1">#REF!</definedName>
    <definedName name="XRefPaste32Row" hidden="1">#REF!</definedName>
    <definedName name="XRefPaste33" hidden="1">#REF!</definedName>
    <definedName name="XRefPaste33Row" localSheetId="5" hidden="1">#REF!</definedName>
    <definedName name="XRefPaste33Row" hidden="1">#REF!</definedName>
    <definedName name="XRefPaste34" localSheetId="5" hidden="1">#REF!</definedName>
    <definedName name="XRefPaste34" hidden="1">#REF!</definedName>
    <definedName name="XRefPaste34Row" localSheetId="5" hidden="1">#REF!</definedName>
    <definedName name="XRefPaste34Row" hidden="1">#REF!</definedName>
    <definedName name="XRefPaste35" hidden="1">#REF!</definedName>
    <definedName name="XRefPaste35Row" localSheetId="5" hidden="1">#REF!</definedName>
    <definedName name="XRefPaste35Row" hidden="1">#REF!</definedName>
    <definedName name="XRefPaste36" localSheetId="5" hidden="1">#REF!</definedName>
    <definedName name="XRefPaste36" hidden="1">#REF!</definedName>
    <definedName name="XRefPaste36Row" localSheetId="5" hidden="1">#REF!</definedName>
    <definedName name="XRefPaste36Row" hidden="1">#REF!</definedName>
    <definedName name="XRefPaste37" localSheetId="5" hidden="1">#REF!</definedName>
    <definedName name="XRefPaste37" hidden="1">#REF!</definedName>
    <definedName name="XRefPaste37Row" localSheetId="5" hidden="1">#REF!</definedName>
    <definedName name="XRefPaste37Row" hidden="1">#REF!</definedName>
    <definedName name="XRefPaste38" localSheetId="5" hidden="1">#REF!</definedName>
    <definedName name="XRefPaste38" hidden="1">#REF!</definedName>
    <definedName name="XRefPaste38Row" localSheetId="5" hidden="1">#REF!</definedName>
    <definedName name="XRefPaste38Row" hidden="1">#REF!</definedName>
    <definedName name="XRefPaste39" localSheetId="5" hidden="1">#REF!</definedName>
    <definedName name="XRefPaste39" hidden="1">#REF!</definedName>
    <definedName name="XRefPaste39Row" localSheetId="5" hidden="1">#REF!</definedName>
    <definedName name="XRefPaste39Row" hidden="1">#REF!</definedName>
    <definedName name="XRefPaste3Row" localSheetId="5" hidden="1">#REF!</definedName>
    <definedName name="XRefPaste40" localSheetId="5" hidden="1">#REF!</definedName>
    <definedName name="XRefPaste40" hidden="1">#REF!</definedName>
    <definedName name="XRefPaste40Row" localSheetId="5" hidden="1">#REF!</definedName>
    <definedName name="XRefPaste40Row" hidden="1">#REF!</definedName>
    <definedName name="XRefPaste41" localSheetId="5" hidden="1">#REF!</definedName>
    <definedName name="XRefPaste41" hidden="1">#REF!</definedName>
    <definedName name="XRefPaste41Row" localSheetId="5" hidden="1">#REF!</definedName>
    <definedName name="XRefPaste41Row" hidden="1">#REF!</definedName>
    <definedName name="XRefPaste42" localSheetId="5" hidden="1">#REF!</definedName>
    <definedName name="XRefPaste42" hidden="1">#REF!</definedName>
    <definedName name="XRefPaste42Row" localSheetId="5" hidden="1">#REF!</definedName>
    <definedName name="XRefPaste42Row" hidden="1">#REF!</definedName>
    <definedName name="XRefPaste43" localSheetId="5" hidden="1">#REF!</definedName>
    <definedName name="XRefPaste43" hidden="1">#REF!</definedName>
    <definedName name="XRefPaste43Row" localSheetId="5" hidden="1">#REF!</definedName>
    <definedName name="XRefPaste43Row" hidden="1">#REF!</definedName>
    <definedName name="XRefPaste44" localSheetId="5" hidden="1">#REF!</definedName>
    <definedName name="XRefPaste44" hidden="1">#REF!</definedName>
    <definedName name="XRefPaste44Row" localSheetId="5" hidden="1">#REF!</definedName>
    <definedName name="XRefPaste44Row" hidden="1">#REF!</definedName>
    <definedName name="XRefPaste45" localSheetId="5" hidden="1">#REF!</definedName>
    <definedName name="XRefPaste45" hidden="1">#REF!</definedName>
    <definedName name="XRefPaste45Row" localSheetId="5" hidden="1">#REF!</definedName>
    <definedName name="XRefPaste45Row" hidden="1">#REF!</definedName>
    <definedName name="XRefPaste46" localSheetId="5" hidden="1">#REF!</definedName>
    <definedName name="XRefPaste46" hidden="1">#REF!</definedName>
    <definedName name="XRefPaste46Row" localSheetId="5" hidden="1">#REF!</definedName>
    <definedName name="XRefPaste46Row" hidden="1">#REF!</definedName>
    <definedName name="XRefPaste47" localSheetId="5" hidden="1">#REF!</definedName>
    <definedName name="XRefPaste47" hidden="1">#REF!</definedName>
    <definedName name="XRefPaste47Row" localSheetId="5" hidden="1">#REF!</definedName>
    <definedName name="XRefPaste47Row" hidden="1">#REF!</definedName>
    <definedName name="XRefPaste48" localSheetId="5" hidden="1">#REF!</definedName>
    <definedName name="XRefPaste48" hidden="1">#REF!</definedName>
    <definedName name="XRefPaste48Row" localSheetId="5" hidden="1">#REF!</definedName>
    <definedName name="XRefPaste48Row" hidden="1">#REF!</definedName>
    <definedName name="XRefPaste49" localSheetId="5" hidden="1">#REF!</definedName>
    <definedName name="XRefPaste49" hidden="1">#REF!</definedName>
    <definedName name="XRefPaste49Row" localSheetId="5" hidden="1">#REF!</definedName>
    <definedName name="XRefPaste49Row" hidden="1">#REF!</definedName>
    <definedName name="XRefPaste4Row" localSheetId="5" hidden="1">#REF!</definedName>
    <definedName name="XRefPaste4Row" hidden="1">#REF!</definedName>
    <definedName name="XRefPaste5" localSheetId="5" hidden="1">'Variación del Activo Neto'!#REF!</definedName>
    <definedName name="XRefPaste50" localSheetId="7" hidden="1">#REF!</definedName>
    <definedName name="XRefPaste50" localSheetId="5" hidden="1">#REF!</definedName>
    <definedName name="XRefPaste50" hidden="1">#REF!</definedName>
    <definedName name="XRefPaste50Row" localSheetId="5" hidden="1">#REF!</definedName>
    <definedName name="XRefPaste50Row" hidden="1">#REF!</definedName>
    <definedName name="XRefPaste51" localSheetId="5" hidden="1">#REF!</definedName>
    <definedName name="XRefPaste51" hidden="1">#REF!</definedName>
    <definedName name="XRefPaste51Row" localSheetId="5" hidden="1">#REF!</definedName>
    <definedName name="XRefPaste51Row" hidden="1">#REF!</definedName>
    <definedName name="XRefPaste52" localSheetId="5" hidden="1">#REF!</definedName>
    <definedName name="XRefPaste52" hidden="1">#REF!</definedName>
    <definedName name="XRefPaste52Row" localSheetId="5" hidden="1">#REF!</definedName>
    <definedName name="XRefPaste52Row" hidden="1">#REF!</definedName>
    <definedName name="XRefPaste53" localSheetId="5" hidden="1">#REF!</definedName>
    <definedName name="XRefPaste53" hidden="1">#REF!</definedName>
    <definedName name="XRefPaste53Row" localSheetId="5" hidden="1">#REF!</definedName>
    <definedName name="XRefPaste53Row" hidden="1">#REF!</definedName>
    <definedName name="XRefPaste54" localSheetId="5" hidden="1">#REF!</definedName>
    <definedName name="XRefPaste54" hidden="1">#REF!</definedName>
    <definedName name="XRefPaste54Row" localSheetId="5" hidden="1">#REF!</definedName>
    <definedName name="XRefPaste54Row" hidden="1">#REF!</definedName>
    <definedName name="XRefPaste55" localSheetId="5" hidden="1">#REF!</definedName>
    <definedName name="XRefPaste55" hidden="1">#REF!</definedName>
    <definedName name="XRefPaste55Row" localSheetId="5" hidden="1">#REF!</definedName>
    <definedName name="XRefPaste55Row" hidden="1">#REF!</definedName>
    <definedName name="XRefPaste56" localSheetId="5" hidden="1">#REF!</definedName>
    <definedName name="XRefPaste56" hidden="1">#REF!</definedName>
    <definedName name="XRefPaste56Row" localSheetId="5" hidden="1">#REF!</definedName>
    <definedName name="XRefPaste56Row" hidden="1">#REF!</definedName>
    <definedName name="XRefPaste57" localSheetId="5" hidden="1">#REF!</definedName>
    <definedName name="XRefPaste57" hidden="1">#REF!</definedName>
    <definedName name="XRefPaste57Row" localSheetId="5" hidden="1">#REF!</definedName>
    <definedName name="XRefPaste57Row" hidden="1">#REF!</definedName>
    <definedName name="XRefPaste58" hidden="1">#REF!</definedName>
    <definedName name="XRefPaste58Row" localSheetId="5" hidden="1">#REF!</definedName>
    <definedName name="XRefPaste58Row" hidden="1">#REF!</definedName>
    <definedName name="XRefPaste59" hidden="1">#REF!</definedName>
    <definedName name="XRefPaste59Row" localSheetId="5" hidden="1">#REF!</definedName>
    <definedName name="XRefPaste59Row" hidden="1">#REF!</definedName>
    <definedName name="XRefPaste5Row" localSheetId="5" hidden="1">#REF!</definedName>
    <definedName name="XRefPaste5Row" hidden="1">#REF!</definedName>
    <definedName name="XRefPaste6" localSheetId="5" hidden="1">#REF!</definedName>
    <definedName name="XRefPaste60" hidden="1">#REF!</definedName>
    <definedName name="XRefPaste60Row" localSheetId="5" hidden="1">#REF!</definedName>
    <definedName name="XRefPaste60Row" hidden="1">#REF!</definedName>
    <definedName name="XRefPaste61" hidden="1">#REF!</definedName>
    <definedName name="XRefPaste61Row" localSheetId="5" hidden="1">#REF!</definedName>
    <definedName name="XRefPaste61Row" hidden="1">#REF!</definedName>
    <definedName name="XRefPaste62" hidden="1">#REF!</definedName>
    <definedName name="XRefPaste62Row" localSheetId="5" hidden="1">#REF!</definedName>
    <definedName name="XRefPaste62Row" hidden="1">#REF!</definedName>
    <definedName name="XRefPaste63" hidden="1">#REF!</definedName>
    <definedName name="XRefPaste63Row" localSheetId="5" hidden="1">#REF!</definedName>
    <definedName name="XRefPaste63Row" hidden="1">#REF!</definedName>
    <definedName name="XRefPaste64" localSheetId="5" hidden="1">#REF!</definedName>
    <definedName name="XRefPaste64" hidden="1">#REF!</definedName>
    <definedName name="XRefPaste64Row" localSheetId="5" hidden="1">#REF!</definedName>
    <definedName name="XRefPaste64Row" hidden="1">#REF!</definedName>
    <definedName name="XRefPaste65" hidden="1">#REF!</definedName>
    <definedName name="XRefPaste65Row" localSheetId="5" hidden="1">#REF!</definedName>
    <definedName name="XRefPaste65Row" hidden="1">#REF!</definedName>
    <definedName name="XRefPaste66" hidden="1">#REF!</definedName>
    <definedName name="XRefPaste66Row" localSheetId="5" hidden="1">#REF!</definedName>
    <definedName name="XRefPaste66Row" hidden="1">#REF!</definedName>
    <definedName name="XRefPaste67" localSheetId="5" hidden="1">#REF!</definedName>
    <definedName name="XRefPaste67" hidden="1">#REF!</definedName>
    <definedName name="XRefPaste67Row" localSheetId="5" hidden="1">#REF!</definedName>
    <definedName name="XRefPaste67Row" hidden="1">#REF!</definedName>
    <definedName name="XRefPaste68" hidden="1">#REF!</definedName>
    <definedName name="XRefPaste68Row" localSheetId="5" hidden="1">#REF!</definedName>
    <definedName name="XRefPaste68Row" hidden="1">#REF!</definedName>
    <definedName name="XRefPaste69" hidden="1">#REF!</definedName>
    <definedName name="XRefPaste69Row" localSheetId="5" hidden="1">#REF!</definedName>
    <definedName name="XRefPaste69Row" hidden="1">#REF!</definedName>
    <definedName name="XRefPaste6Row" localSheetId="5" hidden="1">#REF!</definedName>
    <definedName name="XRefPaste6Row" hidden="1">#REF!</definedName>
    <definedName name="XRefPaste7" localSheetId="5" hidden="1">#REF!</definedName>
    <definedName name="XRefPaste7" hidden="1">#REF!</definedName>
    <definedName name="XRefPaste70" hidden="1">#REF!</definedName>
    <definedName name="XRefPaste70Row" localSheetId="5" hidden="1">#REF!</definedName>
    <definedName name="XRefPaste70Row" hidden="1">#REF!</definedName>
    <definedName name="XRefPaste71" hidden="1">#REF!</definedName>
    <definedName name="XRefPaste71Row" localSheetId="5" hidden="1">#REF!</definedName>
    <definedName name="XRefPaste71Row" hidden="1">#REF!</definedName>
    <definedName name="XRefPaste72" localSheetId="5" hidden="1">#REF!</definedName>
    <definedName name="XRefPaste72" hidden="1">#REF!</definedName>
    <definedName name="XRefPaste72Row" localSheetId="5" hidden="1">#REF!</definedName>
    <definedName name="XRefPaste72Row" hidden="1">#REF!</definedName>
    <definedName name="XRefPaste73" localSheetId="5" hidden="1">#REF!</definedName>
    <definedName name="XRefPaste73" hidden="1">#REF!</definedName>
    <definedName name="XRefPaste73Row" localSheetId="5" hidden="1">#REF!</definedName>
    <definedName name="XRefPaste73Row" hidden="1">#REF!</definedName>
    <definedName name="XRefPaste74" localSheetId="5" hidden="1">#REF!</definedName>
    <definedName name="XRefPaste74" hidden="1">#REF!</definedName>
    <definedName name="XRefPaste74Row" localSheetId="5" hidden="1">#REF!</definedName>
    <definedName name="XRefPaste74Row" hidden="1">#REF!</definedName>
    <definedName name="XRefPaste75" localSheetId="5" hidden="1">#REF!</definedName>
    <definedName name="XRefPaste75" hidden="1">#REF!</definedName>
    <definedName name="XRefPaste75Row" localSheetId="5" hidden="1">#REF!</definedName>
    <definedName name="XRefPaste75Row" hidden="1">#REF!</definedName>
    <definedName name="XRefPaste76" localSheetId="5" hidden="1">#REF!</definedName>
    <definedName name="XRefPaste76" hidden="1">#REF!</definedName>
    <definedName name="XRefPaste76Row" localSheetId="5" hidden="1">#REF!</definedName>
    <definedName name="XRefPaste76Row" hidden="1">#REF!</definedName>
    <definedName name="XRefPaste77" localSheetId="5" hidden="1">#REF!</definedName>
    <definedName name="XRefPaste77" hidden="1">#REF!</definedName>
    <definedName name="XRefPaste77Row" localSheetId="5" hidden="1">#REF!</definedName>
    <definedName name="XRefPaste77Row" hidden="1">#REF!</definedName>
    <definedName name="XRefPaste78" localSheetId="5" hidden="1">#REF!</definedName>
    <definedName name="XRefPaste78" hidden="1">#REF!</definedName>
    <definedName name="XRefPaste78Row" localSheetId="5" hidden="1">#REF!</definedName>
    <definedName name="XRefPaste78Row" hidden="1">#REF!</definedName>
    <definedName name="XRefPaste79" localSheetId="5" hidden="1">#REF!</definedName>
    <definedName name="XRefPaste79" hidden="1">#REF!</definedName>
    <definedName name="XRefPaste79Row" localSheetId="5" hidden="1">#REF!</definedName>
    <definedName name="XRefPaste79Row" hidden="1">#REF!</definedName>
    <definedName name="XRefPaste7Row" localSheetId="5" hidden="1">#REF!</definedName>
    <definedName name="XRefPaste7Row" hidden="1">#REF!</definedName>
    <definedName name="XRefPaste8" localSheetId="5" hidden="1">#REF!</definedName>
    <definedName name="XRefPaste8" hidden="1">#REF!</definedName>
    <definedName name="XRefPaste80" localSheetId="5" hidden="1">#REF!</definedName>
    <definedName name="XRefPaste80" hidden="1">#REF!</definedName>
    <definedName name="XRefPaste80Row" localSheetId="5" hidden="1">#REF!</definedName>
    <definedName name="XRefPaste80Row" hidden="1">#REF!</definedName>
    <definedName name="XRefPaste81" localSheetId="5" hidden="1">#REF!</definedName>
    <definedName name="XRefPaste81" hidden="1">#REF!</definedName>
    <definedName name="XRefPaste81Row" localSheetId="5" hidden="1">#REF!</definedName>
    <definedName name="XRefPaste81Row" hidden="1">#REF!</definedName>
    <definedName name="XRefPaste82" localSheetId="5" hidden="1">#REF!</definedName>
    <definedName name="XRefPaste82" hidden="1">#REF!</definedName>
    <definedName name="XRefPaste82Row" localSheetId="5" hidden="1">#REF!</definedName>
    <definedName name="XRefPaste82Row" hidden="1">#REF!</definedName>
    <definedName name="XRefPaste83" localSheetId="5" hidden="1">#REF!</definedName>
    <definedName name="XRefPaste83" hidden="1">#REF!</definedName>
    <definedName name="XRefPaste83Row" localSheetId="5" hidden="1">#REF!</definedName>
    <definedName name="XRefPaste83Row" hidden="1">#REF!</definedName>
    <definedName name="XRefPaste84" localSheetId="5" hidden="1">#REF!</definedName>
    <definedName name="XRefPaste84" hidden="1">#REF!</definedName>
    <definedName name="XRefPaste84Row" localSheetId="5" hidden="1">#REF!</definedName>
    <definedName name="XRefPaste84Row" hidden="1">#REF!</definedName>
    <definedName name="XRefPaste85" localSheetId="5" hidden="1">#REF!</definedName>
    <definedName name="XRefPaste85" hidden="1">#REF!</definedName>
    <definedName name="XRefPaste85Row" localSheetId="5" hidden="1">#REF!</definedName>
    <definedName name="XRefPaste85Row" hidden="1">#REF!</definedName>
    <definedName name="XRefPaste86" localSheetId="5" hidden="1">#REF!</definedName>
    <definedName name="XRefPaste86" hidden="1">#REF!</definedName>
    <definedName name="XRefPaste86Row" localSheetId="5" hidden="1">#REF!</definedName>
    <definedName name="XRefPaste86Row" hidden="1">#REF!</definedName>
    <definedName name="XRefPaste87" localSheetId="5" hidden="1">#REF!</definedName>
    <definedName name="XRefPaste87" hidden="1">#REF!</definedName>
    <definedName name="XRefPaste87Row" localSheetId="5" hidden="1">#REF!</definedName>
    <definedName name="XRefPaste87Row" hidden="1">#REF!</definedName>
    <definedName name="XRefPaste88" localSheetId="5" hidden="1">#REF!</definedName>
    <definedName name="XRefPaste88" hidden="1">#REF!</definedName>
    <definedName name="XRefPaste88Row" localSheetId="5" hidden="1">#REF!</definedName>
    <definedName name="XRefPaste88Row" hidden="1">#REF!</definedName>
    <definedName name="XRefPaste89" localSheetId="5" hidden="1">#REF!</definedName>
    <definedName name="XRefPaste89" hidden="1">#REF!</definedName>
    <definedName name="XRefPaste89Row" localSheetId="5" hidden="1">#REF!</definedName>
    <definedName name="XRefPaste89Row" hidden="1">#REF!</definedName>
    <definedName name="XRefPaste8Row" localSheetId="5" hidden="1">#REF!</definedName>
    <definedName name="XRefPaste8Row" hidden="1">#REF!</definedName>
    <definedName name="XRefPaste9" hidden="1">#REF!</definedName>
    <definedName name="XRefPaste90" localSheetId="5" hidden="1">#REF!</definedName>
    <definedName name="XRefPaste90" hidden="1">#REF!</definedName>
    <definedName name="XRefPaste90Row" localSheetId="5" hidden="1">#REF!</definedName>
    <definedName name="XRefPaste90Row" hidden="1">#REF!</definedName>
    <definedName name="XRefPaste91" localSheetId="5" hidden="1">#REF!</definedName>
    <definedName name="XRefPaste91" hidden="1">#REF!</definedName>
    <definedName name="XRefPaste91Row" localSheetId="5" hidden="1">#REF!</definedName>
    <definedName name="XRefPaste91Row" hidden="1">#REF!</definedName>
    <definedName name="XRefPaste92" localSheetId="5" hidden="1">#REF!</definedName>
    <definedName name="XRefPaste92" hidden="1">#REF!</definedName>
    <definedName name="XRefPaste92Row" localSheetId="5" hidden="1">#REF!</definedName>
    <definedName name="XRefPaste92Row" hidden="1">#REF!</definedName>
    <definedName name="XRefPaste93" localSheetId="5" hidden="1">#REF!</definedName>
    <definedName name="XRefPaste93" hidden="1">#REF!</definedName>
    <definedName name="XRefPaste93Row" localSheetId="5" hidden="1">#REF!</definedName>
    <definedName name="XRefPaste93Row" hidden="1">#REF!</definedName>
    <definedName name="XRefPaste94" localSheetId="5" hidden="1">#REF!</definedName>
    <definedName name="XRefPaste94" hidden="1">#REF!</definedName>
    <definedName name="XRefPaste94Row" localSheetId="5" hidden="1">#REF!</definedName>
    <definedName name="XRefPaste94Row" hidden="1">#REF!</definedName>
    <definedName name="XRefPaste95" localSheetId="5" hidden="1">#REF!</definedName>
    <definedName name="XRefPaste95" hidden="1">#REF!</definedName>
    <definedName name="XRefPaste95Row" localSheetId="5" hidden="1">#REF!</definedName>
    <definedName name="XRefPaste95Row" hidden="1">#REF!</definedName>
    <definedName name="XRefPaste96" localSheetId="5" hidden="1">#REF!</definedName>
    <definedName name="XRefPaste96" hidden="1">#REF!</definedName>
    <definedName name="XRefPaste96Row" localSheetId="5" hidden="1">#REF!</definedName>
    <definedName name="XRefPaste96Row" hidden="1">#REF!</definedName>
    <definedName name="XRefPaste97" localSheetId="5" hidden="1">#REF!</definedName>
    <definedName name="XRefPaste97" hidden="1">#REF!</definedName>
    <definedName name="XRefPaste97Row" localSheetId="5" hidden="1">#REF!</definedName>
    <definedName name="XRefPaste97Row" hidden="1">#REF!</definedName>
    <definedName name="XRefPaste98" localSheetId="5" hidden="1">#REF!</definedName>
    <definedName name="XRefPaste98" hidden="1">#REF!</definedName>
    <definedName name="XRefPaste98Row" localSheetId="5" hidden="1">#REF!</definedName>
    <definedName name="XRefPaste98Row" hidden="1">#REF!</definedName>
    <definedName name="XRefPaste99" localSheetId="5" hidden="1">#REF!</definedName>
    <definedName name="XRefPaste99" hidden="1">#REF!</definedName>
    <definedName name="XRefPaste99Row" localSheetId="5" hidden="1">#REF!</definedName>
    <definedName name="XRefPaste99Row" hidden="1">#REF!</definedName>
    <definedName name="XRefPaste9Row" localSheetId="5" hidden="1">#REF!</definedName>
    <definedName name="XRefPaste9Row" hidden="1">#REF!</definedName>
    <definedName name="XRefPasteRangeCount" localSheetId="5" hidden="1">6</definedName>
    <definedName name="XRefPasteRangeCount" hidden="1">1</definedName>
    <definedName name="xx">#REF!</definedName>
    <definedName name="Z_5FCC9217_B3E9_4B91_A943_5F21728EBEE9_.wvu.PrintArea" localSheetId="1" hidden="1">'Activo Neto'!$A$6:$F$46</definedName>
    <definedName name="Z_5FCC9217_B3E9_4B91_A943_5F21728EBEE9_.wvu.PrintArea" localSheetId="4" hidden="1">'Estado de Ingresos y Egresos'!$A$6:$G$40</definedName>
    <definedName name="Z_5FCC9217_B3E9_4B91_A943_5F21728EBEE9_.wvu.PrintArea" localSheetId="8" hidden="1">'Flujos de Efectivo'!$A$7:$F$40</definedName>
    <definedName name="Z_5FCC9217_B3E9_4B91_A943_5F21728EBEE9_.wvu.PrintArea" localSheetId="9" hidden="1">'Notas Contables'!$C$8:$N$113</definedName>
    <definedName name="Z_5FCC9217_B3E9_4B91_A943_5F21728EBEE9_.wvu.PrintArea" localSheetId="5" hidden="1">'Variación del Activo Neto'!$B$7:$K$33</definedName>
    <definedName name="Z_5FCC9217_B3E9_4B91_A943_5F21728EBEE9_.wvu.Rows" localSheetId="8" hidden="1">'Flujos de Efectivo'!#REF!</definedName>
    <definedName name="Z_7015FC6D_0680_4B00_AA0E_B83DA1D0B666_.wvu.PrintArea" localSheetId="1" hidden="1">'Activo Neto'!$A$6:$F$46</definedName>
    <definedName name="Z_7015FC6D_0680_4B00_AA0E_B83DA1D0B666_.wvu.PrintArea" localSheetId="4" hidden="1">'Estado de Ingresos y Egresos'!$A$6:$G$40</definedName>
    <definedName name="Z_7015FC6D_0680_4B00_AA0E_B83DA1D0B666_.wvu.PrintArea" localSheetId="8" hidden="1">'Flujos de Efectivo'!$A$7:$F$40</definedName>
    <definedName name="Z_7015FC6D_0680_4B00_AA0E_B83DA1D0B666_.wvu.PrintArea" localSheetId="9" hidden="1">'Notas Contables'!$C$8:$N$113</definedName>
    <definedName name="Z_7015FC6D_0680_4B00_AA0E_B83DA1D0B666_.wvu.PrintArea" localSheetId="5" hidden="1">'Variación del Activo Neto'!$B$7:$K$33</definedName>
    <definedName name="Z_7015FC6D_0680_4B00_AA0E_B83DA1D0B666_.wvu.Rows" localSheetId="8" hidden="1">'Flujos de Efectivo'!#REF!</definedName>
    <definedName name="Z_970CBB53_F4B3_462F_AEFE_2BC403F5F0AD_.wvu.PrintArea" localSheetId="9" hidden="1">'Notas Contables'!$C$8:$N$113</definedName>
    <definedName name="Z_B9F63820_5C32_455A_BC9D_0BE84D6B0867_.wvu.PrintArea" localSheetId="1" hidden="1">'Activo Neto'!$A$6:$F$46</definedName>
    <definedName name="Z_B9F63820_5C32_455A_BC9D_0BE84D6B0867_.wvu.PrintArea" localSheetId="4" hidden="1">'Estado de Ingresos y Egresos'!$A$6:$G$40</definedName>
    <definedName name="Z_B9F63820_5C32_455A_BC9D_0BE84D6B0867_.wvu.PrintArea" localSheetId="8" hidden="1">'Flujos de Efectivo'!$A$7:$F$40</definedName>
    <definedName name="Z_B9F63820_5C32_455A_BC9D_0BE84D6B0867_.wvu.PrintArea" localSheetId="5" hidden="1">'Variación del Activo Neto'!$B$7:$K$33</definedName>
    <definedName name="Z_B9F63820_5C32_455A_BC9D_0BE84D6B0867_.wvu.Rows" localSheetId="8" hidden="1">'Flujos de Efectivo'!#REF!</definedName>
    <definedName name="Z_F3648BCD_1CED_4BBB_AE63_37BDB925883F_.wvu.PrintArea" localSheetId="1" hidden="1">'Activo Neto'!$A$6:$F$46</definedName>
    <definedName name="Z_F3648BCD_1CED_4BBB_AE63_37BDB925883F_.wvu.PrintArea" localSheetId="4" hidden="1">'Estado de Ingresos y Egresos'!$A$6:$G$40</definedName>
    <definedName name="Z_F3648BCD_1CED_4BBB_AE63_37BDB925883F_.wvu.PrintArea" localSheetId="8" hidden="1">'Flujos de Efectivo'!$A$7:$F$40</definedName>
    <definedName name="Z_F3648BCD_1CED_4BBB_AE63_37BDB925883F_.wvu.PrintArea" localSheetId="9" hidden="1">'Notas Contables'!$C$8:$N$113</definedName>
    <definedName name="Z_F3648BCD_1CED_4BBB_AE63_37BDB925883F_.wvu.PrintArea" localSheetId="5" hidden="1">'Variación del Activo Neto'!$B$7:$K$33</definedName>
    <definedName name="Z_F3648BCD_1CED_4BBB_AE63_37BDB925883F_.wvu.Rows" localSheetId="8" hidden="1">'Flujos de Efectivo'!#REF!</definedName>
    <definedName name="zdfd" localSheetId="7" hidden="1">#REF!</definedName>
    <definedName name="zdfd" localSheetId="9" hidden="1">#REF!</definedName>
    <definedName name="zdfd" hidden="1">#REF!</definedName>
  </definedNames>
  <calcPr calcId="191028"/>
  <customWorkbookViews>
    <customWorkbookView name="Dahiana Sanchez - Vista personalizada" guid="{F3648BCD-1CED-4BBB-AE63-37BDB925883F}"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Alejandro Otazú - Vista personalizada" guid="{7015FC6D-0680-4B00-AA0E-B83DA1D0B666}" mergeInterval="0" personalView="1" maximized="1" xWindow="-9" yWindow="-9" windowWidth="1938" windowHeight="1048" tabRatio="954" activeSheetId="9"/>
    <customWorkbookView name="Yohana Benitez - Vista personalizada" guid="{B9F63820-5C32-455A-BC9D-0BE84D6B0867}" mergeInterval="0" personalView="1" maximized="1" xWindow="-8" yWindow="-8" windowWidth="1382" windowHeight="744"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3" i="16" l="1"/>
  <c r="AB47" i="16" s="1"/>
  <c r="AB71" i="16" s="1"/>
  <c r="AB95" i="16" s="1"/>
  <c r="AB119" i="16" s="1"/>
  <c r="AB143" i="16" s="1"/>
  <c r="AB167" i="16" s="1"/>
  <c r="AB191" i="16" s="1"/>
  <c r="AB195" i="16" s="1"/>
  <c r="AC23" i="16"/>
  <c r="AC47" i="16" s="1"/>
  <c r="AC71" i="16" s="1"/>
  <c r="AC95" i="16" s="1"/>
  <c r="AC119" i="16" s="1"/>
  <c r="AC143" i="16" s="1"/>
  <c r="AC167" i="16" s="1"/>
  <c r="AC191" i="16" s="1"/>
  <c r="AC195" i="16" s="1"/>
  <c r="AD23" i="16"/>
  <c r="AD47" i="16" s="1"/>
  <c r="AD71" i="16" s="1"/>
  <c r="AD95" i="16" s="1"/>
  <c r="AD119" i="16" s="1"/>
  <c r="AD143" i="16" s="1"/>
  <c r="AD167" i="16" s="1"/>
  <c r="AD191" i="16" s="1"/>
  <c r="AD195" i="16" s="1"/>
  <c r="AA23" i="16"/>
  <c r="AA47" i="16" s="1"/>
  <c r="AA71" i="16" s="1"/>
  <c r="AA95" i="16" s="1"/>
  <c r="AA119" i="16" s="1"/>
  <c r="AA143" i="16" s="1"/>
  <c r="AA167" i="16" s="1"/>
  <c r="AA191" i="16" s="1"/>
  <c r="AA195" i="16" s="1"/>
  <c r="AJ5" i="16" l="1"/>
  <c r="AK5" i="16"/>
  <c r="AL5" i="16"/>
  <c r="AM5" i="16"/>
  <c r="AN5" i="16"/>
  <c r="AO5" i="16"/>
  <c r="AP5" i="16"/>
  <c r="AJ6" i="16"/>
  <c r="AK6" i="16"/>
  <c r="AL6" i="16"/>
  <c r="AM6" i="16"/>
  <c r="AN6" i="16"/>
  <c r="AO6" i="16"/>
  <c r="AP6" i="16"/>
  <c r="AJ7" i="16"/>
  <c r="AK7" i="16"/>
  <c r="AL7" i="16"/>
  <c r="AM7" i="16"/>
  <c r="AN7" i="16"/>
  <c r="AO7" i="16"/>
  <c r="AP7" i="16"/>
  <c r="AJ8" i="16"/>
  <c r="AK8" i="16"/>
  <c r="AL8" i="16"/>
  <c r="AM8" i="16"/>
  <c r="AN8" i="16"/>
  <c r="AO8" i="16"/>
  <c r="AP8" i="16"/>
  <c r="AJ9" i="16"/>
  <c r="AK9" i="16"/>
  <c r="AL9" i="16"/>
  <c r="AM9" i="16"/>
  <c r="AN9" i="16"/>
  <c r="AO9" i="16"/>
  <c r="AP9" i="16"/>
  <c r="AJ10" i="16"/>
  <c r="AK10" i="16"/>
  <c r="AL10" i="16"/>
  <c r="AM10" i="16"/>
  <c r="AN10" i="16"/>
  <c r="AO10" i="16"/>
  <c r="AP10" i="16"/>
  <c r="AJ11" i="16"/>
  <c r="AK11" i="16"/>
  <c r="AL11" i="16"/>
  <c r="AM11" i="16"/>
  <c r="AN11" i="16"/>
  <c r="AO11" i="16"/>
  <c r="AP11" i="16"/>
  <c r="AJ12" i="16"/>
  <c r="AK12" i="16"/>
  <c r="AL12" i="16"/>
  <c r="AM12" i="16"/>
  <c r="AN12" i="16"/>
  <c r="AO12" i="16"/>
  <c r="AP12" i="16"/>
  <c r="AJ13" i="16"/>
  <c r="AK13" i="16"/>
  <c r="AL13" i="16"/>
  <c r="AM13" i="16"/>
  <c r="AN13" i="16"/>
  <c r="AO13" i="16"/>
  <c r="AP13" i="16"/>
  <c r="AJ14" i="16"/>
  <c r="AK14" i="16"/>
  <c r="AL14" i="16"/>
  <c r="AM14" i="16"/>
  <c r="AN14" i="16"/>
  <c r="AO14" i="16"/>
  <c r="AP14" i="16"/>
  <c r="AJ15" i="16"/>
  <c r="AK15" i="16"/>
  <c r="AL15" i="16"/>
  <c r="AM15" i="16"/>
  <c r="AN15" i="16"/>
  <c r="AO15" i="16"/>
  <c r="AP15" i="16"/>
  <c r="AJ16" i="16"/>
  <c r="AK16" i="16"/>
  <c r="AL16" i="16"/>
  <c r="AM16" i="16"/>
  <c r="AN16" i="16"/>
  <c r="AO16" i="16"/>
  <c r="AP16" i="16"/>
  <c r="AJ17" i="16"/>
  <c r="AK17" i="16"/>
  <c r="AL17" i="16"/>
  <c r="AM17" i="16"/>
  <c r="AN17" i="16"/>
  <c r="AO17" i="16"/>
  <c r="AP17" i="16"/>
  <c r="AJ18" i="16"/>
  <c r="AK18" i="16"/>
  <c r="AL18" i="16"/>
  <c r="AM18" i="16"/>
  <c r="AN18" i="16"/>
  <c r="AO18" i="16"/>
  <c r="AP18" i="16"/>
  <c r="AJ19" i="16"/>
  <c r="AK19" i="16"/>
  <c r="AL19" i="16"/>
  <c r="AM19" i="16"/>
  <c r="AN19" i="16"/>
  <c r="AO19" i="16"/>
  <c r="AP19" i="16"/>
  <c r="AJ20" i="16"/>
  <c r="AK20" i="16"/>
  <c r="AL20" i="16"/>
  <c r="AM20" i="16"/>
  <c r="AN20" i="16"/>
  <c r="AO20" i="16"/>
  <c r="AP20" i="16"/>
  <c r="AJ21" i="16"/>
  <c r="AK21" i="16"/>
  <c r="AL21" i="16"/>
  <c r="AM21" i="16"/>
  <c r="AN21" i="16"/>
  <c r="AO21" i="16"/>
  <c r="AP21" i="16"/>
  <c r="AJ22" i="16"/>
  <c r="AK22" i="16"/>
  <c r="AL22" i="16"/>
  <c r="AM22" i="16"/>
  <c r="AN22" i="16"/>
  <c r="AO22" i="16"/>
  <c r="AP22" i="16"/>
  <c r="AJ24" i="16"/>
  <c r="AK24" i="16"/>
  <c r="AL24" i="16"/>
  <c r="AM24" i="16"/>
  <c r="AN24" i="16"/>
  <c r="AO24" i="16"/>
  <c r="AP24" i="16"/>
  <c r="AJ25" i="16"/>
  <c r="AK25" i="16"/>
  <c r="AL25" i="16"/>
  <c r="AM25" i="16"/>
  <c r="AN25" i="16"/>
  <c r="AO25" i="16"/>
  <c r="AP25" i="16"/>
  <c r="AJ26" i="16"/>
  <c r="AK26" i="16"/>
  <c r="AL26" i="16"/>
  <c r="AM26" i="16"/>
  <c r="AN26" i="16"/>
  <c r="AO26" i="16"/>
  <c r="AP26" i="16"/>
  <c r="AJ27" i="16"/>
  <c r="AK27" i="16"/>
  <c r="AL27" i="16"/>
  <c r="AM27" i="16"/>
  <c r="AN27" i="16"/>
  <c r="AO27" i="16"/>
  <c r="AP27" i="16"/>
  <c r="AJ28" i="16"/>
  <c r="AK28" i="16"/>
  <c r="AL28" i="16"/>
  <c r="AM28" i="16"/>
  <c r="AN28" i="16"/>
  <c r="AO28" i="16"/>
  <c r="AP28" i="16"/>
  <c r="AJ29" i="16"/>
  <c r="AK29" i="16"/>
  <c r="AL29" i="16"/>
  <c r="AM29" i="16"/>
  <c r="AN29" i="16"/>
  <c r="AO29" i="16"/>
  <c r="AP29" i="16"/>
  <c r="AJ30" i="16"/>
  <c r="AK30" i="16"/>
  <c r="AL30" i="16"/>
  <c r="AM30" i="16"/>
  <c r="AN30" i="16"/>
  <c r="AO30" i="16"/>
  <c r="AP30" i="16"/>
  <c r="AJ31" i="16"/>
  <c r="AK31" i="16"/>
  <c r="AL31" i="16"/>
  <c r="AM31" i="16"/>
  <c r="AN31" i="16"/>
  <c r="AO31" i="16"/>
  <c r="AP31" i="16"/>
  <c r="AJ32" i="16"/>
  <c r="AK32" i="16"/>
  <c r="AL32" i="16"/>
  <c r="AM32" i="16"/>
  <c r="AN32" i="16"/>
  <c r="AO32" i="16"/>
  <c r="AP32" i="16"/>
  <c r="AJ33" i="16"/>
  <c r="AK33" i="16"/>
  <c r="AL33" i="16"/>
  <c r="AM33" i="16"/>
  <c r="AN33" i="16"/>
  <c r="AO33" i="16"/>
  <c r="AP33" i="16"/>
  <c r="AJ34" i="16"/>
  <c r="AK34" i="16"/>
  <c r="AL34" i="16"/>
  <c r="AM34" i="16"/>
  <c r="AN34" i="16"/>
  <c r="AO34" i="16"/>
  <c r="AP34" i="16"/>
  <c r="AJ35" i="16"/>
  <c r="AK35" i="16"/>
  <c r="AL35" i="16"/>
  <c r="AM35" i="16"/>
  <c r="AN35" i="16"/>
  <c r="AO35" i="16"/>
  <c r="AP35" i="16"/>
  <c r="AJ36" i="16"/>
  <c r="AK36" i="16"/>
  <c r="AL36" i="16"/>
  <c r="AM36" i="16"/>
  <c r="AN36" i="16"/>
  <c r="AO36" i="16"/>
  <c r="AP36" i="16"/>
  <c r="AJ37" i="16"/>
  <c r="AK37" i="16"/>
  <c r="AL37" i="16"/>
  <c r="AM37" i="16"/>
  <c r="AN37" i="16"/>
  <c r="AO37" i="16"/>
  <c r="AP37" i="16"/>
  <c r="AJ38" i="16"/>
  <c r="AK38" i="16"/>
  <c r="AL38" i="16"/>
  <c r="AM38" i="16"/>
  <c r="AN38" i="16"/>
  <c r="AO38" i="16"/>
  <c r="AP38" i="16"/>
  <c r="AJ39" i="16"/>
  <c r="AK39" i="16"/>
  <c r="AL39" i="16"/>
  <c r="AM39" i="16"/>
  <c r="AN39" i="16"/>
  <c r="AO39" i="16"/>
  <c r="AP39" i="16"/>
  <c r="AJ40" i="16"/>
  <c r="AK40" i="16"/>
  <c r="AL40" i="16"/>
  <c r="AM40" i="16"/>
  <c r="AN40" i="16"/>
  <c r="AO40" i="16"/>
  <c r="AP40" i="16"/>
  <c r="AJ41" i="16"/>
  <c r="AK41" i="16"/>
  <c r="AL41" i="16"/>
  <c r="AM41" i="16"/>
  <c r="AN41" i="16"/>
  <c r="AO41" i="16"/>
  <c r="AP41" i="16"/>
  <c r="AJ42" i="16"/>
  <c r="AK42" i="16"/>
  <c r="AL42" i="16"/>
  <c r="AM42" i="16"/>
  <c r="AN42" i="16"/>
  <c r="AO42" i="16"/>
  <c r="AP42" i="16"/>
  <c r="AJ43" i="16"/>
  <c r="AK43" i="16"/>
  <c r="AL43" i="16"/>
  <c r="AM43" i="16"/>
  <c r="AN43" i="16"/>
  <c r="AO43" i="16"/>
  <c r="AP43" i="16"/>
  <c r="AJ44" i="16"/>
  <c r="AK44" i="16"/>
  <c r="AL44" i="16"/>
  <c r="AM44" i="16"/>
  <c r="AN44" i="16"/>
  <c r="AO44" i="16"/>
  <c r="AP44" i="16"/>
  <c r="AJ45" i="16"/>
  <c r="AK45" i="16"/>
  <c r="AL45" i="16"/>
  <c r="AM45" i="16"/>
  <c r="AN45" i="16"/>
  <c r="AO45" i="16"/>
  <c r="AP45" i="16"/>
  <c r="AJ46" i="16"/>
  <c r="AK46" i="16"/>
  <c r="AL46" i="16"/>
  <c r="AM46" i="16"/>
  <c r="AN46" i="16"/>
  <c r="AO46" i="16"/>
  <c r="AP46" i="16"/>
  <c r="AJ48" i="16"/>
  <c r="AK48" i="16"/>
  <c r="AL48" i="16"/>
  <c r="AM48" i="16"/>
  <c r="AN48" i="16"/>
  <c r="AO48" i="16"/>
  <c r="AP48" i="16"/>
  <c r="AJ49" i="16"/>
  <c r="AK49" i="16"/>
  <c r="AL49" i="16"/>
  <c r="AM49" i="16"/>
  <c r="AN49" i="16"/>
  <c r="AO49" i="16"/>
  <c r="AP49" i="16"/>
  <c r="AJ50" i="16"/>
  <c r="AK50" i="16"/>
  <c r="AL50" i="16"/>
  <c r="AM50" i="16"/>
  <c r="AN50" i="16"/>
  <c r="AO50" i="16"/>
  <c r="AP50" i="16"/>
  <c r="AJ51" i="16"/>
  <c r="AK51" i="16"/>
  <c r="AL51" i="16"/>
  <c r="AM51" i="16"/>
  <c r="AN51" i="16"/>
  <c r="AO51" i="16"/>
  <c r="AP51" i="16"/>
  <c r="AJ52" i="16"/>
  <c r="AK52" i="16"/>
  <c r="AL52" i="16"/>
  <c r="AM52" i="16"/>
  <c r="AN52" i="16"/>
  <c r="AO52" i="16"/>
  <c r="AP52" i="16"/>
  <c r="AJ53" i="16"/>
  <c r="AK53" i="16"/>
  <c r="AL53" i="16"/>
  <c r="AM53" i="16"/>
  <c r="AN53" i="16"/>
  <c r="AO53" i="16"/>
  <c r="AP53" i="16"/>
  <c r="AJ54" i="16"/>
  <c r="AK54" i="16"/>
  <c r="AL54" i="16"/>
  <c r="AM54" i="16"/>
  <c r="AN54" i="16"/>
  <c r="AO54" i="16"/>
  <c r="AP54" i="16"/>
  <c r="AJ55" i="16"/>
  <c r="AK55" i="16"/>
  <c r="AL55" i="16"/>
  <c r="AM55" i="16"/>
  <c r="AN55" i="16"/>
  <c r="AO55" i="16"/>
  <c r="AP55" i="16"/>
  <c r="AJ56" i="16"/>
  <c r="AK56" i="16"/>
  <c r="AL56" i="16"/>
  <c r="AM56" i="16"/>
  <c r="AN56" i="16"/>
  <c r="AO56" i="16"/>
  <c r="AP56" i="16"/>
  <c r="AJ57" i="16"/>
  <c r="AK57" i="16"/>
  <c r="AL57" i="16"/>
  <c r="AM57" i="16"/>
  <c r="AN57" i="16"/>
  <c r="AO57" i="16"/>
  <c r="AP57" i="16"/>
  <c r="AJ58" i="16"/>
  <c r="AK58" i="16"/>
  <c r="AL58" i="16"/>
  <c r="AM58" i="16"/>
  <c r="AN58" i="16"/>
  <c r="AO58" i="16"/>
  <c r="AP58" i="16"/>
  <c r="AJ59" i="16"/>
  <c r="AK59" i="16"/>
  <c r="AL59" i="16"/>
  <c r="AM59" i="16"/>
  <c r="AN59" i="16"/>
  <c r="AO59" i="16"/>
  <c r="AP59" i="16"/>
  <c r="AJ60" i="16"/>
  <c r="AK60" i="16"/>
  <c r="AL60" i="16"/>
  <c r="AM60" i="16"/>
  <c r="AN60" i="16"/>
  <c r="AO60" i="16"/>
  <c r="AP60" i="16"/>
  <c r="AJ61" i="16"/>
  <c r="AK61" i="16"/>
  <c r="AL61" i="16"/>
  <c r="AM61" i="16"/>
  <c r="AN61" i="16"/>
  <c r="AO61" i="16"/>
  <c r="AP61" i="16"/>
  <c r="AJ62" i="16"/>
  <c r="AK62" i="16"/>
  <c r="AL62" i="16"/>
  <c r="AM62" i="16"/>
  <c r="AN62" i="16"/>
  <c r="AO62" i="16"/>
  <c r="AP62" i="16"/>
  <c r="AJ63" i="16"/>
  <c r="AK63" i="16"/>
  <c r="AL63" i="16"/>
  <c r="AM63" i="16"/>
  <c r="AN63" i="16"/>
  <c r="AO63" i="16"/>
  <c r="AP63" i="16"/>
  <c r="AJ64" i="16"/>
  <c r="AK64" i="16"/>
  <c r="AL64" i="16"/>
  <c r="AM64" i="16"/>
  <c r="AN64" i="16"/>
  <c r="AO64" i="16"/>
  <c r="AP64" i="16"/>
  <c r="AJ65" i="16"/>
  <c r="AK65" i="16"/>
  <c r="AL65" i="16"/>
  <c r="AM65" i="16"/>
  <c r="AN65" i="16"/>
  <c r="AO65" i="16"/>
  <c r="AP65" i="16"/>
  <c r="AJ66" i="16"/>
  <c r="AK66" i="16"/>
  <c r="AL66" i="16"/>
  <c r="AM66" i="16"/>
  <c r="AN66" i="16"/>
  <c r="AO66" i="16"/>
  <c r="AP66" i="16"/>
  <c r="AJ67" i="16"/>
  <c r="AK67" i="16"/>
  <c r="AL67" i="16"/>
  <c r="AM67" i="16"/>
  <c r="AN67" i="16"/>
  <c r="AO67" i="16"/>
  <c r="AP67" i="16"/>
  <c r="AJ68" i="16"/>
  <c r="AK68" i="16"/>
  <c r="AL68" i="16"/>
  <c r="AM68" i="16"/>
  <c r="AN68" i="16"/>
  <c r="AO68" i="16"/>
  <c r="AP68" i="16"/>
  <c r="AJ69" i="16"/>
  <c r="AK69" i="16"/>
  <c r="AL69" i="16"/>
  <c r="AM69" i="16"/>
  <c r="AN69" i="16"/>
  <c r="AO69" i="16"/>
  <c r="AP69" i="16"/>
  <c r="AJ70" i="16"/>
  <c r="AK70" i="16"/>
  <c r="AL70" i="16"/>
  <c r="AM70" i="16"/>
  <c r="AN70" i="16"/>
  <c r="AO70" i="16"/>
  <c r="AP70" i="16"/>
  <c r="AJ72" i="16"/>
  <c r="AK72" i="16"/>
  <c r="AL72" i="16"/>
  <c r="AM72" i="16"/>
  <c r="AN72" i="16"/>
  <c r="AO72" i="16"/>
  <c r="AP72" i="16"/>
  <c r="AJ73" i="16"/>
  <c r="AK73" i="16"/>
  <c r="AL73" i="16"/>
  <c r="AM73" i="16"/>
  <c r="AN73" i="16"/>
  <c r="AO73" i="16"/>
  <c r="AP73" i="16"/>
  <c r="AJ74" i="16"/>
  <c r="AK74" i="16"/>
  <c r="AL74" i="16"/>
  <c r="AM74" i="16"/>
  <c r="AN74" i="16"/>
  <c r="AO74" i="16"/>
  <c r="AP74" i="16"/>
  <c r="AJ75" i="16"/>
  <c r="AK75" i="16"/>
  <c r="AL75" i="16"/>
  <c r="AM75" i="16"/>
  <c r="AN75" i="16"/>
  <c r="AO75" i="16"/>
  <c r="AP75" i="16"/>
  <c r="AJ76" i="16"/>
  <c r="AK76" i="16"/>
  <c r="AL76" i="16"/>
  <c r="AM76" i="16"/>
  <c r="AN76" i="16"/>
  <c r="AO76" i="16"/>
  <c r="AP76" i="16"/>
  <c r="AJ77" i="16"/>
  <c r="AK77" i="16"/>
  <c r="AL77" i="16"/>
  <c r="AM77" i="16"/>
  <c r="AN77" i="16"/>
  <c r="AO77" i="16"/>
  <c r="AP77" i="16"/>
  <c r="AJ78" i="16"/>
  <c r="AK78" i="16"/>
  <c r="AL78" i="16"/>
  <c r="AM78" i="16"/>
  <c r="AN78" i="16"/>
  <c r="AO78" i="16"/>
  <c r="AP78" i="16"/>
  <c r="AJ79" i="16"/>
  <c r="AK79" i="16"/>
  <c r="AL79" i="16"/>
  <c r="AM79" i="16"/>
  <c r="AN79" i="16"/>
  <c r="AO79" i="16"/>
  <c r="AP79" i="16"/>
  <c r="AJ80" i="16"/>
  <c r="AK80" i="16"/>
  <c r="AL80" i="16"/>
  <c r="AM80" i="16"/>
  <c r="AN80" i="16"/>
  <c r="AO80" i="16"/>
  <c r="AP80" i="16"/>
  <c r="AJ81" i="16"/>
  <c r="AK81" i="16"/>
  <c r="AL81" i="16"/>
  <c r="AM81" i="16"/>
  <c r="AN81" i="16"/>
  <c r="AO81" i="16"/>
  <c r="AP81" i="16"/>
  <c r="AJ82" i="16"/>
  <c r="AK82" i="16"/>
  <c r="AL82" i="16"/>
  <c r="AM82" i="16"/>
  <c r="AN82" i="16"/>
  <c r="AO82" i="16"/>
  <c r="AP82" i="16"/>
  <c r="AJ83" i="16"/>
  <c r="AK83" i="16"/>
  <c r="AL83" i="16"/>
  <c r="AM83" i="16"/>
  <c r="AN83" i="16"/>
  <c r="AO83" i="16"/>
  <c r="AP83" i="16"/>
  <c r="AJ84" i="16"/>
  <c r="AK84" i="16"/>
  <c r="AL84" i="16"/>
  <c r="AM84" i="16"/>
  <c r="AN84" i="16"/>
  <c r="AO84" i="16"/>
  <c r="AP84" i="16"/>
  <c r="AJ85" i="16"/>
  <c r="AK85" i="16"/>
  <c r="AL85" i="16"/>
  <c r="AM85" i="16"/>
  <c r="AN85" i="16"/>
  <c r="AO85" i="16"/>
  <c r="AP85" i="16"/>
  <c r="AJ86" i="16"/>
  <c r="AK86" i="16"/>
  <c r="AL86" i="16"/>
  <c r="AM86" i="16"/>
  <c r="AN86" i="16"/>
  <c r="AO86" i="16"/>
  <c r="AP86" i="16"/>
  <c r="AJ87" i="16"/>
  <c r="AK87" i="16"/>
  <c r="AL87" i="16"/>
  <c r="AM87" i="16"/>
  <c r="AN87" i="16"/>
  <c r="AO87" i="16"/>
  <c r="AP87" i="16"/>
  <c r="AJ88" i="16"/>
  <c r="AK88" i="16"/>
  <c r="AL88" i="16"/>
  <c r="AM88" i="16"/>
  <c r="AN88" i="16"/>
  <c r="AO88" i="16"/>
  <c r="AP88" i="16"/>
  <c r="AJ89" i="16"/>
  <c r="AK89" i="16"/>
  <c r="AL89" i="16"/>
  <c r="AM89" i="16"/>
  <c r="AN89" i="16"/>
  <c r="AO89" i="16"/>
  <c r="AP89" i="16"/>
  <c r="AJ90" i="16"/>
  <c r="AK90" i="16"/>
  <c r="AL90" i="16"/>
  <c r="AM90" i="16"/>
  <c r="AN90" i="16"/>
  <c r="AO90" i="16"/>
  <c r="AP90" i="16"/>
  <c r="AJ91" i="16"/>
  <c r="AK91" i="16"/>
  <c r="AL91" i="16"/>
  <c r="AM91" i="16"/>
  <c r="AN91" i="16"/>
  <c r="AO91" i="16"/>
  <c r="AP91" i="16"/>
  <c r="AJ92" i="16"/>
  <c r="AK92" i="16"/>
  <c r="AL92" i="16"/>
  <c r="AM92" i="16"/>
  <c r="AN92" i="16"/>
  <c r="AO92" i="16"/>
  <c r="AP92" i="16"/>
  <c r="AJ93" i="16"/>
  <c r="AK93" i="16"/>
  <c r="AL93" i="16"/>
  <c r="AM93" i="16"/>
  <c r="AN93" i="16"/>
  <c r="AO93" i="16"/>
  <c r="AP93" i="16"/>
  <c r="AJ94" i="16"/>
  <c r="AK94" i="16"/>
  <c r="AL94" i="16"/>
  <c r="AM94" i="16"/>
  <c r="AN94" i="16"/>
  <c r="AO94" i="16"/>
  <c r="AP94" i="16"/>
  <c r="AJ96" i="16"/>
  <c r="AK96" i="16"/>
  <c r="AL96" i="16"/>
  <c r="AM96" i="16"/>
  <c r="AN96" i="16"/>
  <c r="AO96" i="16"/>
  <c r="AP96" i="16"/>
  <c r="AJ97" i="16"/>
  <c r="AK97" i="16"/>
  <c r="AL97" i="16"/>
  <c r="AM97" i="16"/>
  <c r="AN97" i="16"/>
  <c r="AO97" i="16"/>
  <c r="AP97" i="16"/>
  <c r="AJ98" i="16"/>
  <c r="AK98" i="16"/>
  <c r="AL98" i="16"/>
  <c r="AM98" i="16"/>
  <c r="AN98" i="16"/>
  <c r="AO98" i="16"/>
  <c r="AP98" i="16"/>
  <c r="AJ99" i="16"/>
  <c r="AK99" i="16"/>
  <c r="AL99" i="16"/>
  <c r="AM99" i="16"/>
  <c r="AN99" i="16"/>
  <c r="AO99" i="16"/>
  <c r="AP99" i="16"/>
  <c r="AJ100" i="16"/>
  <c r="AK100" i="16"/>
  <c r="AL100" i="16"/>
  <c r="AM100" i="16"/>
  <c r="AN100" i="16"/>
  <c r="AO100" i="16"/>
  <c r="AP100" i="16"/>
  <c r="AJ101" i="16"/>
  <c r="AK101" i="16"/>
  <c r="AL101" i="16"/>
  <c r="AM101" i="16"/>
  <c r="AN101" i="16"/>
  <c r="AO101" i="16"/>
  <c r="AP101" i="16"/>
  <c r="AJ102" i="16"/>
  <c r="AK102" i="16"/>
  <c r="AL102" i="16"/>
  <c r="AM102" i="16"/>
  <c r="AN102" i="16"/>
  <c r="AO102" i="16"/>
  <c r="AP102" i="16"/>
  <c r="AJ103" i="16"/>
  <c r="AK103" i="16"/>
  <c r="AL103" i="16"/>
  <c r="AM103" i="16"/>
  <c r="AN103" i="16"/>
  <c r="AO103" i="16"/>
  <c r="AP103" i="16"/>
  <c r="AJ104" i="16"/>
  <c r="AK104" i="16"/>
  <c r="AL104" i="16"/>
  <c r="AM104" i="16"/>
  <c r="AN104" i="16"/>
  <c r="AO104" i="16"/>
  <c r="AP104" i="16"/>
  <c r="AJ105" i="16"/>
  <c r="AK105" i="16"/>
  <c r="AL105" i="16"/>
  <c r="AM105" i="16"/>
  <c r="AN105" i="16"/>
  <c r="AO105" i="16"/>
  <c r="AP105" i="16"/>
  <c r="AJ106" i="16"/>
  <c r="AK106" i="16"/>
  <c r="AL106" i="16"/>
  <c r="AM106" i="16"/>
  <c r="AN106" i="16"/>
  <c r="AO106" i="16"/>
  <c r="AP106" i="16"/>
  <c r="AJ107" i="16"/>
  <c r="AK107" i="16"/>
  <c r="AL107" i="16"/>
  <c r="AM107" i="16"/>
  <c r="AN107" i="16"/>
  <c r="AO107" i="16"/>
  <c r="AP107" i="16"/>
  <c r="AJ108" i="16"/>
  <c r="AK108" i="16"/>
  <c r="AL108" i="16"/>
  <c r="AM108" i="16"/>
  <c r="AN108" i="16"/>
  <c r="AO108" i="16"/>
  <c r="AP108" i="16"/>
  <c r="AJ109" i="16"/>
  <c r="AK109" i="16"/>
  <c r="AL109" i="16"/>
  <c r="AM109" i="16"/>
  <c r="AN109" i="16"/>
  <c r="AO109" i="16"/>
  <c r="AP109" i="16"/>
  <c r="AJ110" i="16"/>
  <c r="AK110" i="16"/>
  <c r="AL110" i="16"/>
  <c r="AM110" i="16"/>
  <c r="AN110" i="16"/>
  <c r="AO110" i="16"/>
  <c r="AP110" i="16"/>
  <c r="AJ111" i="16"/>
  <c r="AK111" i="16"/>
  <c r="AL111" i="16"/>
  <c r="AM111" i="16"/>
  <c r="AN111" i="16"/>
  <c r="AO111" i="16"/>
  <c r="AP111" i="16"/>
  <c r="AJ112" i="16"/>
  <c r="AK112" i="16"/>
  <c r="AL112" i="16"/>
  <c r="AM112" i="16"/>
  <c r="AN112" i="16"/>
  <c r="AO112" i="16"/>
  <c r="AP112" i="16"/>
  <c r="AJ113" i="16"/>
  <c r="AK113" i="16"/>
  <c r="AL113" i="16"/>
  <c r="AM113" i="16"/>
  <c r="AN113" i="16"/>
  <c r="AO113" i="16"/>
  <c r="AP113" i="16"/>
  <c r="AJ114" i="16"/>
  <c r="AK114" i="16"/>
  <c r="AL114" i="16"/>
  <c r="AM114" i="16"/>
  <c r="AN114" i="16"/>
  <c r="AO114" i="16"/>
  <c r="AP114" i="16"/>
  <c r="AJ115" i="16"/>
  <c r="AK115" i="16"/>
  <c r="AL115" i="16"/>
  <c r="AM115" i="16"/>
  <c r="AN115" i="16"/>
  <c r="AO115" i="16"/>
  <c r="AP115" i="16"/>
  <c r="AJ116" i="16"/>
  <c r="AK116" i="16"/>
  <c r="AL116" i="16"/>
  <c r="AM116" i="16"/>
  <c r="AN116" i="16"/>
  <c r="AO116" i="16"/>
  <c r="AP116" i="16"/>
  <c r="AJ117" i="16"/>
  <c r="AK117" i="16"/>
  <c r="AL117" i="16"/>
  <c r="AM117" i="16"/>
  <c r="AN117" i="16"/>
  <c r="AO117" i="16"/>
  <c r="AP117" i="16"/>
  <c r="AJ118" i="16"/>
  <c r="AK118" i="16"/>
  <c r="AL118" i="16"/>
  <c r="AM118" i="16"/>
  <c r="AN118" i="16"/>
  <c r="AO118" i="16"/>
  <c r="AP118" i="16"/>
  <c r="AJ120" i="16"/>
  <c r="AK120" i="16"/>
  <c r="AL120" i="16"/>
  <c r="AM120" i="16"/>
  <c r="AN120" i="16"/>
  <c r="AO120" i="16"/>
  <c r="AP120" i="16"/>
  <c r="AJ121" i="16"/>
  <c r="AK121" i="16"/>
  <c r="AL121" i="16"/>
  <c r="AM121" i="16"/>
  <c r="AN121" i="16"/>
  <c r="AO121" i="16"/>
  <c r="AP121" i="16"/>
  <c r="AJ122" i="16"/>
  <c r="AK122" i="16"/>
  <c r="AL122" i="16"/>
  <c r="AM122" i="16"/>
  <c r="AN122" i="16"/>
  <c r="AO122" i="16"/>
  <c r="AP122" i="16"/>
  <c r="AJ123" i="16"/>
  <c r="AK123" i="16"/>
  <c r="AL123" i="16"/>
  <c r="AM123" i="16"/>
  <c r="AN123" i="16"/>
  <c r="AO123" i="16"/>
  <c r="AP123" i="16"/>
  <c r="AJ124" i="16"/>
  <c r="AK124" i="16"/>
  <c r="AL124" i="16"/>
  <c r="AM124" i="16"/>
  <c r="AN124" i="16"/>
  <c r="AO124" i="16"/>
  <c r="AP124" i="16"/>
  <c r="AJ125" i="16"/>
  <c r="AK125" i="16"/>
  <c r="AL125" i="16"/>
  <c r="AM125" i="16"/>
  <c r="AN125" i="16"/>
  <c r="AO125" i="16"/>
  <c r="AP125" i="16"/>
  <c r="AJ126" i="16"/>
  <c r="AK126" i="16"/>
  <c r="AL126" i="16"/>
  <c r="AM126" i="16"/>
  <c r="AN126" i="16"/>
  <c r="AO126" i="16"/>
  <c r="AP126" i="16"/>
  <c r="AJ127" i="16"/>
  <c r="AK127" i="16"/>
  <c r="AL127" i="16"/>
  <c r="AM127" i="16"/>
  <c r="AN127" i="16"/>
  <c r="AO127" i="16"/>
  <c r="AP127" i="16"/>
  <c r="AJ128" i="16"/>
  <c r="AK128" i="16"/>
  <c r="AL128" i="16"/>
  <c r="AM128" i="16"/>
  <c r="AN128" i="16"/>
  <c r="AO128" i="16"/>
  <c r="AP128" i="16"/>
  <c r="AJ129" i="16"/>
  <c r="AK129" i="16"/>
  <c r="AL129" i="16"/>
  <c r="AM129" i="16"/>
  <c r="AN129" i="16"/>
  <c r="AO129" i="16"/>
  <c r="AP129" i="16"/>
  <c r="AJ130" i="16"/>
  <c r="AK130" i="16"/>
  <c r="AL130" i="16"/>
  <c r="AM130" i="16"/>
  <c r="AN130" i="16"/>
  <c r="AO130" i="16"/>
  <c r="AP130" i="16"/>
  <c r="AJ131" i="16"/>
  <c r="AK131" i="16"/>
  <c r="AL131" i="16"/>
  <c r="AM131" i="16"/>
  <c r="AN131" i="16"/>
  <c r="AO131" i="16"/>
  <c r="AP131" i="16"/>
  <c r="AJ132" i="16"/>
  <c r="AK132" i="16"/>
  <c r="AL132" i="16"/>
  <c r="AM132" i="16"/>
  <c r="AN132" i="16"/>
  <c r="AO132" i="16"/>
  <c r="AP132" i="16"/>
  <c r="AJ133" i="16"/>
  <c r="AK133" i="16"/>
  <c r="AL133" i="16"/>
  <c r="AM133" i="16"/>
  <c r="AN133" i="16"/>
  <c r="AO133" i="16"/>
  <c r="AP133" i="16"/>
  <c r="AJ134" i="16"/>
  <c r="AK134" i="16"/>
  <c r="AL134" i="16"/>
  <c r="AM134" i="16"/>
  <c r="AN134" i="16"/>
  <c r="AO134" i="16"/>
  <c r="AP134" i="16"/>
  <c r="AJ135" i="16"/>
  <c r="AK135" i="16"/>
  <c r="AL135" i="16"/>
  <c r="AM135" i="16"/>
  <c r="AN135" i="16"/>
  <c r="AO135" i="16"/>
  <c r="AP135" i="16"/>
  <c r="AJ136" i="16"/>
  <c r="AK136" i="16"/>
  <c r="AL136" i="16"/>
  <c r="AM136" i="16"/>
  <c r="AN136" i="16"/>
  <c r="AO136" i="16"/>
  <c r="AP136" i="16"/>
  <c r="AJ137" i="16"/>
  <c r="AK137" i="16"/>
  <c r="AL137" i="16"/>
  <c r="AM137" i="16"/>
  <c r="AN137" i="16"/>
  <c r="AO137" i="16"/>
  <c r="AP137" i="16"/>
  <c r="AJ138" i="16"/>
  <c r="AK138" i="16"/>
  <c r="AL138" i="16"/>
  <c r="AM138" i="16"/>
  <c r="AN138" i="16"/>
  <c r="AO138" i="16"/>
  <c r="AP138" i="16"/>
  <c r="AJ139" i="16"/>
  <c r="AK139" i="16"/>
  <c r="AL139" i="16"/>
  <c r="AM139" i="16"/>
  <c r="AN139" i="16"/>
  <c r="AO139" i="16"/>
  <c r="AP139" i="16"/>
  <c r="AJ140" i="16"/>
  <c r="AK140" i="16"/>
  <c r="AL140" i="16"/>
  <c r="AM140" i="16"/>
  <c r="AN140" i="16"/>
  <c r="AO140" i="16"/>
  <c r="AP140" i="16"/>
  <c r="AJ141" i="16"/>
  <c r="AK141" i="16"/>
  <c r="AL141" i="16"/>
  <c r="AM141" i="16"/>
  <c r="AN141" i="16"/>
  <c r="AO141" i="16"/>
  <c r="AP141" i="16"/>
  <c r="AJ142" i="16"/>
  <c r="AK142" i="16"/>
  <c r="AL142" i="16"/>
  <c r="AM142" i="16"/>
  <c r="AN142" i="16"/>
  <c r="AO142" i="16"/>
  <c r="AP142" i="16"/>
  <c r="AJ144" i="16"/>
  <c r="AK144" i="16"/>
  <c r="AL144" i="16"/>
  <c r="AM144" i="16"/>
  <c r="AN144" i="16"/>
  <c r="AO144" i="16"/>
  <c r="AP144" i="16"/>
  <c r="AJ145" i="16"/>
  <c r="AK145" i="16"/>
  <c r="AL145" i="16"/>
  <c r="AM145" i="16"/>
  <c r="AN145" i="16"/>
  <c r="AO145" i="16"/>
  <c r="AP145" i="16"/>
  <c r="AJ146" i="16"/>
  <c r="AK146" i="16"/>
  <c r="AL146" i="16"/>
  <c r="AM146" i="16"/>
  <c r="AN146" i="16"/>
  <c r="AO146" i="16"/>
  <c r="AP146" i="16"/>
  <c r="AJ147" i="16"/>
  <c r="AK147" i="16"/>
  <c r="AL147" i="16"/>
  <c r="AM147" i="16"/>
  <c r="AN147" i="16"/>
  <c r="AO147" i="16"/>
  <c r="AP147" i="16"/>
  <c r="AJ148" i="16"/>
  <c r="AK148" i="16"/>
  <c r="AL148" i="16"/>
  <c r="AM148" i="16"/>
  <c r="AN148" i="16"/>
  <c r="AO148" i="16"/>
  <c r="AP148" i="16"/>
  <c r="AJ149" i="16"/>
  <c r="AK149" i="16"/>
  <c r="AL149" i="16"/>
  <c r="AM149" i="16"/>
  <c r="AN149" i="16"/>
  <c r="AO149" i="16"/>
  <c r="AP149" i="16"/>
  <c r="AJ150" i="16"/>
  <c r="AK150" i="16"/>
  <c r="AL150" i="16"/>
  <c r="AM150" i="16"/>
  <c r="AN150" i="16"/>
  <c r="AO150" i="16"/>
  <c r="AP150" i="16"/>
  <c r="AJ151" i="16"/>
  <c r="AK151" i="16"/>
  <c r="AL151" i="16"/>
  <c r="AM151" i="16"/>
  <c r="AN151" i="16"/>
  <c r="AO151" i="16"/>
  <c r="AP151" i="16"/>
  <c r="AJ152" i="16"/>
  <c r="AK152" i="16"/>
  <c r="AL152" i="16"/>
  <c r="AM152" i="16"/>
  <c r="AN152" i="16"/>
  <c r="AO152" i="16"/>
  <c r="AP152" i="16"/>
  <c r="AJ153" i="16"/>
  <c r="AK153" i="16"/>
  <c r="AL153" i="16"/>
  <c r="AM153" i="16"/>
  <c r="AN153" i="16"/>
  <c r="AO153" i="16"/>
  <c r="AP153" i="16"/>
  <c r="AJ154" i="16"/>
  <c r="AK154" i="16"/>
  <c r="AL154" i="16"/>
  <c r="AM154" i="16"/>
  <c r="AN154" i="16"/>
  <c r="AO154" i="16"/>
  <c r="AP154" i="16"/>
  <c r="AJ155" i="16"/>
  <c r="AK155" i="16"/>
  <c r="AL155" i="16"/>
  <c r="AM155" i="16"/>
  <c r="AN155" i="16"/>
  <c r="AO155" i="16"/>
  <c r="AP155" i="16"/>
  <c r="AJ156" i="16"/>
  <c r="AK156" i="16"/>
  <c r="AL156" i="16"/>
  <c r="AM156" i="16"/>
  <c r="AN156" i="16"/>
  <c r="AO156" i="16"/>
  <c r="AP156" i="16"/>
  <c r="AJ157" i="16"/>
  <c r="AK157" i="16"/>
  <c r="AL157" i="16"/>
  <c r="AM157" i="16"/>
  <c r="AN157" i="16"/>
  <c r="AO157" i="16"/>
  <c r="AP157" i="16"/>
  <c r="AJ158" i="16"/>
  <c r="AK158" i="16"/>
  <c r="AL158" i="16"/>
  <c r="AM158" i="16"/>
  <c r="AN158" i="16"/>
  <c r="AO158" i="16"/>
  <c r="AP158" i="16"/>
  <c r="AJ159" i="16"/>
  <c r="AK159" i="16"/>
  <c r="AL159" i="16"/>
  <c r="AM159" i="16"/>
  <c r="AN159" i="16"/>
  <c r="AO159" i="16"/>
  <c r="AP159" i="16"/>
  <c r="AJ160" i="16"/>
  <c r="AK160" i="16"/>
  <c r="AL160" i="16"/>
  <c r="AM160" i="16"/>
  <c r="AN160" i="16"/>
  <c r="AO160" i="16"/>
  <c r="AP160" i="16"/>
  <c r="AJ161" i="16"/>
  <c r="AK161" i="16"/>
  <c r="AL161" i="16"/>
  <c r="AM161" i="16"/>
  <c r="AN161" i="16"/>
  <c r="AO161" i="16"/>
  <c r="AP161" i="16"/>
  <c r="AJ162" i="16"/>
  <c r="AK162" i="16"/>
  <c r="AL162" i="16"/>
  <c r="AM162" i="16"/>
  <c r="AN162" i="16"/>
  <c r="AO162" i="16"/>
  <c r="AP162" i="16"/>
  <c r="AJ163" i="16"/>
  <c r="AK163" i="16"/>
  <c r="AL163" i="16"/>
  <c r="AM163" i="16"/>
  <c r="AN163" i="16"/>
  <c r="AO163" i="16"/>
  <c r="AP163" i="16"/>
  <c r="AJ164" i="16"/>
  <c r="AK164" i="16"/>
  <c r="AL164" i="16"/>
  <c r="AM164" i="16"/>
  <c r="AN164" i="16"/>
  <c r="AO164" i="16"/>
  <c r="AP164" i="16"/>
  <c r="AJ165" i="16"/>
  <c r="AK165" i="16"/>
  <c r="AL165" i="16"/>
  <c r="AM165" i="16"/>
  <c r="AN165" i="16"/>
  <c r="AO165" i="16"/>
  <c r="AP165" i="16"/>
  <c r="AJ166" i="16"/>
  <c r="AK166" i="16"/>
  <c r="AL166" i="16"/>
  <c r="AM166" i="16"/>
  <c r="AN166" i="16"/>
  <c r="AO166" i="16"/>
  <c r="AP166" i="16"/>
  <c r="AJ168" i="16"/>
  <c r="AK168" i="16"/>
  <c r="AL168" i="16"/>
  <c r="AM168" i="16"/>
  <c r="AN168" i="16"/>
  <c r="AO168" i="16"/>
  <c r="AP168" i="16"/>
  <c r="AJ169" i="16"/>
  <c r="AK169" i="16"/>
  <c r="AL169" i="16"/>
  <c r="AM169" i="16"/>
  <c r="AN169" i="16"/>
  <c r="AO169" i="16"/>
  <c r="AP169" i="16"/>
  <c r="AJ170" i="16"/>
  <c r="AK170" i="16"/>
  <c r="AL170" i="16"/>
  <c r="AM170" i="16"/>
  <c r="AN170" i="16"/>
  <c r="AO170" i="16"/>
  <c r="AP170" i="16"/>
  <c r="AJ171" i="16"/>
  <c r="AK171" i="16"/>
  <c r="AL171" i="16"/>
  <c r="AM171" i="16"/>
  <c r="AN171" i="16"/>
  <c r="AO171" i="16"/>
  <c r="AP171" i="16"/>
  <c r="AJ172" i="16"/>
  <c r="AK172" i="16"/>
  <c r="AL172" i="16"/>
  <c r="AM172" i="16"/>
  <c r="AN172" i="16"/>
  <c r="AO172" i="16"/>
  <c r="AP172" i="16"/>
  <c r="AJ173" i="16"/>
  <c r="AK173" i="16"/>
  <c r="AL173" i="16"/>
  <c r="AM173" i="16"/>
  <c r="AN173" i="16"/>
  <c r="AO173" i="16"/>
  <c r="AP173" i="16"/>
  <c r="AJ174" i="16"/>
  <c r="AK174" i="16"/>
  <c r="AL174" i="16"/>
  <c r="AM174" i="16"/>
  <c r="AN174" i="16"/>
  <c r="AO174" i="16"/>
  <c r="AP174" i="16"/>
  <c r="AJ175" i="16"/>
  <c r="AK175" i="16"/>
  <c r="AL175" i="16"/>
  <c r="AM175" i="16"/>
  <c r="AN175" i="16"/>
  <c r="AO175" i="16"/>
  <c r="AP175" i="16"/>
  <c r="AJ176" i="16"/>
  <c r="AK176" i="16"/>
  <c r="AL176" i="16"/>
  <c r="AM176" i="16"/>
  <c r="AN176" i="16"/>
  <c r="AO176" i="16"/>
  <c r="AP176" i="16"/>
  <c r="AJ177" i="16"/>
  <c r="AK177" i="16"/>
  <c r="AL177" i="16"/>
  <c r="AM177" i="16"/>
  <c r="AN177" i="16"/>
  <c r="AO177" i="16"/>
  <c r="AP177" i="16"/>
  <c r="AJ178" i="16"/>
  <c r="AK178" i="16"/>
  <c r="AL178" i="16"/>
  <c r="AM178" i="16"/>
  <c r="AN178" i="16"/>
  <c r="AO178" i="16"/>
  <c r="AP178" i="16"/>
  <c r="AJ179" i="16"/>
  <c r="AK179" i="16"/>
  <c r="AL179" i="16"/>
  <c r="AM179" i="16"/>
  <c r="AN179" i="16"/>
  <c r="AO179" i="16"/>
  <c r="AP179" i="16"/>
  <c r="AJ180" i="16"/>
  <c r="AK180" i="16"/>
  <c r="AL180" i="16"/>
  <c r="AM180" i="16"/>
  <c r="AN180" i="16"/>
  <c r="AO180" i="16"/>
  <c r="AP180" i="16"/>
  <c r="AJ181" i="16"/>
  <c r="AK181" i="16"/>
  <c r="AL181" i="16"/>
  <c r="AM181" i="16"/>
  <c r="AN181" i="16"/>
  <c r="AO181" i="16"/>
  <c r="AP181" i="16"/>
  <c r="AJ182" i="16"/>
  <c r="AK182" i="16"/>
  <c r="AL182" i="16"/>
  <c r="AM182" i="16"/>
  <c r="AN182" i="16"/>
  <c r="AO182" i="16"/>
  <c r="AP182" i="16"/>
  <c r="AJ183" i="16"/>
  <c r="AK183" i="16"/>
  <c r="AL183" i="16"/>
  <c r="AM183" i="16"/>
  <c r="AN183" i="16"/>
  <c r="AO183" i="16"/>
  <c r="AP183" i="16"/>
  <c r="AJ184" i="16"/>
  <c r="AK184" i="16"/>
  <c r="AL184" i="16"/>
  <c r="AM184" i="16"/>
  <c r="AN184" i="16"/>
  <c r="AO184" i="16"/>
  <c r="AP184" i="16"/>
  <c r="AJ185" i="16"/>
  <c r="AK185" i="16"/>
  <c r="AL185" i="16"/>
  <c r="AM185" i="16"/>
  <c r="AN185" i="16"/>
  <c r="AO185" i="16"/>
  <c r="AP185" i="16"/>
  <c r="AJ186" i="16"/>
  <c r="AK186" i="16"/>
  <c r="AL186" i="16"/>
  <c r="AM186" i="16"/>
  <c r="AN186" i="16"/>
  <c r="AO186" i="16"/>
  <c r="AP186" i="16"/>
  <c r="AJ187" i="16"/>
  <c r="AK187" i="16"/>
  <c r="AL187" i="16"/>
  <c r="AM187" i="16"/>
  <c r="AN187" i="16"/>
  <c r="AO187" i="16"/>
  <c r="AP187" i="16"/>
  <c r="AJ188" i="16"/>
  <c r="AK188" i="16"/>
  <c r="AL188" i="16"/>
  <c r="AM188" i="16"/>
  <c r="AN188" i="16"/>
  <c r="AO188" i="16"/>
  <c r="AP188" i="16"/>
  <c r="AJ189" i="16"/>
  <c r="AK189" i="16"/>
  <c r="AL189" i="16"/>
  <c r="AM189" i="16"/>
  <c r="AN189" i="16"/>
  <c r="AO189" i="16"/>
  <c r="AP189" i="16"/>
  <c r="AJ190" i="16"/>
  <c r="AK190" i="16"/>
  <c r="AL190" i="16"/>
  <c r="AM190" i="16"/>
  <c r="AN190" i="16"/>
  <c r="AO190" i="16"/>
  <c r="AP190" i="16"/>
  <c r="AJ192" i="16"/>
  <c r="AK192" i="16"/>
  <c r="AL192" i="16"/>
  <c r="AM192" i="16"/>
  <c r="AN192" i="16"/>
  <c r="AO192" i="16"/>
  <c r="AP192" i="16"/>
  <c r="AJ193" i="16"/>
  <c r="AK193" i="16"/>
  <c r="AL193" i="16"/>
  <c r="AM193" i="16"/>
  <c r="AN193" i="16"/>
  <c r="AO193" i="16"/>
  <c r="AP193" i="16"/>
  <c r="AJ194" i="16"/>
  <c r="AK194" i="16"/>
  <c r="AL194" i="16"/>
  <c r="AM194" i="16"/>
  <c r="AN194" i="16"/>
  <c r="AO194" i="16"/>
  <c r="AP194" i="16"/>
  <c r="AP4" i="16"/>
  <c r="AO4" i="16"/>
  <c r="AN4" i="16"/>
  <c r="AM4" i="16"/>
  <c r="AL4" i="16"/>
  <c r="AK4" i="16"/>
  <c r="AJ4" i="16"/>
  <c r="K195" i="16" l="1"/>
  <c r="L195" i="16"/>
  <c r="N195" i="16"/>
  <c r="M195" i="16" l="1"/>
  <c r="B21" i="15"/>
  <c r="F21" i="15" s="1"/>
  <c r="H21" i="15" s="1"/>
  <c r="B114" i="15" l="1"/>
  <c r="F114" i="15" s="1"/>
  <c r="B108" i="15"/>
  <c r="F108" i="15" s="1"/>
  <c r="B12" i="15"/>
  <c r="F12" i="15" s="1"/>
  <c r="M12" i="15" s="1"/>
  <c r="B13" i="15"/>
  <c r="F13" i="15" s="1"/>
  <c r="M13" i="15" s="1"/>
  <c r="J114" i="15" l="1"/>
  <c r="M114" i="15" s="1"/>
  <c r="H108" i="15"/>
  <c r="M108" i="15" s="1"/>
  <c r="F15" i="15"/>
  <c r="M15" i="15" s="1"/>
  <c r="B152" i="15"/>
  <c r="F152" i="15" s="1"/>
  <c r="B151" i="15"/>
  <c r="B134" i="15"/>
  <c r="F134" i="15" s="1"/>
  <c r="B129" i="15"/>
  <c r="F129" i="15" s="1"/>
  <c r="B110" i="15"/>
  <c r="F110" i="15" s="1"/>
  <c r="H110" i="15" s="1"/>
  <c r="B109" i="15"/>
  <c r="F109" i="15" s="1"/>
  <c r="B104" i="15"/>
  <c r="F104" i="15" s="1"/>
  <c r="F103" i="15"/>
  <c r="M103" i="15" s="1"/>
  <c r="F149" i="15"/>
  <c r="F146" i="15"/>
  <c r="F145" i="15"/>
  <c r="F144" i="15"/>
  <c r="F142" i="15"/>
  <c r="F137" i="15"/>
  <c r="F133" i="15"/>
  <c r="F128" i="15"/>
  <c r="F125" i="15"/>
  <c r="F124" i="15"/>
  <c r="F123" i="15"/>
  <c r="F119" i="15"/>
  <c r="F118" i="15"/>
  <c r="F116" i="15"/>
  <c r="F113" i="15"/>
  <c r="F112" i="15"/>
  <c r="F111" i="15"/>
  <c r="F105" i="15"/>
  <c r="F102" i="15"/>
  <c r="B101" i="15"/>
  <c r="F101" i="15" s="1"/>
  <c r="G101" i="15" s="1"/>
  <c r="M101" i="15" s="1"/>
  <c r="B100" i="15"/>
  <c r="F100" i="15" s="1"/>
  <c r="G100" i="15" s="1"/>
  <c r="M100" i="15" s="1"/>
  <c r="B99" i="15"/>
  <c r="F99" i="15" s="1"/>
  <c r="G99" i="15" s="1"/>
  <c r="M99" i="15" s="1"/>
  <c r="B98" i="15"/>
  <c r="F98" i="15" s="1"/>
  <c r="G98" i="15" s="1"/>
  <c r="M98" i="15" s="1"/>
  <c r="B97" i="15"/>
  <c r="F97" i="15" s="1"/>
  <c r="G97" i="15" s="1"/>
  <c r="M97" i="15" s="1"/>
  <c r="B96" i="15"/>
  <c r="F96" i="15" s="1"/>
  <c r="B95" i="15"/>
  <c r="F95" i="15" s="1"/>
  <c r="B94" i="15"/>
  <c r="F94" i="15" s="1"/>
  <c r="G94" i="15" s="1"/>
  <c r="B93" i="15"/>
  <c r="F93" i="15" s="1"/>
  <c r="G93" i="15" s="1"/>
  <c r="M93" i="15" s="1"/>
  <c r="B92" i="15"/>
  <c r="F92" i="15" s="1"/>
  <c r="B27" i="15"/>
  <c r="F27" i="15" s="1"/>
  <c r="G27" i="15" s="1"/>
  <c r="B150" i="15"/>
  <c r="F150" i="15" s="1"/>
  <c r="B148" i="15"/>
  <c r="F148" i="15" s="1"/>
  <c r="B147" i="15"/>
  <c r="F147" i="15" s="1"/>
  <c r="B143" i="15"/>
  <c r="F143" i="15" s="1"/>
  <c r="G143" i="15" s="1"/>
  <c r="B141" i="15"/>
  <c r="F141" i="15" s="1"/>
  <c r="B140" i="15"/>
  <c r="F140" i="15" s="1"/>
  <c r="B139" i="15"/>
  <c r="F139" i="15" s="1"/>
  <c r="B138" i="15"/>
  <c r="F138" i="15" s="1"/>
  <c r="B136" i="15"/>
  <c r="F136" i="15" s="1"/>
  <c r="B135" i="15"/>
  <c r="F135" i="15" s="1"/>
  <c r="B132" i="15"/>
  <c r="F132" i="15" s="1"/>
  <c r="B131" i="15"/>
  <c r="F131" i="15" s="1"/>
  <c r="B130" i="15"/>
  <c r="F130" i="15" s="1"/>
  <c r="B127" i="15"/>
  <c r="F127" i="15" s="1"/>
  <c r="B126" i="15"/>
  <c r="F126" i="15" s="1"/>
  <c r="B121" i="15"/>
  <c r="F121" i="15" s="1"/>
  <c r="B120" i="15"/>
  <c r="F120" i="15" s="1"/>
  <c r="B122" i="15"/>
  <c r="B117" i="15"/>
  <c r="B115" i="15"/>
  <c r="F115" i="15" s="1"/>
  <c r="B107" i="15"/>
  <c r="F107" i="15" s="1"/>
  <c r="H107" i="15" s="1"/>
  <c r="B106" i="15"/>
  <c r="F106" i="15" s="1"/>
  <c r="H106" i="15" s="1"/>
  <c r="B91" i="15"/>
  <c r="B90" i="15"/>
  <c r="B89" i="15"/>
  <c r="B88" i="15"/>
  <c r="B87" i="15"/>
  <c r="B86" i="15"/>
  <c r="B85" i="15"/>
  <c r="B84" i="15"/>
  <c r="B83"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29" i="15"/>
  <c r="B26" i="15"/>
  <c r="B25" i="15"/>
  <c r="B24" i="15"/>
  <c r="B23" i="15"/>
  <c r="B20" i="15"/>
  <c r="B14" i="15"/>
  <c r="F14" i="15" s="1"/>
  <c r="M14" i="15" s="1"/>
  <c r="B16" i="15"/>
  <c r="B10" i="15"/>
  <c r="B9" i="15"/>
  <c r="B8" i="15"/>
  <c r="B11" i="15"/>
  <c r="D11" i="13"/>
  <c r="E154" i="15"/>
  <c r="F16" i="15" l="1"/>
  <c r="M16" i="15" s="1"/>
  <c r="M109" i="15"/>
  <c r="H134" i="15"/>
  <c r="M134" i="15" s="1"/>
  <c r="G129" i="15"/>
  <c r="M129" i="15" s="1"/>
  <c r="M110" i="15"/>
  <c r="G104" i="15"/>
  <c r="M104" i="15" s="1"/>
  <c r="G96" i="15"/>
  <c r="M96" i="15" s="1"/>
  <c r="G95" i="15"/>
  <c r="M95" i="15" s="1"/>
  <c r="M94" i="15"/>
  <c r="G92" i="15"/>
  <c r="M92" i="15" s="1"/>
  <c r="M27" i="15"/>
  <c r="F74" i="15"/>
  <c r="F28" i="15"/>
  <c r="M28" i="15" s="1"/>
  <c r="F11" i="15"/>
  <c r="M11" i="15" s="1"/>
  <c r="F80" i="15"/>
  <c r="F81" i="15"/>
  <c r="F79" i="15"/>
  <c r="F78" i="15"/>
  <c r="F77" i="15"/>
  <c r="F76" i="15"/>
  <c r="F73" i="15"/>
  <c r="F72" i="15"/>
  <c r="F71" i="15"/>
  <c r="F70" i="15"/>
  <c r="F69" i="15"/>
  <c r="F67" i="15"/>
  <c r="F66" i="15"/>
  <c r="F65" i="15"/>
  <c r="F64" i="15"/>
  <c r="F63" i="15"/>
  <c r="F62" i="15"/>
  <c r="F61" i="15"/>
  <c r="F60" i="15"/>
  <c r="F59" i="15"/>
  <c r="F58" i="15"/>
  <c r="F57" i="15"/>
  <c r="F56" i="15"/>
  <c r="F55" i="15"/>
  <c r="G55" i="15" s="1"/>
  <c r="M55" i="15" s="1"/>
  <c r="F50" i="15"/>
  <c r="G50" i="15" s="1"/>
  <c r="M50" i="15" s="1"/>
  <c r="G126" i="15"/>
  <c r="F10" i="15"/>
  <c r="M10" i="15" s="1"/>
  <c r="F9" i="15"/>
  <c r="M9" i="15" s="1"/>
  <c r="G147" i="15"/>
  <c r="M147" i="15" s="1"/>
  <c r="F82" i="15" l="1"/>
  <c r="G82" i="15" s="1"/>
  <c r="M82" i="15" s="1"/>
  <c r="F68" i="15"/>
  <c r="G68" i="15" s="1"/>
  <c r="M68" i="15" s="1"/>
  <c r="F51" i="15"/>
  <c r="G51" i="15" s="1"/>
  <c r="M51" i="15" s="1"/>
  <c r="F75" i="15"/>
  <c r="G75" i="15" s="1"/>
  <c r="M75" i="15" s="1"/>
  <c r="F83" i="15"/>
  <c r="G83" i="15" s="1"/>
  <c r="M83" i="15" s="1"/>
  <c r="F52" i="15"/>
  <c r="G52" i="15" s="1"/>
  <c r="M52" i="15" s="1"/>
  <c r="F29" i="15"/>
  <c r="G29" i="15" s="1"/>
  <c r="F84" i="15"/>
  <c r="G84" i="15" s="1"/>
  <c r="M84" i="15" s="1"/>
  <c r="F53" i="15"/>
  <c r="G53" i="15" s="1"/>
  <c r="M53" i="15" s="1"/>
  <c r="F8" i="15"/>
  <c r="M8" i="15" s="1"/>
  <c r="F54" i="15"/>
  <c r="G54" i="15" s="1"/>
  <c r="M54" i="15" s="1"/>
  <c r="G138" i="15"/>
  <c r="M138" i="15" s="1"/>
  <c r="H136" i="15"/>
  <c r="M136" i="15" s="1"/>
  <c r="M126" i="15"/>
  <c r="G56" i="15"/>
  <c r="M56" i="15" s="1"/>
  <c r="G57" i="15"/>
  <c r="M57" i="15" s="1"/>
  <c r="G58" i="15"/>
  <c r="M58" i="15" s="1"/>
  <c r="G59" i="15"/>
  <c r="M59" i="15" s="1"/>
  <c r="G60" i="15"/>
  <c r="M60" i="15" s="1"/>
  <c r="G61" i="15"/>
  <c r="M61" i="15" s="1"/>
  <c r="G62" i="15"/>
  <c r="M62" i="15" s="1"/>
  <c r="G63" i="15"/>
  <c r="M63" i="15" s="1"/>
  <c r="G64" i="15"/>
  <c r="M64" i="15" s="1"/>
  <c r="G65" i="15"/>
  <c r="M65" i="15" s="1"/>
  <c r="G66" i="15"/>
  <c r="M66" i="15" s="1"/>
  <c r="G67" i="15"/>
  <c r="M67" i="15" s="1"/>
  <c r="G69" i="15"/>
  <c r="M69" i="15" s="1"/>
  <c r="G70" i="15"/>
  <c r="M70" i="15" s="1"/>
  <c r="G72" i="15"/>
  <c r="M72" i="15" s="1"/>
  <c r="G74" i="15"/>
  <c r="M74" i="15" s="1"/>
  <c r="G71" i="15"/>
  <c r="M71" i="15" s="1"/>
  <c r="G73" i="15"/>
  <c r="M73" i="15" s="1"/>
  <c r="G76" i="15"/>
  <c r="M76" i="15" s="1"/>
  <c r="G77" i="15"/>
  <c r="M77" i="15" s="1"/>
  <c r="G78" i="15"/>
  <c r="M78" i="15" s="1"/>
  <c r="G79" i="15"/>
  <c r="M79" i="15" s="1"/>
  <c r="G80" i="15"/>
  <c r="M80" i="15" s="1"/>
  <c r="G81" i="15"/>
  <c r="M81" i="15" s="1"/>
  <c r="D153" i="15"/>
  <c r="M29" i="15" l="1"/>
  <c r="F91" i="15" l="1"/>
  <c r="F90" i="15"/>
  <c r="F89" i="15"/>
  <c r="F88" i="15"/>
  <c r="F87" i="15"/>
  <c r="F86" i="15"/>
  <c r="F85" i="15"/>
  <c r="F49" i="15"/>
  <c r="F48" i="15"/>
  <c r="F47" i="15"/>
  <c r="F46" i="15"/>
  <c r="F45" i="15"/>
  <c r="F44" i="15"/>
  <c r="F43" i="15"/>
  <c r="F42" i="15"/>
  <c r="F41" i="15"/>
  <c r="M142" i="15"/>
  <c r="G131" i="15"/>
  <c r="K121" i="15"/>
  <c r="L120" i="15"/>
  <c r="F40" i="15"/>
  <c r="F39" i="15"/>
  <c r="F38" i="15"/>
  <c r="F37" i="15"/>
  <c r="F36" i="15"/>
  <c r="F35" i="15"/>
  <c r="F34" i="15"/>
  <c r="F33" i="15"/>
  <c r="F32" i="15"/>
  <c r="F31" i="15"/>
  <c r="F26" i="15"/>
  <c r="F25" i="15"/>
  <c r="F24" i="15"/>
  <c r="F23" i="15"/>
  <c r="F20" i="15"/>
  <c r="B154" i="15"/>
  <c r="M149" i="15"/>
  <c r="M146" i="15"/>
  <c r="M145" i="15"/>
  <c r="M144" i="15"/>
  <c r="G137" i="15"/>
  <c r="M133" i="15"/>
  <c r="M128" i="15"/>
  <c r="M125" i="15"/>
  <c r="M124" i="15"/>
  <c r="M123" i="15"/>
  <c r="M119" i="15"/>
  <c r="M118" i="15"/>
  <c r="D117" i="15"/>
  <c r="M116" i="15"/>
  <c r="M113" i="15"/>
  <c r="M112" i="15"/>
  <c r="M111" i="15"/>
  <c r="M105" i="15"/>
  <c r="M102" i="15"/>
  <c r="F30" i="15"/>
  <c r="M30" i="15" s="1"/>
  <c r="F22" i="15"/>
  <c r="M22" i="15" s="1"/>
  <c r="F19" i="15"/>
  <c r="M19" i="15" s="1"/>
  <c r="F18" i="15"/>
  <c r="M18" i="15" s="1"/>
  <c r="F17" i="15"/>
  <c r="M17" i="15" s="1"/>
  <c r="F7" i="15"/>
  <c r="M7" i="15" s="1"/>
  <c r="F6" i="15"/>
  <c r="M6" i="15" s="1"/>
  <c r="F5" i="15"/>
  <c r="M5" i="15" s="1"/>
  <c r="F4" i="15"/>
  <c r="M4" i="15" s="1"/>
  <c r="D154" i="15" l="1"/>
  <c r="F117" i="15"/>
  <c r="F151" i="15"/>
  <c r="M151" i="15" s="1"/>
  <c r="M137" i="15"/>
  <c r="M131" i="15"/>
  <c r="G20" i="15"/>
  <c r="M20" i="15" s="1"/>
  <c r="M121" i="15"/>
  <c r="G49" i="15"/>
  <c r="M49" i="15" s="1"/>
  <c r="G42" i="15"/>
  <c r="M42" i="15" s="1"/>
  <c r="G85" i="15"/>
  <c r="M85" i="15" s="1"/>
  <c r="G43" i="15"/>
  <c r="M43" i="15" s="1"/>
  <c r="G86" i="15"/>
  <c r="M86" i="15" s="1"/>
  <c r="G91" i="15"/>
  <c r="M91" i="15" s="1"/>
  <c r="G44" i="15"/>
  <c r="M44" i="15" s="1"/>
  <c r="G87" i="15"/>
  <c r="M87" i="15" s="1"/>
  <c r="G89" i="15"/>
  <c r="M89" i="15" s="1"/>
  <c r="G48" i="15"/>
  <c r="M48" i="15" s="1"/>
  <c r="G41" i="15"/>
  <c r="M41" i="15" s="1"/>
  <c r="G45" i="15"/>
  <c r="M45" i="15" s="1"/>
  <c r="G88" i="15"/>
  <c r="M88" i="15" s="1"/>
  <c r="G46" i="15"/>
  <c r="M46" i="15" s="1"/>
  <c r="G47" i="15"/>
  <c r="M47" i="15" s="1"/>
  <c r="G90" i="15"/>
  <c r="M90" i="15" s="1"/>
  <c r="M143" i="15"/>
  <c r="M106" i="15"/>
  <c r="G38" i="15"/>
  <c r="M38" i="15" s="1"/>
  <c r="G132" i="15"/>
  <c r="M132" i="15" s="1"/>
  <c r="G40" i="15"/>
  <c r="M40" i="15" s="1"/>
  <c r="G33" i="15"/>
  <c r="M33" i="15" s="1"/>
  <c r="M107" i="15"/>
  <c r="G23" i="15"/>
  <c r="M23" i="15" s="1"/>
  <c r="G34" i="15"/>
  <c r="M34" i="15" s="1"/>
  <c r="G152" i="15"/>
  <c r="M152" i="15" s="1"/>
  <c r="G31" i="15"/>
  <c r="M31" i="15" s="1"/>
  <c r="I150" i="15"/>
  <c r="M150" i="15" s="1"/>
  <c r="G35" i="15"/>
  <c r="M35" i="15" s="1"/>
  <c r="L154" i="15"/>
  <c r="G39" i="15"/>
  <c r="M39" i="15" s="1"/>
  <c r="G141" i="15"/>
  <c r="M141" i="15" s="1"/>
  <c r="G32" i="15"/>
  <c r="M32" i="15" s="1"/>
  <c r="G24" i="15"/>
  <c r="M24" i="15" s="1"/>
  <c r="J115" i="15"/>
  <c r="J154" i="15" s="1"/>
  <c r="G130" i="15"/>
  <c r="M130" i="15" s="1"/>
  <c r="G25" i="15"/>
  <c r="M25" i="15" s="1"/>
  <c r="G36" i="15"/>
  <c r="M36" i="15" s="1"/>
  <c r="G148" i="15"/>
  <c r="M148" i="15" s="1"/>
  <c r="G140" i="15"/>
  <c r="M140" i="15" s="1"/>
  <c r="G26" i="15"/>
  <c r="M26" i="15" s="1"/>
  <c r="G37" i="15"/>
  <c r="M37" i="15" s="1"/>
  <c r="K154" i="15"/>
  <c r="G139" i="15"/>
  <c r="M139" i="15" s="1"/>
  <c r="G127" i="15"/>
  <c r="M127" i="15" s="1"/>
  <c r="M115" i="15" l="1"/>
  <c r="I117" i="15"/>
  <c r="M117" i="15" s="1"/>
  <c r="M120" i="15"/>
  <c r="L155" i="15"/>
  <c r="G154" i="15"/>
  <c r="I154" i="15" l="1"/>
  <c r="F153" i="15" l="1"/>
  <c r="M153" i="15" s="1"/>
  <c r="C122" i="15" l="1"/>
  <c r="H135" i="15"/>
  <c r="H154" i="15" s="1"/>
  <c r="C154" i="15" l="1"/>
  <c r="D155" i="15" s="1"/>
  <c r="F122" i="15"/>
  <c r="M122" i="15" s="1"/>
  <c r="J155" i="15"/>
  <c r="M155" i="15" s="1"/>
  <c r="M135" i="15"/>
  <c r="M154" i="15" l="1"/>
  <c r="N155" i="15" s="1"/>
  <c r="F154" i="15"/>
</calcChain>
</file>

<file path=xl/sharedStrings.xml><?xml version="1.0" encoding="utf-8"?>
<sst xmlns="http://schemas.openxmlformats.org/spreadsheetml/2006/main" count="4186" uniqueCount="588">
  <si>
    <t>ACTIVO</t>
  </si>
  <si>
    <t>Disponibilidades</t>
  </si>
  <si>
    <t>Inversiones</t>
  </si>
  <si>
    <t>PASIVO</t>
  </si>
  <si>
    <t>Comisiones a pagar a la Administradora</t>
  </si>
  <si>
    <t>Acreedores por Operaciones</t>
  </si>
  <si>
    <t>Suscripciones</t>
  </si>
  <si>
    <t>Rescates</t>
  </si>
  <si>
    <t>Otros Egresos</t>
  </si>
  <si>
    <t>Otros Ingresos</t>
  </si>
  <si>
    <t>Intereses</t>
  </si>
  <si>
    <t>ESTADO DEL ACTIVO NETO</t>
  </si>
  <si>
    <t>TOTAL ACTIVO BRUTO</t>
  </si>
  <si>
    <t>TOTAL ACTIVO NETO</t>
  </si>
  <si>
    <t>CUOTAS PARTES EN CIRCULACION</t>
  </si>
  <si>
    <t>VALOR CUOTA PARTE AL CIERRE</t>
  </si>
  <si>
    <t>ESTADOS DE INGRESOS Y EGRESOS</t>
  </si>
  <si>
    <t>INGRESOS</t>
  </si>
  <si>
    <t>Resultados por tenencia de inversiones</t>
  </si>
  <si>
    <t>TOTAL INGRESOS</t>
  </si>
  <si>
    <t>EGRESOS</t>
  </si>
  <si>
    <t>TOTAL EGRESOS</t>
  </si>
  <si>
    <t>RESULTADO DEL EJERCICIO</t>
  </si>
  <si>
    <t>CUENTAS</t>
  </si>
  <si>
    <t>APORTANTES</t>
  </si>
  <si>
    <t>RESULTADOS</t>
  </si>
  <si>
    <t>Movimientos del Período</t>
  </si>
  <si>
    <t>Resultado del período</t>
  </si>
  <si>
    <t>Totales</t>
  </si>
  <si>
    <t>ESTADO DE FLUJOS DE EFECTIVO</t>
  </si>
  <si>
    <t>Actividades Operativas</t>
  </si>
  <si>
    <t>Cambios en activos y pasivos operativos</t>
  </si>
  <si>
    <t>Pago por comisiones de administración</t>
  </si>
  <si>
    <t>Flujo neto de efectivo generado por actividades operativas</t>
  </si>
  <si>
    <t>Actividades de Financiación</t>
  </si>
  <si>
    <t>Efectivo al comienzo del período</t>
  </si>
  <si>
    <t>Saldo final de efectivo al final del período</t>
  </si>
  <si>
    <t>Políticas de Inversión</t>
  </si>
  <si>
    <t>Diversificación de las Inversiones</t>
  </si>
  <si>
    <t>Políticas de liquidez</t>
  </si>
  <si>
    <t>Políticas de endeudamiento</t>
  </si>
  <si>
    <t>2.1) Razón social de la Administradora</t>
  </si>
  <si>
    <t>3.2) Período</t>
  </si>
  <si>
    <t>CONCEPTO</t>
  </si>
  <si>
    <t>Total</t>
  </si>
  <si>
    <t xml:space="preserve">MES </t>
  </si>
  <si>
    <t>VALOR CUOTA</t>
  </si>
  <si>
    <t>PATRIMONIO NETO DEL FONDO</t>
  </si>
  <si>
    <t>1er. Trimestre</t>
  </si>
  <si>
    <t xml:space="preserve">Enero </t>
  </si>
  <si>
    <t>Febrero</t>
  </si>
  <si>
    <t>Marzo</t>
  </si>
  <si>
    <t>2do. Trimestre</t>
  </si>
  <si>
    <t xml:space="preserve">Abril </t>
  </si>
  <si>
    <t xml:space="preserve">Mayo </t>
  </si>
  <si>
    <t>3er. Trimestre</t>
  </si>
  <si>
    <t>Julio</t>
  </si>
  <si>
    <t>Agosto</t>
  </si>
  <si>
    <t>Setiembre</t>
  </si>
  <si>
    <t>4to. Trimestre</t>
  </si>
  <si>
    <t>Octubre</t>
  </si>
  <si>
    <t>Noviembre</t>
  </si>
  <si>
    <t>Diciembre</t>
  </si>
  <si>
    <t>4.1) Disponibilidades</t>
  </si>
  <si>
    <t>4.2 ) Inversiones</t>
  </si>
  <si>
    <t>Administrado por: Atlas Administradora de Fondos Patrimoniales de Inversión S.A.</t>
  </si>
  <si>
    <t>INSTRUMENTO FINANCIERO</t>
  </si>
  <si>
    <t>MÍNIMO</t>
  </si>
  <si>
    <t>MÁXIMO</t>
  </si>
  <si>
    <t>Instrumentos emitidos o garantizados bajo ley local o internacional por el gobierno paraguayo, letras y/o bonos.</t>
  </si>
  <si>
    <t>Instrumentos emitidos por Banco Nacional de Fomento.</t>
  </si>
  <si>
    <t>Instrumentos emitidos por Bancos o Entidades Financieras nacionales o extranjeras establecidas legalmente en el país con una calificación en escala local de A(-) y superiores.</t>
  </si>
  <si>
    <t>Políticas de reparto</t>
  </si>
  <si>
    <t>CUENTA</t>
  </si>
  <si>
    <t>FONDO MUTUO DÍA DÓLARES AMERICANOS</t>
  </si>
  <si>
    <t>N° DE PARTICIPES</t>
  </si>
  <si>
    <t>USD</t>
  </si>
  <si>
    <t>Aumento de Inversiones</t>
  </si>
  <si>
    <t>Instrumento</t>
  </si>
  <si>
    <t>Emisor</t>
  </si>
  <si>
    <t>Sector</t>
  </si>
  <si>
    <t>País</t>
  </si>
  <si>
    <t>Fecha de Compra</t>
  </si>
  <si>
    <t>Fecha de Vencimiento</t>
  </si>
  <si>
    <t>Moneda</t>
  </si>
  <si>
    <t>Monto</t>
  </si>
  <si>
    <t>Valor de Compra</t>
  </si>
  <si>
    <t>Valor Contable</t>
  </si>
  <si>
    <t>Valor nominal</t>
  </si>
  <si>
    <t>Tasa de Interés</t>
  </si>
  <si>
    <t>% De las Inversiones con relación al Activo del Fondo</t>
  </si>
  <si>
    <t>% De las Inversiones por Grupo Económico</t>
  </si>
  <si>
    <t>Financiero</t>
  </si>
  <si>
    <t>Paraguay</t>
  </si>
  <si>
    <t>% De las Inversiones según Reglam. Interno</t>
  </si>
  <si>
    <t>Comisión por Administración a Pagar - Atlas A.F.P.I.S.A.</t>
  </si>
  <si>
    <t>-</t>
  </si>
  <si>
    <t>Resultado por Tenencia Bonos Financieros</t>
  </si>
  <si>
    <t>Ingreso por venta de inversiones</t>
  </si>
  <si>
    <t>TOTAL ACTIVO NETO
AL 31/12/2023</t>
  </si>
  <si>
    <t>Banco Atlas Cta. Cte. N° 1437854</t>
  </si>
  <si>
    <t>Banco Continental Caja Ahorro N° 01-27-00661283-05</t>
  </si>
  <si>
    <t>Banco GNB Paraguay Ahorro a la Vista N° 13225769</t>
  </si>
  <si>
    <t>Banco Atlas Cta. Cte. N° 1437855</t>
  </si>
  <si>
    <t>Banco Atlas Caja Ahorro N° 1439885</t>
  </si>
  <si>
    <t>BANCO FAMILIAR S.A.E.C.A.</t>
  </si>
  <si>
    <t>BANCO NACIONAL DE FOMENTO</t>
  </si>
  <si>
    <t>Depositos de clientes a suscribir</t>
  </si>
  <si>
    <t>Nota 4.1</t>
  </si>
  <si>
    <t>Nota 4.2</t>
  </si>
  <si>
    <t>Nota 4.3</t>
  </si>
  <si>
    <t>Nota 4.4</t>
  </si>
  <si>
    <t>Nota 4.5</t>
  </si>
  <si>
    <t>Nota 4.6</t>
  </si>
  <si>
    <t>Comision por Administración</t>
  </si>
  <si>
    <t>Ventas Certificado Depósito de Ahorro</t>
  </si>
  <si>
    <t>Renta Bonos Financieros</t>
  </si>
  <si>
    <t>Renta Certificado Depósito de Ahorro</t>
  </si>
  <si>
    <t>Resultado por Tenencia Certificado Depósito de Ahorro</t>
  </si>
  <si>
    <t>3.1) Bases de Preparación de los Estados Financieros</t>
  </si>
  <si>
    <t>Saldo al inicio del ejercicio</t>
  </si>
  <si>
    <t>Saldo al final del ejercicio</t>
  </si>
  <si>
    <t>(Cifras expresadas en Dólares Americanos)</t>
  </si>
  <si>
    <t>Las 8 Notas que se acompañan forman parte integrante de los Estados Financieros</t>
  </si>
  <si>
    <t>Comisión por Administración</t>
  </si>
  <si>
    <t>ESTADO DE VARIACIÓN DEL ACTIVO NETO</t>
  </si>
  <si>
    <t>Flujo neto de efectivo generado por las actividades de financiación</t>
  </si>
  <si>
    <t>NOTAS A LOS ESTADOS FINANCIEROS</t>
  </si>
  <si>
    <t xml:space="preserve">NOTA 1. </t>
  </si>
  <si>
    <t>INFORMACIÓN BÁSICA DEL FONDO</t>
  </si>
  <si>
    <t>INFORMACIÓN SOBRE LA ADMINISTRADORA</t>
  </si>
  <si>
    <t xml:space="preserve">NOTA 2. </t>
  </si>
  <si>
    <t>NOTA 3.</t>
  </si>
  <si>
    <t>PRINCIPALES POLÍTICAS Y PRÁCTICAS CONTABLES APLICADAS</t>
  </si>
  <si>
    <t>3.3) Uso de estimaciones</t>
  </si>
  <si>
    <t>3.4) Base para la preparación del Estado de Flujos de Efectivo</t>
  </si>
  <si>
    <t>3.5) Valorización de Inversiones</t>
  </si>
  <si>
    <r>
      <rPr>
        <b/>
        <sz val="10"/>
        <rFont val="Arial Nova"/>
        <family val="2"/>
      </rPr>
      <t xml:space="preserve">a. Títulos de deudas: </t>
    </r>
    <r>
      <rPr>
        <sz val="10"/>
        <rFont val="Arial Nova"/>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de precio es devengada durante la vida residual del titulo y en caso de venta, se cargan al resultado del ejercicio correspondiente . Los intereses generados por estos títulos son registrados en resultados conforme se devengan.</t>
    </r>
  </si>
  <si>
    <t>Asimismo, la Entidad evalúa regularmente los riesgos asociados a la calidad del emisor a fin de identificar indicadores de deterioro.</t>
  </si>
  <si>
    <t>3.6) Reconocimiento de los Ingresos y de los Gastos</t>
  </si>
  <si>
    <r>
      <rPr>
        <b/>
        <sz val="10"/>
        <rFont val="Arial Nova"/>
        <family val="2"/>
      </rPr>
      <t>a. Ingresos:</t>
    </r>
    <r>
      <rPr>
        <sz val="10"/>
        <rFont val="Arial Nova"/>
        <family val="2"/>
      </rPr>
      <t xml:space="preserve"> los intereses sobre títulos y otros valores, así como las primas por diferencia de precios  generados durante el ejercicio son registrados como conforme se devengan.</t>
    </r>
  </si>
  <si>
    <t>3.7) Tipos de cambio utilizado para convertir a moneda nacional los saldos en moneda extranjera</t>
  </si>
  <si>
    <t>3.8) Gastos Operacionales y Comisión de la Sociedad Administradora</t>
  </si>
  <si>
    <t>Comisiones por Administracion</t>
  </si>
  <si>
    <t>3.9) Información Estadística</t>
  </si>
  <si>
    <t>NOTA 4.</t>
  </si>
  <si>
    <t>COMPOSICION DE CUENTAS</t>
  </si>
  <si>
    <t>Sub Total - Resultados por tenencia de inversiones</t>
  </si>
  <si>
    <t>Sub Total - Intereses</t>
  </si>
  <si>
    <t>Sub Total - Ingreso por venta de inversiones</t>
  </si>
  <si>
    <t>Sub Total - Comision por Administración</t>
  </si>
  <si>
    <t>Sub Total - Otros Egresos</t>
  </si>
  <si>
    <t>De acuerdo con lo establecido en el artículo 4° de la Ley 6380/2019, se considerarán Estructuras Jurídicas Transparentes a aquellos instrumentos o estructuras jurídicas utilizadas como medio de inversión, administración o resguardo de dinero, bienes, derechos y obligaciones. Estas estructuras se considerarán con efecto fiscal neutro en el IRE, por intermediar entre el negocio sujeto a imposición y sus beneficiarios. Al respecto, dicha disposición incluye como Estructuras Jurídicas Transparentes a los Fondos Patrimoniales de Inversión, creados al amparo de la Ley N°5452/2015, por lo que no se hallan sujeto del impuesto a la renta empresarial (IRE).</t>
  </si>
  <si>
    <t>NOTA 5.</t>
  </si>
  <si>
    <t>IMPUESTO A LA RENTA</t>
  </si>
  <si>
    <t>CONTINGENCIA</t>
  </si>
  <si>
    <t>NOTA 6.</t>
  </si>
  <si>
    <t>OTROS ASUNTOS RELEVANTES</t>
  </si>
  <si>
    <t>NOTA 7.</t>
  </si>
  <si>
    <t xml:space="preserve">NOTA 8. </t>
  </si>
  <si>
    <t>HECHOS POSTERIORES</t>
  </si>
  <si>
    <t>Miguel Ángel Zaldívar Silvera</t>
  </si>
  <si>
    <t>Gustavo Adolfo Rivas Masi</t>
  </si>
  <si>
    <t>Dahiana Fabiana Sánchez Chaparro</t>
  </si>
  <si>
    <t>Presidente</t>
  </si>
  <si>
    <t>Director Titular</t>
  </si>
  <si>
    <t>Contadora</t>
  </si>
  <si>
    <t xml:space="preserve">Fondo </t>
  </si>
  <si>
    <t xml:space="preserve">No / FMD / 2 </t>
  </si>
  <si>
    <t xml:space="preserve">Moneda de Exposición </t>
  </si>
  <si>
    <t xml:space="preserve">Dólares / USD </t>
  </si>
  <si>
    <t>Cuenta Contable</t>
  </si>
  <si>
    <t>Saldo</t>
  </si>
  <si>
    <t>Descripción</t>
  </si>
  <si>
    <t>Código</t>
  </si>
  <si>
    <t>. ACTIVO</t>
  </si>
  <si>
    <t>1000000000000000000</t>
  </si>
  <si>
    <t>.   DISPONIBILIDADES</t>
  </si>
  <si>
    <t>1001000000000000000</t>
  </si>
  <si>
    <t>.     Disponibilidades en Dólares</t>
  </si>
  <si>
    <t>1001001000000000000</t>
  </si>
  <si>
    <t>.       Bancos</t>
  </si>
  <si>
    <t>1001001001000000000</t>
  </si>
  <si>
    <t>.         Banco Atlas Cta. Cte. N° 1437854</t>
  </si>
  <si>
    <t>1001001001001000000</t>
  </si>
  <si>
    <t>.         Banco Continental C.A. N° 01-27-00661283-05</t>
  </si>
  <si>
    <t>1001001001002000000</t>
  </si>
  <si>
    <t>1001001001003000000</t>
  </si>
  <si>
    <t>.   INVERSIONES</t>
  </si>
  <si>
    <t>1002000000000000000</t>
  </si>
  <si>
    <t>.     Inversiones en Dólares</t>
  </si>
  <si>
    <t>1002001000000000000</t>
  </si>
  <si>
    <t>.       Repo Colocador</t>
  </si>
  <si>
    <t>1002001014000000000</t>
  </si>
  <si>
    <t>1002001014001000000</t>
  </si>
  <si>
    <t>.     Bonos Financieros</t>
  </si>
  <si>
    <t>.       Banco Regional S.A.E.C.A. - PYREG02F9305 - 6,25% - 10/05/2024</t>
  </si>
  <si>
    <t>.       Banco Regional S.A.E.C.A. - PYREG01F9215 - 6,25% - 04/04/2024</t>
  </si>
  <si>
    <t>.       Banco Regional S.A.E.C.A. - PYREG04F9493 - 6,25% - 27/06/2024</t>
  </si>
  <si>
    <t>.       Banco Regional S.A.E.C.A. - PYREG03F9312 - 6,25% - 30/05/2024</t>
  </si>
  <si>
    <t>.     Certificados Depósito de Ahorro</t>
  </si>
  <si>
    <t>1002001007000000000</t>
  </si>
  <si>
    <t>.       Banco Familiar S.A.E.C.A. - EA 5150 - 6,00% - 20/01/2025</t>
  </si>
  <si>
    <t>.       Banco Sudameris S.A.E.C.A. - EC 0488 - 6,25% - 21/11/2024</t>
  </si>
  <si>
    <t>.       Banco GNB S.A. - FA 4102 - 6,00% - 17/02/2025</t>
  </si>
  <si>
    <t>1002001007004000000</t>
  </si>
  <si>
    <t>.       Banco Nacional de Fomento - BB 0866 - 6,43% - 01/09/2026</t>
  </si>
  <si>
    <t>1002001007005000000</t>
  </si>
  <si>
    <t>.       Banco Nacional de Fomento - BB 0867 - 6,43% - 01/09/2026</t>
  </si>
  <si>
    <t>1002001007006000000</t>
  </si>
  <si>
    <t>.       Banco Nacional de Fomento - BB 0868 - 6,43% - 01/09/2026</t>
  </si>
  <si>
    <t>1002001007007000000</t>
  </si>
  <si>
    <t>.       Banco Nacional de Fomento - BB 0869 - 6,43% - 01/09/2026</t>
  </si>
  <si>
    <t>1002001007008000000</t>
  </si>
  <si>
    <t>.       Banco Nacional de Fomento - BB 0870 - 6,43% - 01/09/2026</t>
  </si>
  <si>
    <t>1002001007009000000</t>
  </si>
  <si>
    <t>.       Banco Nacional de Fomento - BB 0871 - 6,43% - 01/09/2026</t>
  </si>
  <si>
    <t>1002001007010000000</t>
  </si>
  <si>
    <t>.       Banco Nacional de Fomento - BB 0872 - 6,43% - 01/09/2026</t>
  </si>
  <si>
    <t>.       Banco Nacional de Fomento - BB 1075 - 6,45% - 30/11/2026</t>
  </si>
  <si>
    <t>1002001007024000000</t>
  </si>
  <si>
    <t>.       Banco Nacional de Fomento - BB 1076 - 6,45% - 30/11/2026</t>
  </si>
  <si>
    <t>1002001007025000000</t>
  </si>
  <si>
    <t>.       Banco Nacional de Fomento - BB 1077 - 6,45% - 30/11/2026</t>
  </si>
  <si>
    <t>1002001007026000000</t>
  </si>
  <si>
    <t>.       BANCOP S.A. - AA 2254 - 4,25% - 16/12/2024</t>
  </si>
  <si>
    <t>.       BANCOP S.A. - AA 2255 - 4,25% - 16/12/2024</t>
  </si>
  <si>
    <t>.       BANCOP S.A. - AA 2258 - 4,25% - 16/12/2024</t>
  </si>
  <si>
    <t>.       Banco Nacional de Fomento - GD 0042 - 6,50% - 04/08/2026</t>
  </si>
  <si>
    <t>1002001007030000000</t>
  </si>
  <si>
    <t>.       Banco Nacional de Fomento - GD 0043 - 6,50% - 04/08/2026</t>
  </si>
  <si>
    <t>1002001007031000000</t>
  </si>
  <si>
    <t>.       Banco Nacional de Fomento - GD 0045 - 6,50% - 04/08/2026</t>
  </si>
  <si>
    <t>1002001007032000000</t>
  </si>
  <si>
    <t>.   CRÉDITOS</t>
  </si>
  <si>
    <t>1003000000000000000</t>
  </si>
  <si>
    <t>.     Intereses a Cobrar</t>
  </si>
  <si>
    <t>1003002000000000000</t>
  </si>
  <si>
    <t>.       Intereses a cobrar - Pase</t>
  </si>
  <si>
    <t>1003002000000000002</t>
  </si>
  <si>
    <t>.       Intereses no Devengados - Pase</t>
  </si>
  <si>
    <t>1003002000000000005</t>
  </si>
  <si>
    <t>. PASIVO</t>
  </si>
  <si>
    <t>2000000000000000000</t>
  </si>
  <si>
    <t>.   DEUDAS</t>
  </si>
  <si>
    <t>2001000000000000000</t>
  </si>
  <si>
    <t>.     Provisiones</t>
  </si>
  <si>
    <t>2001007000000000000</t>
  </si>
  <si>
    <t>.       Provisión Honorarios de Administración Sociedad Gerente (Clase A)</t>
  </si>
  <si>
    <t>2001007000000000003</t>
  </si>
  <si>
    <t>. PATRIMONIO NETO</t>
  </si>
  <si>
    <t>3000000000000000000</t>
  </si>
  <si>
    <t>.   Capital</t>
  </si>
  <si>
    <t>3001000000000000000</t>
  </si>
  <si>
    <t>.     Suscripciones</t>
  </si>
  <si>
    <t>3001000000000000001</t>
  </si>
  <si>
    <t>.     Rescates</t>
  </si>
  <si>
    <t>3001000000000000002</t>
  </si>
  <si>
    <t>. INGRESOS</t>
  </si>
  <si>
    <t>4001000000000000000</t>
  </si>
  <si>
    <t>.   Ingresos en Dólares</t>
  </si>
  <si>
    <t>4001001000000000000</t>
  </si>
  <si>
    <t>.     Venta de Instrumentos Financieros</t>
  </si>
  <si>
    <t>4001001001000000000</t>
  </si>
  <si>
    <t>.       Ventas Certificado Depósito de Ahorro</t>
  </si>
  <si>
    <t>4001001001000000007</t>
  </si>
  <si>
    <t>.     Rentas</t>
  </si>
  <si>
    <t>4001001002000000000</t>
  </si>
  <si>
    <t>.       Renta Bonos Financieros</t>
  </si>
  <si>
    <t>4001001002000000005</t>
  </si>
  <si>
    <t>.       Renta Certificado Depósito de Ahorro</t>
  </si>
  <si>
    <t>4001001002000000007</t>
  </si>
  <si>
    <t>.       Renta Bonos Financieros (2)</t>
  </si>
  <si>
    <t>4001001002000000008</t>
  </si>
  <si>
    <t>.     Intereses</t>
  </si>
  <si>
    <t>4001001003000000000</t>
  </si>
  <si>
    <t>4001001003000000002</t>
  </si>
  <si>
    <t>.     Resultado por Tenencia de Inversiones</t>
  </si>
  <si>
    <t>4001001005000000000</t>
  </si>
  <si>
    <t>.       Resultado por Tenencia Bonos Financieros</t>
  </si>
  <si>
    <t>4001001005000000006</t>
  </si>
  <si>
    <t>.       Resultado por Tenencia Bonos Financieros (2)</t>
  </si>
  <si>
    <t>4001001005000000007</t>
  </si>
  <si>
    <t>.       Resultado por Tenencia Certificado Depósito de Ahorro</t>
  </si>
  <si>
    <t>4001001005000000008</t>
  </si>
  <si>
    <t>.     Ingresos Varios</t>
  </si>
  <si>
    <t>4001001006000000000</t>
  </si>
  <si>
    <t>.       Ajuste por redondeo Resultado</t>
  </si>
  <si>
    <t>4001001006000000002</t>
  </si>
  <si>
    <t>. EGRESOS</t>
  </si>
  <si>
    <t>4002000000000000000</t>
  </si>
  <si>
    <t>.   Egresos en Dólares</t>
  </si>
  <si>
    <t>4002001000000000000</t>
  </si>
  <si>
    <t>.     Costo de Instrumentos Financieros</t>
  </si>
  <si>
    <t>4002001001000000000</t>
  </si>
  <si>
    <t>.       Costo Certificado Depósito de Ahorro</t>
  </si>
  <si>
    <t>4002001001000000007</t>
  </si>
  <si>
    <t>.     Honorarios de Administración</t>
  </si>
  <si>
    <t>4002001002000000000</t>
  </si>
  <si>
    <t>.       Honorarios Administración Sociedad Gerente Clase A</t>
  </si>
  <si>
    <t>4002001002000000001</t>
  </si>
  <si>
    <t>.     Resultado del Ejercicio</t>
  </si>
  <si>
    <t>PARA EEFF</t>
  </si>
  <si>
    <t>HOJA DE TRABAJO</t>
  </si>
  <si>
    <t>BALANCE Y RESULTADOS</t>
  </si>
  <si>
    <t>ELIMINACIONES</t>
  </si>
  <si>
    <t>VARIACIÓN</t>
  </si>
  <si>
    <t>ACTIVIDADES OPERATIVAS</t>
  </si>
  <si>
    <t>ACTIVIDADES DE FINANCIACION</t>
  </si>
  <si>
    <t>TOTAL</t>
  </si>
  <si>
    <t>DEBITOS</t>
  </si>
  <si>
    <t>CRÉDITOS</t>
  </si>
  <si>
    <t>DEBITOS (CRÉDITOS)</t>
  </si>
  <si>
    <t>(Aumento) Disminución Deudores por operaciones</t>
  </si>
  <si>
    <t>(Aumento) Disminución intereses a cobrar</t>
  </si>
  <si>
    <t>Aumento (Disminución) en Comision por Administracion</t>
  </si>
  <si>
    <t>Aumento (Disminución) Otros Pasivos</t>
  </si>
  <si>
    <t>RESCATES</t>
  </si>
  <si>
    <t>SUSCRIPCIONES</t>
  </si>
  <si>
    <t>.     Deudas por Operaciones</t>
  </si>
  <si>
    <t>.       Acreedores por Operaciones a Liquidar</t>
  </si>
  <si>
    <t>.     Otros Egresos</t>
  </si>
  <si>
    <t>.       Ajuste por Redondeo</t>
  </si>
  <si>
    <t>Resultado del Ejercicio</t>
  </si>
  <si>
    <t>.     Bonos Subordinados</t>
  </si>
  <si>
    <t>.       Sudameris Bank S.A.E.C.A. - PYSUD06F6721 - 6,75% - 20/11/2030</t>
  </si>
  <si>
    <t>.       Banco Familiar S.A.E.C.A. - EA4669 - 3,15% - 04/04/2025</t>
  </si>
  <si>
    <t>.       Banco Familiar S.A.E.C.A. - EA5289 - 5,00% - 16/12/2026</t>
  </si>
  <si>
    <t>.       Banco Familiar S.A.E.C.A. - EA5014 - 4,90% - 18/03/2026</t>
  </si>
  <si>
    <t>.       BANCO GNB S.A - FA4481 - 6,00% - 19/5/2025</t>
  </si>
  <si>
    <t>.       Banco Nacional de Fomento - GD 0024 - 6,50% - 4/8/2026</t>
  </si>
  <si>
    <t>.       Banco Nacional de Fomento - GD 0025 - 6,50% - 4/8/2026</t>
  </si>
  <si>
    <t>.       Banco Nacional de Fomento - GD 0026 - 6,50% - 4/8/2026</t>
  </si>
  <si>
    <t>.       Banco Nacional de Fomento - GD 0027 - 6,50% - 4/8/2026</t>
  </si>
  <si>
    <t>.       Banco Nacional de Fomento - GD 0029 - 6,50% - 4/8/2026</t>
  </si>
  <si>
    <t>.       Banco Itau Paraguay S.A. - DB 1816 - 3,30% - 31/10/2024</t>
  </si>
  <si>
    <t>.       Banco para la Comercialización y la Producción S.A.-AA 2633-6,75%-12/1/2026</t>
  </si>
  <si>
    <t>.       Banco para la Comercialización y la Producción S.A.-AA 2634-6,75%-12/1/2026</t>
  </si>
  <si>
    <t>.       Banco para la Comercialización y la Producción S.A.-AA 2635-6,75%-12/1/2026</t>
  </si>
  <si>
    <t>.       Banco para la Comercialización y la Producción S.A.-AA 2636-6,75%-12/1/2026</t>
  </si>
  <si>
    <t>.       Banco para la Comercialización y la Producción S.A.-AA 2637-6,75%-12/1/2026</t>
  </si>
  <si>
    <t>.       Banco Continental S.A.E.C.A. - AA 7862 - 6,30% - 28/7/2025</t>
  </si>
  <si>
    <t>.       Banco Continental S.A.E.C.A. - AA 7863 - 6,30% - 28/7/2025</t>
  </si>
  <si>
    <t>.       Banco Continental S.A.E.C.A - AA 7919 - 6,20% - 21/7/2025</t>
  </si>
  <si>
    <t>.       Banco Continental S.A.E.C.A - AA 7920 - 6,20% - 21/7/2025</t>
  </si>
  <si>
    <t>.       Banco Continental S.A.E.C.A - AA 7921 - 6,20% - 21/7/2025</t>
  </si>
  <si>
    <t>.       Banco Continental S.A.E.C.A - AA 7922 - 6,20% - 21/7/2025</t>
  </si>
  <si>
    <t>.       Banco Continental S.A.E.C.A - AA 7923 - 6,20% - 21/7/2025</t>
  </si>
  <si>
    <t>.       Banco Continental S.A.E.C.A - AA 7924 - 6,20% - 21/7/2025</t>
  </si>
  <si>
    <t>.       Banco Continental S.A.E.C.A - AA 7925 - 6,20% - 21/7/2025</t>
  </si>
  <si>
    <t>.       Banco Continental S.A.E.C.A - AA 7926 - 6,20% - 21/7/2025</t>
  </si>
  <si>
    <t>.       Banco Continental S.A.E.C.A - AA 7927 - 6,20% - 21/7/2025</t>
  </si>
  <si>
    <t>.       Banco Continental S.A.E.C.A - AA 7928 - 6,20% - 21/7/2025</t>
  </si>
  <si>
    <t>.       Banco Familiar S.A.E.C.A. - EA4771 - 4,25% - 11/08/2025</t>
  </si>
  <si>
    <t>.       Banco Familiar S.A.E.C.A. - EA4985 - 4,75% - 24/01/2025</t>
  </si>
  <si>
    <t>.       Banco Familiar S.A.E.C.A. - EA4832 - 4,25% - 15/09/2025</t>
  </si>
  <si>
    <t>.       Banco GNB S.A - FA 4542 - 6,20% - 15/1/2026</t>
  </si>
  <si>
    <t>.       Banco GNB S.A. - FA 4543 - 6,20% - 15/1/2026</t>
  </si>
  <si>
    <t>.       Banco GNB S.A. - FA 4544 - 6,20% - 15/1/2026</t>
  </si>
  <si>
    <t>.       Banco GNB S.A. - FA 4545 - 6,20% - 15/1/2026</t>
  </si>
  <si>
    <t>.       Banco GNB S.A. - FA 4552 - 6,20% - 15/1/2026</t>
  </si>
  <si>
    <t>.       Banco GNB S.A. - FA 4553 - 6,20% - 15/1/2026</t>
  </si>
  <si>
    <t>.       Banco Continental S.A.E.C.A. - AA 7929 - 6,20% - 21/7/2025</t>
  </si>
  <si>
    <t>.       Banco Continental S.A.E.C.A. - AA 7930 - 6,20% - 21/7/2025</t>
  </si>
  <si>
    <t>.       Banco Familiar S.A.E.C.A. - EA4937 - 4,90% - 12/01/2026</t>
  </si>
  <si>
    <t>.       Banco Familiar S.A.E.C.A. - EA5143 - 4,90% - 20/07/2026</t>
  </si>
  <si>
    <t>.       Banco GNB S.A - FA 4944 - 6,50% - 13/10/2025</t>
  </si>
  <si>
    <t>.       Banco Nacional de Fomento - GD 0023 - 6,50% - 4/8/2026</t>
  </si>
  <si>
    <t>.   Resultados</t>
  </si>
  <si>
    <t>.       Ventas Bonos Financieros</t>
  </si>
  <si>
    <t>.       Resultado por Tenencia Bonos Subordinados</t>
  </si>
  <si>
    <t>.       Costo Bonos Financieros</t>
  </si>
  <si>
    <t xml:space="preserve">Total Deudor </t>
  </si>
  <si>
    <t xml:space="preserve">Total Acreedor </t>
  </si>
  <si>
    <t>1002001004000000000</t>
  </si>
  <si>
    <t>1002001004001000000</t>
  </si>
  <si>
    <t>1002001007091000000</t>
  </si>
  <si>
    <t>1002001007095000000</t>
  </si>
  <si>
    <t>1002001007096000000</t>
  </si>
  <si>
    <t>1002001007046000000</t>
  </si>
  <si>
    <t>1002001007062000000</t>
  </si>
  <si>
    <t>1002001007063000000</t>
  </si>
  <si>
    <t>1002001007064000000</t>
  </si>
  <si>
    <t>1002001007065000000</t>
  </si>
  <si>
    <t>1002001007066000000</t>
  </si>
  <si>
    <t>1002001007072000000</t>
  </si>
  <si>
    <t>1002001007073000000</t>
  </si>
  <si>
    <t>1002001007074000000</t>
  </si>
  <si>
    <t>1002001007075000000</t>
  </si>
  <si>
    <t>1002001007076000000</t>
  </si>
  <si>
    <t>1002001007077000000</t>
  </si>
  <si>
    <t>1002001007078000000</t>
  </si>
  <si>
    <t>1002001007079000000</t>
  </si>
  <si>
    <t>1002001007080000000</t>
  </si>
  <si>
    <t>1002001007081000000</t>
  </si>
  <si>
    <t>1002001007082000000</t>
  </si>
  <si>
    <t>1002001007083000000</t>
  </si>
  <si>
    <t>1002001007084000000</t>
  </si>
  <si>
    <t>1002001007085000000</t>
  </si>
  <si>
    <t>1002001007086000000</t>
  </si>
  <si>
    <t>1002001007087000000</t>
  </si>
  <si>
    <t>1002001007088000000</t>
  </si>
  <si>
    <t>1002001007090000000</t>
  </si>
  <si>
    <t>1002001007092000000</t>
  </si>
  <si>
    <t>1002001007097000000</t>
  </si>
  <si>
    <t>1002001007098000000</t>
  </si>
  <si>
    <t>1002001007099000000</t>
  </si>
  <si>
    <t>1002001007100000000</t>
  </si>
  <si>
    <t>1002001007101000000</t>
  </si>
  <si>
    <t>1002001007102000000</t>
  </si>
  <si>
    <t>1002001007103000000</t>
  </si>
  <si>
    <t>1002001007104000000</t>
  </si>
  <si>
    <t>1002001007093000000</t>
  </si>
  <si>
    <t>1002001007094000000</t>
  </si>
  <si>
    <t>1002001007050000000</t>
  </si>
  <si>
    <t>1002001007061000000</t>
  </si>
  <si>
    <t>3002000000000000000</t>
  </si>
  <si>
    <t>3002000000000000002</t>
  </si>
  <si>
    <t>4001001001000000005</t>
  </si>
  <si>
    <t>4001001005000000005</t>
  </si>
  <si>
    <t>4002001001000000005</t>
  </si>
  <si>
    <t>ok</t>
  </si>
  <si>
    <t>Resultados Acumulados</t>
  </si>
  <si>
    <t>BANCO ITAU PARAGUAY S.A</t>
  </si>
  <si>
    <t>Ventas Bonos Financieros</t>
  </si>
  <si>
    <t>Resultado por Tenencia Bonos Subordinados</t>
  </si>
  <si>
    <t>.         Banco GNB Caja de Ahorro N° 13225769001</t>
  </si>
  <si>
    <t>.         Banco Río Caja de Ahorro N° 08-00176990-0</t>
  </si>
  <si>
    <t>1001001001004000000</t>
  </si>
  <si>
    <t>.         Banco Atlas Caja Ahorro N° 1439885</t>
  </si>
  <si>
    <t>1001001001006000000</t>
  </si>
  <si>
    <t>.       Partidas Conciliatorias</t>
  </si>
  <si>
    <t>1001001002000000000</t>
  </si>
  <si>
    <t>.         Diferencias Temporarias</t>
  </si>
  <si>
    <t>1001001002001000000</t>
  </si>
  <si>
    <t>.         Repo Colocador</t>
  </si>
  <si>
    <t>1002001005000000000</t>
  </si>
  <si>
    <t>.       Banco Río S.A.E.C.A. - PYBRO01F8301 - 6,65% - 2/8/2027</t>
  </si>
  <si>
    <t>1002001005005000000</t>
  </si>
  <si>
    <t>.     Bonos de Inversión</t>
  </si>
  <si>
    <t>1002001006000000000</t>
  </si>
  <si>
    <t>.       Banco Continental S.A.E.C.A. - AA 8196 - 6,05% - 02/01/2026</t>
  </si>
  <si>
    <t>1002001007111000000</t>
  </si>
  <si>
    <t>.       Banco GNB S.A. - FA 4918 - 6,50% - 7/10/2025</t>
  </si>
  <si>
    <t>1002001007105000000</t>
  </si>
  <si>
    <t>.       Sudameris Bank S.A.E.C.A - BQ 0767 - 6,15% - 19/3/2026</t>
  </si>
  <si>
    <t>1002001007106000000</t>
  </si>
  <si>
    <t>.       Banco Continental S.A.E.C.A. - BI 0261 - 5,75% - 2/6/2028</t>
  </si>
  <si>
    <t>1002001007107000000</t>
  </si>
  <si>
    <t>.       Banco GNB S.A - FA 3581 - 5,75% - 9/2/2026</t>
  </si>
  <si>
    <t>1002001007109000000</t>
  </si>
  <si>
    <t>.       Banco GNB S.A - FA 3582 - 5,75% - 9/2/2026</t>
  </si>
  <si>
    <t>1002001007110000000</t>
  </si>
  <si>
    <t>.       Banco Continental S.A.E.C.A. - AA 8198 - 6,05% - 02/01/2026</t>
  </si>
  <si>
    <t>1002001007112000000</t>
  </si>
  <si>
    <t>.       Banco Continental S.A.E.C.A. - AA 8199 - 6,05% - 02/01/2026</t>
  </si>
  <si>
    <t>1002001007113000000</t>
  </si>
  <si>
    <t>.       Banco Continental S.A.E.C.A. - AA 8200 - 6,05% - 02/01/2026</t>
  </si>
  <si>
    <t>1002001007114000000</t>
  </si>
  <si>
    <t>.     Resultado por Tenencia a Generar</t>
  </si>
  <si>
    <t>1002001016000000000</t>
  </si>
  <si>
    <t>.       Resultado por Tenencia - Titulos en Cartera</t>
  </si>
  <si>
    <t>1002001016001000000</t>
  </si>
  <si>
    <t>.       Operaciones a Liquidar</t>
  </si>
  <si>
    <t>.       Intereses a Cobrar - Caja Ahorro</t>
  </si>
  <si>
    <t>1003002000000000007</t>
  </si>
  <si>
    <t>.       Renta Bonos Subordinados</t>
  </si>
  <si>
    <t>4001001002000000004</t>
  </si>
  <si>
    <t>.       Intereses Caja de Ahorro</t>
  </si>
  <si>
    <t>4001001003000000003</t>
  </si>
  <si>
    <t>Créditos</t>
  </si>
  <si>
    <t>.       Intereses a Cobrar - Caja Ahorro COBRADOS</t>
  </si>
  <si>
    <t xml:space="preserve">.       Intereses a Cobrar - Caja Ahorro SALDO </t>
  </si>
  <si>
    <t>.     Deudores por operaciones</t>
  </si>
  <si>
    <t>.       Intereses Pase Colocador</t>
  </si>
  <si>
    <t>Para la preparación del estado de flujos de efectivo se consideraron dentro del concepto de efectivo los saldos de disponibilidades en cuentas bancarias que son usados por el Fondo Mutuo en la gestión de sus compromisos de corto plazo y cuentas remuneradas con vencimiento menor a tres meses.</t>
  </si>
  <si>
    <t>BANCO PARA LA COMERCIALIZACIÓN Y LA PRODUCCIÓN S.A.</t>
  </si>
  <si>
    <t>BANCO RÍO S.A.E.C.A.</t>
  </si>
  <si>
    <t>CERTIFICADO DE DEPOSITO DE AHORRO</t>
  </si>
  <si>
    <t>Renta Bonos Subordinados</t>
  </si>
  <si>
    <t>Balance desde 1/1/2024 al 31/12/2024</t>
  </si>
  <si>
    <t>.         Banco Atlas Cta. Cte. N° 1437855</t>
  </si>
  <si>
    <t>1001001001005000000</t>
  </si>
  <si>
    <t>.         Solar Banco Caja de Ahorro N° 0195388</t>
  </si>
  <si>
    <t>1001001001008000000</t>
  </si>
  <si>
    <t>.     Plazos Fijos</t>
  </si>
  <si>
    <t>1002001008000000000</t>
  </si>
  <si>
    <t>.     Pases</t>
  </si>
  <si>
    <t>1002001011000000000</t>
  </si>
  <si>
    <t>.     Acciones</t>
  </si>
  <si>
    <t>1002001012000000000</t>
  </si>
  <si>
    <t>2001001000000000000</t>
  </si>
  <si>
    <t>.       Acreedores por operaciones a Liquidar</t>
  </si>
  <si>
    <t>2001001000000000001</t>
  </si>
  <si>
    <t>.     Otras Deudas</t>
  </si>
  <si>
    <t>2001006000000000000</t>
  </si>
  <si>
    <t>.       Cuotapartistas a Suscribir</t>
  </si>
  <si>
    <t>2001006000000000003</t>
  </si>
  <si>
    <t>.       Intereses Ganados - Pase Colocador</t>
  </si>
  <si>
    <t>x</t>
  </si>
  <si>
    <t>TOTAL ACTIVO NETO
AL 31/12/2024</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</si>
  <si>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al 31 de diciembre de 2024. Los resultados reales futuros pueden diferir de las estimaciones y evaluaciones realizadas a la fecha de preparación de los Estados Financieros.</t>
  </si>
  <si>
    <t>Solar Banco Caja de Ahorro N° 0195388</t>
  </si>
  <si>
    <t>A continuación, se expone la composición de las inversiones en instrumentos de renta fija al 31 de diciembre de 2024:</t>
  </si>
  <si>
    <t>Al 31 de diciembre de 2024, no existen otros asuntos relevantes que mencionar.</t>
  </si>
  <si>
    <t>Entre la fecha de cierre de los presentes estados financieros, no han ocurrido otros hechos significativos de carácter financiero o de otra índole que afecten la situación patrimonial o financiera o los resultados del FONDO MUTUO DÍA DÓLARES AMERICANOS al 31 de diciembre de 2024.</t>
  </si>
  <si>
    <t>Intereses Caja de Ahorro</t>
  </si>
  <si>
    <t>Intereses Ganados - Pase Colocador</t>
  </si>
  <si>
    <t>Sub Total - Otros Ingresos</t>
  </si>
  <si>
    <t>BONOS FINANCIEROS</t>
  </si>
  <si>
    <t>BONOS SUBORDINADOS</t>
  </si>
  <si>
    <t>SOLAR BANCO S.A.E.</t>
  </si>
  <si>
    <t>BANCO CONTINENTAL S.A.E.C.A.</t>
  </si>
  <si>
    <t>BANCO SUDAMERIS S.A.E.C.A.</t>
  </si>
  <si>
    <t>BANCO GNB S.A</t>
  </si>
  <si>
    <t>Estados Financieros correspondientes al periodo desde el 01 de enero al 31 de diciembre de 2024</t>
  </si>
  <si>
    <t>CORRESPONDIENTES AL PERIODO COMPRENDIDO DESDE EL 01 DE ENERO HASTA EL 31 DE DICIEMBRE DE 2024</t>
  </si>
  <si>
    <t>Títulos de deuda que sean de oferta pública emitidos o garantizados a través de Negocios Fiduciarios regidos por la Ley 921/96 con una calificación en escala local de A(-) y superiores.</t>
  </si>
  <si>
    <t>Bonos del tesoro de los Estados Unidos, T-bills y notas del gobierno americano.</t>
  </si>
  <si>
    <t>Otros valores de inversión que determine la SIV por normas de carácter general, siempre que tengan calificación A(-), similar o superior y A(-)cp o superior para los Bonos Bursátiles de Corto Plazo.</t>
  </si>
  <si>
    <t>Instrumentos de renta fija inscritos en la Superintendencia de Valores, emitidos por sociedades nacionales, privadas con una calificación en escala local de A(-) y superiores y A(-)cp o superior para Bonos Bursátiles de Corto Plazo.</t>
  </si>
  <si>
    <t>Instrumentos de renta fija inscritos en la Superintendencia de Valores, emitidos por entidades públicas autónomas y descentralizadas (Gobernaciones, Municipalidades y Empresas Públicas) con una calificación en escala local de A(-) y superiores.</t>
  </si>
  <si>
    <t>Títulos emitidos por una emisora extranjera con calificación A-, similar o superior.</t>
  </si>
  <si>
    <t>Otros fondos mutuos locales o internacionales con calificación de riesgo A- similar o superior.</t>
  </si>
  <si>
    <r>
      <rPr>
        <b/>
        <sz val="10"/>
        <color theme="1"/>
        <rFont val="Arial Nova"/>
        <family val="2"/>
      </rPr>
      <t>Alcance de las operaciones que realizara la Sociedad Administradora:</t>
    </r>
    <r>
      <rPr>
        <sz val="10"/>
        <color theme="1"/>
        <rFont val="Arial Nova"/>
        <family val="2"/>
      </rPr>
      <t xml:space="preserve">
</t>
    </r>
    <r>
      <rPr>
        <b/>
        <sz val="10"/>
        <color theme="1"/>
        <rFont val="Arial Nova"/>
        <family val="2"/>
      </rPr>
      <t xml:space="preserve"> </t>
    </r>
  </si>
  <si>
    <t>De la disposición de los valores</t>
  </si>
  <si>
    <t>Banco Rio Caja de Ahorro N° 08-00176990-01</t>
  </si>
  <si>
    <t>Junio</t>
  </si>
  <si>
    <t>4.3 ) Créditos</t>
  </si>
  <si>
    <t>Cuentas a Cobrar - Atlas C.B. S.A.</t>
  </si>
  <si>
    <t>Intereses a Cobrar - Caja de Ahorro</t>
  </si>
  <si>
    <t>4.4 ) Acreedores por Operaciones</t>
  </si>
  <si>
    <t>4.5 ) Comisiones a pagar a la Administradora</t>
  </si>
  <si>
    <t>4.6) Ingresos</t>
  </si>
  <si>
    <t>4.7) Egresos</t>
  </si>
  <si>
    <t>.         Intereses vencidos a Cobrar - Repos Vigentes</t>
  </si>
  <si>
    <t>TOTALES al 31.12.2024</t>
  </si>
  <si>
    <t>TOTALES al 31.12.2023</t>
  </si>
  <si>
    <t>TOTALES al 31/12/2024</t>
  </si>
  <si>
    <t>TOTALES al 31/12/2023</t>
  </si>
  <si>
    <t>AL 31 DE DICIEMBRE DE 2024 
PRESENTADO DE FORMA COMPARATIVA AL 31 DE DICIEMBRE DE 2023</t>
  </si>
  <si>
    <t>POR EL EJERCICIO FINALIZADO EL 31 DE DICIEMBRE DE 2024 
PRESENTADO EN FORMA COMPARATIVA CON EL EJERCICIO COMPRENDIDO 
DESDE EL 30 DE JUNIO HASTA EL 31 DE DICIEMBRE DE 2023</t>
  </si>
  <si>
    <t>[a] reexposición de saldos a efectos comparativos</t>
  </si>
  <si>
    <t>31/12/2023 (a)</t>
  </si>
  <si>
    <t>POR EL EJERCICIO FINALIZADO EL 31 DE DICIEMBRE DE 2024 
PRESENTADO EN FORMA COMPARATIVA CON  EL EJERCICIO COMPRENDIDO 
DESDE EL 30 DE JUNIO HASTA EL 31 DE DICIEMBRE DE 2023</t>
  </si>
  <si>
    <t>Aumento de Intereses a Cobrar</t>
  </si>
  <si>
    <t>Aumento de Acreedores por Operaciones</t>
  </si>
  <si>
    <r>
      <rPr>
        <b/>
        <sz val="10"/>
        <color theme="1"/>
        <rFont val="Arial Nova"/>
        <family val="2"/>
      </rPr>
      <t>El FONDO MUTUO DÍA DÓLARES AMERICANOS</t>
    </r>
    <r>
      <rPr>
        <sz val="10"/>
        <color theme="1"/>
        <rFont val="Arial Nova"/>
        <family val="2"/>
      </rPr>
      <t xml:space="preserve">  (el "Fondo Mutuo") es un fondo administrado por Atlas Administradora de Fondos Patrimoniales de Inversión S.A. </t>
    </r>
    <r>
      <rPr>
        <b/>
        <sz val="10"/>
        <color theme="1"/>
        <rFont val="Arial Nova"/>
        <family val="2"/>
      </rPr>
      <t>(“ATLAS A.F.P.I.S.A” o la “Administradora”)</t>
    </r>
    <r>
      <rPr>
        <sz val="10"/>
        <color theme="1"/>
        <rFont val="Arial Nova"/>
        <family val="2"/>
      </rPr>
      <t xml:space="preserve">. </t>
    </r>
    <r>
      <rPr>
        <b/>
        <sz val="10"/>
        <color theme="1"/>
        <rFont val="Arial Nova"/>
        <family val="2"/>
      </rPr>
      <t>El Fondo Mutuo</t>
    </r>
    <r>
      <rPr>
        <sz val="10"/>
        <color theme="1"/>
        <rFont val="Arial Nova"/>
        <family val="2"/>
      </rPr>
      <t xml:space="preserve"> es un instrumento de inversión, que se caracteriza por reunir los aportes de distintas personas, físicas o jurídicas, denominados </t>
    </r>
    <r>
      <rPr>
        <b/>
        <sz val="10"/>
        <color theme="1"/>
        <rFont val="Arial Nova"/>
        <family val="2"/>
      </rPr>
      <t>Partícipes</t>
    </r>
    <r>
      <rPr>
        <sz val="10"/>
        <color theme="1"/>
        <rFont val="Arial Nova"/>
        <family val="2"/>
      </rPr>
      <t>, con el objetivo de invertir tales aportes en instrumentos financieros de oferta pública. Tanto</t>
    </r>
    <r>
      <rPr>
        <b/>
        <sz val="10"/>
        <color theme="1"/>
        <rFont val="Arial Nova"/>
        <family val="2"/>
      </rPr>
      <t xml:space="preserve"> ATLAS Administradora de Fondos Patrimoniales de Inversión S.A</t>
    </r>
    <r>
      <rPr>
        <sz val="10"/>
        <color theme="1"/>
        <rFont val="Arial Nova"/>
        <family val="2"/>
      </rPr>
      <t>. como el</t>
    </r>
    <r>
      <rPr>
        <b/>
        <sz val="10"/>
        <color theme="1"/>
        <rFont val="Arial Nova"/>
        <family val="2"/>
      </rPr>
      <t xml:space="preserve"> Fondo Mutuo Día Dólares Americanos</t>
    </r>
    <r>
      <rPr>
        <sz val="10"/>
        <color theme="1"/>
        <rFont val="Arial Nova"/>
        <family val="2"/>
      </rPr>
      <t xml:space="preserve"> se rigen por la Ley N° 5.452 “Que regula los Fondos Patrimoniales de Inversión” y por la Resolución CG Nro. 35/23 Acta N° 020/2023 de fecha 9 de febrero de 2023 que “Aprueba el Reglamento General de Mercado de Valores”, y otras que la Superintendencia de Valores pudiera emitir en el futuro y que se establezcan en el reglamento interno, cuyas características podrán ser modificadas, con la previa autorización de la Superintendencia de Valores. Los aportes o cuotas son administrados por A</t>
    </r>
    <r>
      <rPr>
        <b/>
        <sz val="10"/>
        <color theme="1"/>
        <rFont val="Arial Nova"/>
        <family val="2"/>
      </rPr>
      <t xml:space="preserve">TLAS Administradora de Fondos Patrimoniales S.A. (ATLAS A.F.P.I.S.A.), </t>
    </r>
    <r>
      <rPr>
        <sz val="10"/>
        <color theme="1"/>
        <rFont val="Arial Nova"/>
        <family val="2"/>
      </rPr>
      <t xml:space="preserve">por cuenta y orden de los </t>
    </r>
    <r>
      <rPr>
        <b/>
        <sz val="10"/>
        <color theme="1"/>
        <rFont val="Arial Nova"/>
        <family val="2"/>
      </rPr>
      <t>Partícipes.</t>
    </r>
  </si>
  <si>
    <r>
      <t xml:space="preserve">Los aportes o cuotapartes son esencialmente rescatables, es decir, el </t>
    </r>
    <r>
      <rPr>
        <b/>
        <sz val="10"/>
        <color theme="1"/>
        <rFont val="Arial Nova"/>
        <family val="2"/>
      </rPr>
      <t>Participe</t>
    </r>
    <r>
      <rPr>
        <sz val="10"/>
        <color theme="1"/>
        <rFont val="Arial Nova"/>
        <family val="2"/>
      </rPr>
      <t xml:space="preserve"> puede solicitar a la</t>
    </r>
    <r>
      <rPr>
        <b/>
        <sz val="10"/>
        <color theme="1"/>
        <rFont val="Arial Nova"/>
        <family val="2"/>
      </rPr>
      <t xml:space="preserve"> Administradora</t>
    </r>
    <r>
      <rPr>
        <sz val="10"/>
        <color theme="1"/>
        <rFont val="Arial Nova"/>
        <family val="2"/>
      </rPr>
      <t xml:space="preserve"> recuperar la cuota de participación, que le confiere el derecho de recibir la parte proporcional de los activos netos del </t>
    </r>
    <r>
      <rPr>
        <b/>
        <sz val="10"/>
        <color theme="1"/>
        <rFont val="Arial Nova"/>
        <family val="2"/>
      </rPr>
      <t>Fondo Mutuo</t>
    </r>
    <r>
      <rPr>
        <sz val="10"/>
        <color theme="1"/>
        <rFont val="Arial Nova"/>
        <family val="2"/>
      </rPr>
      <t xml:space="preserve"> que este aporta o cuota representa, en las condiciones establecidas en el Reglamento Interno.</t>
    </r>
  </si>
  <si>
    <r>
      <t xml:space="preserve">Las inversiones y operaciones que realiza </t>
    </r>
    <r>
      <rPr>
        <b/>
        <sz val="10"/>
        <color theme="1"/>
        <rFont val="Arial Nova"/>
        <family val="2"/>
      </rPr>
      <t>ATLAS A.F.P.I.S.A.</t>
    </r>
    <r>
      <rPr>
        <sz val="10"/>
        <color theme="1"/>
        <rFont val="Arial Nova"/>
        <family val="2"/>
      </rPr>
      <t xml:space="preserve"> en beneficio y por cuenta, orden y riesgo de los </t>
    </r>
    <r>
      <rPr>
        <b/>
        <sz val="10"/>
        <color theme="1"/>
        <rFont val="Arial Nova"/>
        <family val="2"/>
      </rPr>
      <t xml:space="preserve">Partícipes </t>
    </r>
    <r>
      <rPr>
        <sz val="10"/>
        <color theme="1"/>
        <rFont val="Arial Nova"/>
        <family val="2"/>
      </rPr>
      <t xml:space="preserve">se aplican en aquellos activos que, al leal saber y entender de </t>
    </r>
    <r>
      <rPr>
        <b/>
        <sz val="10"/>
        <color theme="1"/>
        <rFont val="Arial Nova"/>
        <family val="2"/>
      </rPr>
      <t>ATLAS A.F.P.I.S.A</t>
    </r>
    <r>
      <rPr>
        <sz val="10"/>
        <color theme="1"/>
        <rFont val="Arial Nova"/>
        <family val="2"/>
      </rPr>
      <t xml:space="preserve">., constituyen las alternativas que combinan mayor seguridad y el mejor rendimiento disponible, que se ajustan a los requerimientos de la autoridad competente y que permiten una proporción razonable de liquidez dentro de las características particulares de los títulos de inversión definidos en la política de inversión. Para ello </t>
    </r>
    <r>
      <rPr>
        <b/>
        <sz val="10"/>
        <color theme="1"/>
        <rFont val="Arial Nova"/>
        <family val="2"/>
      </rPr>
      <t>ATLAS A.F.P.I.S.A</t>
    </r>
    <r>
      <rPr>
        <sz val="10"/>
        <color theme="1"/>
        <rFont val="Arial Nova"/>
        <family val="2"/>
      </rPr>
      <t xml:space="preserve">. utiliza sus mejores esfuerzos sin que por dicho motivo surja obligación alguna por el resultado o la rentabilidad de las inversiones a cargo de </t>
    </r>
    <r>
      <rPr>
        <b/>
        <sz val="10"/>
        <color theme="1"/>
        <rFont val="Arial Nova"/>
        <family val="2"/>
      </rPr>
      <t>ATLAS A.F.P.I.S.A.</t>
    </r>
  </si>
  <si>
    <r>
      <t xml:space="preserve">El </t>
    </r>
    <r>
      <rPr>
        <b/>
        <sz val="10"/>
        <color theme="1"/>
        <rFont val="Arial Nova"/>
        <family val="2"/>
      </rPr>
      <t>Fondo Mutuo</t>
    </r>
    <r>
      <rPr>
        <sz val="10"/>
        <color theme="1"/>
        <rFont val="Arial Nova"/>
        <family val="2"/>
      </rPr>
      <t xml:space="preserve"> es un fondo que se define como aquel que establece en su política de inversiones como porcentaje mínimo de inversión en instrumentos de deuda o pasivos el 100% del patrimonio, y cuya duración promedio es mayor a noventa (90) días y hasta el plazo que </t>
    </r>
    <r>
      <rPr>
        <b/>
        <sz val="10"/>
        <color theme="1"/>
        <rFont val="Arial Nova"/>
        <family val="2"/>
      </rPr>
      <t>ATLAS A.F.P.I.S.A</t>
    </r>
    <r>
      <rPr>
        <sz val="10"/>
        <color theme="1"/>
        <rFont val="Arial Nova"/>
        <family val="2"/>
      </rPr>
      <t>. así considere de acuerdo con criterios de liquidez del instrumento.</t>
    </r>
  </si>
  <si>
    <r>
      <rPr>
        <b/>
        <sz val="10"/>
        <color theme="1"/>
        <rFont val="Arial Nova"/>
        <family val="2"/>
      </rPr>
      <t>FONDO MUTUO DÍA DÓLARES AMERICANOS</t>
    </r>
    <r>
      <rPr>
        <sz val="10"/>
        <color theme="1"/>
        <rFont val="Arial Nova"/>
        <family val="2"/>
      </rPr>
      <t xml:space="preserve"> invierte sus activos en títulos valores de renta fija sin perjuicio de las sumas mantenidas en entidades financieras, de acuerdo con los límites establecidos a continuación:</t>
    </r>
  </si>
  <si>
    <r>
      <rPr>
        <b/>
        <sz val="10"/>
        <color theme="1"/>
        <rFont val="Arial Nova"/>
        <family val="2"/>
      </rPr>
      <t>ATLAS A.F.P.I.S.A</t>
    </r>
    <r>
      <rPr>
        <sz val="10"/>
        <color theme="1"/>
        <rFont val="Arial Nova"/>
        <family val="2"/>
      </rPr>
      <t>. está facultada a realizar operaciones de compra con compromiso de venta con los títulos que correspondan a las categorías descriptas en el párrafo anterior, según lo establecido en la Resolución CG N° 35/23 Titulo 19 Capitulo 6 Artículo 1° inc. l). Estas operaciones tendrán como plazo máximo 365 días y hasta el 100% del patrimonio del fondo.</t>
    </r>
  </si>
  <si>
    <r>
      <t xml:space="preserve">El </t>
    </r>
    <r>
      <rPr>
        <b/>
        <sz val="10"/>
        <color theme="1"/>
        <rFont val="Arial Nova"/>
        <family val="2"/>
      </rPr>
      <t>FONDO MUTUO DÍA DÓLARES AMERICANOS</t>
    </r>
    <r>
      <rPr>
        <sz val="10"/>
        <color theme="1"/>
        <rFont val="Arial Nova"/>
        <family val="2"/>
      </rPr>
      <t xml:space="preserve"> mantiene un nivel de liquidez mínimo para hacer frente a las necesidades de inversión y a sus requerimientos de disponibilidades. Esta liquidez se invierte en depósitos a la vista en entidades financieras de plaza o en entidades financieras internacionales con grado de inversión.</t>
    </r>
  </si>
  <si>
    <r>
      <t xml:space="preserve">Con el objeto de pagar rescates de cuotas y de poder realizar las demás operaciones que la Superintendencia de Valores expresamente autorice, </t>
    </r>
    <r>
      <rPr>
        <b/>
        <sz val="10"/>
        <color theme="1"/>
        <rFont val="Arial Nova"/>
        <family val="2"/>
      </rPr>
      <t>ATLAS A.F.P.I.S.A</t>
    </r>
    <r>
      <rPr>
        <sz val="10"/>
        <color theme="1"/>
        <rFont val="Arial Nova"/>
        <family val="2"/>
      </rPr>
      <t xml:space="preserve">. puede solicitar por cuenta del </t>
    </r>
    <r>
      <rPr>
        <b/>
        <sz val="10"/>
        <color theme="1"/>
        <rFont val="Arial Nova"/>
        <family val="2"/>
      </rPr>
      <t>Fondo Mutuo</t>
    </r>
    <r>
      <rPr>
        <sz val="10"/>
        <color theme="1"/>
        <rFont val="Arial Nova"/>
        <family val="2"/>
      </rPr>
      <t xml:space="preserve">, operaciones de venta con compromiso de compra a corto plazo, con vencimiento hasta 365 días y hasta por una cantidad equivalente al 50% del patrimonio del </t>
    </r>
    <r>
      <rPr>
        <b/>
        <sz val="10"/>
        <color theme="1"/>
        <rFont val="Arial Nova"/>
        <family val="2"/>
      </rPr>
      <t xml:space="preserve"> Fondo Mutuo</t>
    </r>
    <r>
      <rPr>
        <sz val="10"/>
        <color theme="1"/>
        <rFont val="Arial Nova"/>
        <family val="2"/>
      </rPr>
      <t>.</t>
    </r>
  </si>
  <si>
    <r>
      <t xml:space="preserve">El beneficio que la inversión en el </t>
    </r>
    <r>
      <rPr>
        <b/>
        <sz val="10"/>
        <color theme="1"/>
        <rFont val="Arial Nova"/>
        <family val="2"/>
      </rPr>
      <t>Fondo Mutuo</t>
    </r>
    <r>
      <rPr>
        <sz val="10"/>
        <color theme="1"/>
        <rFont val="Arial Nova"/>
        <family val="2"/>
      </rPr>
      <t xml:space="preserve"> reporta a los Partícipes es el incremento que se produce en el valor de la Cuota de Participación, como consecuencia de las variaciones experimentadas por el patrimonio del </t>
    </r>
    <r>
      <rPr>
        <b/>
        <sz val="10"/>
        <color theme="1"/>
        <rFont val="Arial Nova"/>
        <family val="2"/>
      </rPr>
      <t>Fondo Mutuo.</t>
    </r>
    <r>
      <rPr>
        <sz val="10"/>
        <color theme="1"/>
        <rFont val="Arial Nova"/>
        <family val="2"/>
      </rPr>
      <t xml:space="preserve">
Los beneficios obtenidos de las inversiones del</t>
    </r>
    <r>
      <rPr>
        <b/>
        <sz val="10"/>
        <color theme="1"/>
        <rFont val="Arial Nova"/>
        <family val="2"/>
      </rPr>
      <t xml:space="preserve"> Fondo Mutuo</t>
    </r>
    <r>
      <rPr>
        <sz val="10"/>
        <color theme="1"/>
        <rFont val="Arial Nova"/>
        <family val="2"/>
      </rPr>
      <t xml:space="preserve"> son totalmente reinvertidos salvo la redención parcial o total de derechos en el </t>
    </r>
    <r>
      <rPr>
        <b/>
        <sz val="10"/>
        <color theme="1"/>
        <rFont val="Arial Nova"/>
        <family val="2"/>
      </rPr>
      <t>Fondo Mutuo</t>
    </r>
    <r>
      <rPr>
        <sz val="10"/>
        <color theme="1"/>
        <rFont val="Arial Nova"/>
        <family val="2"/>
      </rPr>
      <t xml:space="preserve"> efectuada por uno o más Partícipes y los importes que la Sociedad Administradora deba debitar en concepto de comisiones, cargos, tributos y gastos.</t>
    </r>
  </si>
  <si>
    <r>
      <rPr>
        <b/>
        <sz val="10"/>
        <color theme="1"/>
        <rFont val="Arial Nova"/>
        <family val="2"/>
      </rPr>
      <t>ATLAS A.F.P.I.S.A.</t>
    </r>
    <r>
      <rPr>
        <sz val="10"/>
        <color theme="1"/>
        <rFont val="Arial Nova"/>
        <family val="2"/>
      </rPr>
      <t xml:space="preserve"> dispone de los valores aportados y los rendimientos del </t>
    </r>
    <r>
      <rPr>
        <b/>
        <sz val="10"/>
        <color theme="1"/>
        <rFont val="Arial Nova"/>
        <family val="2"/>
      </rPr>
      <t>Fondo Mutuo</t>
    </r>
    <r>
      <rPr>
        <sz val="10"/>
        <color theme="1"/>
        <rFont val="Arial Nova"/>
        <family val="2"/>
      </rPr>
      <t xml:space="preserve"> en la forma y condiciones establecidas en el Reglamento Interno, especialmente conforme a las normas establecidas en el Artículo 11° de la Diversificación de las Inversiones, pudiendo enajenarlas total o parcialmente y realizar inversiones que estime conveniente dentro de marco establecido en este Reglamento.</t>
    </r>
  </si>
  <si>
    <r>
      <t xml:space="preserve">ATLAS Administradora de Fondos Patrimoniales de Inversión S.A. (ATLAS A.F.P.I.S.A.), con domicilio en Avda. Mariscal López c/ Dr. Morra, edificio Mariscal Center, piso 6 de la Ciudad de Asunción, en adelante </t>
    </r>
    <r>
      <rPr>
        <b/>
        <sz val="10"/>
        <color theme="1"/>
        <rFont val="Arial Nova"/>
        <family val="2"/>
      </rPr>
      <t>ATLAS A.F.P.I.S.A.</t>
    </r>
    <r>
      <rPr>
        <sz val="10"/>
        <color theme="1"/>
        <rFont val="Arial Nova"/>
        <family val="2"/>
      </rPr>
      <t>, es una sociedad anónima constituida por Escritura Pública N° 26 de fecha 13 de abril de 2023 ante el escribano Edison Arnaldo Cáceres Ortigoza, autorizada a operar por la Superintendencia de Valores por Certificado de Registro N° 108 de fecha 29 de junio de 2023, cuyo objeto social exclusivo es la administración de fondos patrimoniales de inversión conforme a la Ley N° 5452/15 Que regula los Fondos Patrimoniales de Inversión”, y la Resolución de la CG N° 35/23, Acta de Directorio N° 020/2023 de fecha 9 de febrero de 2023 que “Aprueba el Reglamento General de Mercado de Valores, y sus eventuales modificaciones”.</t>
    </r>
  </si>
  <si>
    <r>
      <t xml:space="preserve">Títulos Físicos: son custodiados por el </t>
    </r>
    <r>
      <rPr>
        <b/>
        <sz val="9"/>
        <color theme="1"/>
        <rFont val="Arial Nova"/>
        <family val="2"/>
      </rPr>
      <t>Banco Atlas S.A.</t>
    </r>
    <r>
      <rPr>
        <sz val="9"/>
        <color theme="1"/>
        <rFont val="Arial Nova"/>
        <family val="2"/>
      </rPr>
      <t xml:space="preserve">, de acuerdo con los procedimientos de seguridad y control de la mencionada entidad. </t>
    </r>
  </si>
  <si>
    <r>
      <t xml:space="preserve">Títulos desmaterializados: son custodiados por la </t>
    </r>
    <r>
      <rPr>
        <b/>
        <sz val="9"/>
        <color theme="1"/>
        <rFont val="Arial Nova"/>
        <family val="2"/>
      </rPr>
      <t>Bolsa de Valores y Productos de Asunción S.A.</t>
    </r>
    <r>
      <rPr>
        <sz val="9"/>
        <color theme="1"/>
        <rFont val="Arial Nova"/>
        <family val="2"/>
      </rPr>
      <t xml:space="preserve"> ("BVPASA") bajo la cuenta corriente creada en dicha entidad y en el </t>
    </r>
    <r>
      <rPr>
        <b/>
        <sz val="9"/>
        <color theme="1"/>
        <rFont val="Arial Nova"/>
        <family val="2"/>
      </rPr>
      <t xml:space="preserve">Banco Central del Paraguay </t>
    </r>
    <r>
      <rPr>
        <sz val="9"/>
        <color theme="1"/>
        <rFont val="Arial Nova"/>
        <family val="2"/>
      </rPr>
      <t>para los bonos soberanos y letras de regulación monetaria, que es la depositaria electrónica de Valores de la República del Paraguay.</t>
    </r>
  </si>
  <si>
    <t xml:space="preserve">2.2) 	Entidad encargada de la custodia   </t>
  </si>
  <si>
    <t>2.3) Aprobación del reglamento</t>
  </si>
  <si>
    <r>
      <t xml:space="preserve">El reglamento del </t>
    </r>
    <r>
      <rPr>
        <b/>
        <sz val="10"/>
        <color theme="1"/>
        <rFont val="Arial Nova"/>
        <family val="2"/>
      </rPr>
      <t>Fondo Mutuo</t>
    </r>
    <r>
      <rPr>
        <sz val="10"/>
        <color theme="1"/>
        <rFont val="Arial Nova"/>
        <family val="2"/>
      </rPr>
      <t xml:space="preserve"> fue aprobado por Resolución N° 24E/23 de fecha 30 de junio de 2023 y el Certificado de Registro N° 114 de la Superintendencia de Valores en fecha 30 de junio de 2023 y aprobada por Acta de Directorio N° 01/2023 de Atlas Administradora de Fondos Patrimoniales de Inversión S.A., de fecha 15 de junio de 2023 y sus modificaciones según Res. N° 24E/23 de fecha 30 de junio de 2023 por Acta de Directorio N° 07/2023 de fecha 30 de junio de 2023, Res. N° 0014/2024 de fecha 18 de abril de 2024 por Acta de Directorio N° 19/2024 de fecha 14 de febrero del 2024 y Res. N° 0042/2024 de fecha 03 de octubre de 2024 por Acta de Directorio N° 26/2024 de fecha 20 de junio de 2024.</t>
    </r>
  </si>
  <si>
    <t>Los estados financieros han sido preparados de acuerdo con Normas de Información Financiera (NIF) emitidas por el Consejo de Contadores Públicos del Paraguay y con las normas contables, criterios de valuación y normas de presentación establecidas por la Superintendencia de Valores del Banco Central del Paraguay (anterior Comisión Nacional de Valores), aplicables a los Fondos Mutuos,</t>
  </si>
  <si>
    <t xml:space="preserve">Según el índice general de precios del consumidor publicado por el Banco Central del Paraguay, la inflación al 31 de diciembre de 2024 y 2023 fue de 3,8% y 3.7%, respectivamente. </t>
  </si>
  <si>
    <t>Los presentes estados financieros abarcan el periodo comprendido desde el 1 de enero hasta el 31 de diciembre de 2024; las cifras comparativas se presentan por el periodo comprendido desde el 30 de junio hasta el 31 de diciembre de 2023.</t>
  </si>
  <si>
    <r>
      <rPr>
        <b/>
        <sz val="10"/>
        <rFont val="Arial Nova"/>
        <family val="2"/>
      </rPr>
      <t>b. Operaciones de Reporto:</t>
    </r>
    <r>
      <rPr>
        <sz val="10"/>
        <rFont val="Arial Nova"/>
        <family val="2"/>
      </rPr>
      <t xml:space="preserve"> las operaciones de reporto son registradas a su costo de adquisición más las primas por diferencia de precios devengadas a cobrar. Las primas generadas por estas operaciones son registradas en resultados conforme se devengan.</t>
    </r>
  </si>
  <si>
    <r>
      <rPr>
        <b/>
        <sz val="10"/>
        <rFont val="Arial Nova"/>
        <family val="2"/>
      </rPr>
      <t>b. Egresos:</t>
    </r>
    <r>
      <rPr>
        <sz val="10"/>
        <rFont val="Arial Nova"/>
        <family val="2"/>
      </rPr>
      <t xml:space="preserve"> los gastos se reconocen en el estado de ingresos y egresos de acuerdo con el criterio de lo devengado, cuando ha surgido un decremento en los beneficios económicos futuros, relacionados con una disminución en los activos o un incremento en los pasivos. </t>
    </r>
  </si>
  <si>
    <r>
      <t xml:space="preserve">Durante el ejercicio no se han registrados transacciones en moneda diferente a la moneda del </t>
    </r>
    <r>
      <rPr>
        <b/>
        <sz val="10"/>
        <color theme="1"/>
        <rFont val="Arial Nova"/>
        <family val="2"/>
      </rPr>
      <t>Fondo Mutuo</t>
    </r>
    <r>
      <rPr>
        <sz val="10"/>
        <color theme="1"/>
        <rFont val="Arial Nova"/>
        <family val="2"/>
      </rPr>
      <t>. Así mismo, al 31 de diciembre de 2024 y 2023 no existen saldos de activos y pasivos en moneda distintos al Dólar Americano.</t>
    </r>
  </si>
  <si>
    <r>
      <t xml:space="preserve">El importe correspondiente a la comisión por administración, registrado durante el ejercicio finalizado al 31 de diciembre de 2024 y 2023, constituye el gasto asumido por el </t>
    </r>
    <r>
      <rPr>
        <b/>
        <sz val="10"/>
        <color theme="1"/>
        <rFont val="Arial Nova"/>
        <family val="2"/>
      </rPr>
      <t>Fondo Mutuo</t>
    </r>
    <r>
      <rPr>
        <sz val="10"/>
        <color theme="1"/>
        <rFont val="Arial Nova"/>
        <family val="2"/>
      </rPr>
      <t xml:space="preserve">, en concepto de los servicios prestados por la Administradora y es de hasta el 3,3 % anual (IVA incluido) calculado en forma diaria sobre el valor del patrimonio neto del </t>
    </r>
    <r>
      <rPr>
        <b/>
        <sz val="10"/>
        <color theme="1"/>
        <rFont val="Arial Nova"/>
        <family val="2"/>
      </rPr>
      <t>Fondo Mutuo</t>
    </r>
    <r>
      <rPr>
        <sz val="10"/>
        <color theme="1"/>
        <rFont val="Arial Nova"/>
        <family val="2"/>
      </rPr>
      <t xml:space="preserve"> del día (luego de debitadas las cargas de las operaciones del día).</t>
    </r>
  </si>
  <si>
    <t>A los fines de la información comparativa, se efectuaron las reclasificaciones necesarias sobre la información del ejercicio anterior para exponerla sobre bases uniformes. La modificación de la información comparativa no implica cambios en las decisiones tomadas en base a ella.</t>
  </si>
  <si>
    <r>
      <t>3.10)</t>
    </r>
    <r>
      <rPr>
        <b/>
        <sz val="7"/>
        <color rgb="FF000000"/>
        <rFont val="Arial Nova"/>
        <family val="2"/>
      </rPr>
      <t xml:space="preserve">       </t>
    </r>
    <r>
      <rPr>
        <b/>
        <sz val="9"/>
        <color rgb="FF000000"/>
        <rFont val="Arial Nova"/>
        <family val="2"/>
      </rPr>
      <t xml:space="preserve">Información Comparativa. </t>
    </r>
  </si>
  <si>
    <t>Al 31 de diciembre de 2024 y 2023, se compone de la siguiente manera:</t>
  </si>
  <si>
    <t>A continuación, se exponen los principales ingresos por el periodo finalizado al 31 de diciembre de 2024 y 2023:</t>
  </si>
  <si>
    <t>A continuación, se exponen los principales egresos por el periodo finalizado al 31 de diciembre de 2024 y 2023:</t>
  </si>
  <si>
    <t xml:space="preserve">Luis Ayala Albertini Acosta </t>
  </si>
  <si>
    <t>Socio</t>
  </si>
  <si>
    <t>EY Paraguay - Auditores y Asesores de Negocios S.R.L</t>
  </si>
  <si>
    <t>Registro CNV N° AE 028</t>
  </si>
  <si>
    <t>La firma del Auditor Externo Independiente es con fines de indentificación de la presente información conforme Dictamen de Auditoría Independiente emitido en fecha 31/03/2025.</t>
  </si>
  <si>
    <t>César Eduardo Coll Rodriguez</t>
  </si>
  <si>
    <t>Síndico Titular</t>
  </si>
  <si>
    <t>Notas 3.8 y  4.7</t>
  </si>
  <si>
    <r>
      <t xml:space="preserve">Los estados financieros se expresan en dólares americanos y han sido preparados sobre la base de los costos históricos; y no reconocen en forma integral los efectos de la inflación en la situación patrimonial y financiera del </t>
    </r>
    <r>
      <rPr>
        <b/>
        <sz val="10"/>
        <color theme="1"/>
        <rFont val="Arial Nova"/>
        <family val="2"/>
      </rPr>
      <t>Fondo Mutuo,</t>
    </r>
    <r>
      <rPr>
        <sz val="10"/>
        <color theme="1"/>
        <rFont val="Arial Nova"/>
        <family val="2"/>
      </rPr>
      <t xml:space="preserve"> ni en los resultados de sus operaciones teniendo en cuenta que la corrección monetaria de los estados financieros no constituye una práctica contable aplicada en el Paraguay. De haberse aplicado una corrección monetaria integral de los Estados Financieros podrían haber surgido diferencias en la presentación de la situación patrimonial y financiera, en los resultados de las operaciones y flujos de efectivo del </t>
    </r>
    <r>
      <rPr>
        <b/>
        <sz val="10"/>
        <color theme="1"/>
        <rFont val="Arial Nova"/>
        <family val="2"/>
      </rPr>
      <t>Fondo Mutuo</t>
    </r>
    <r>
      <rPr>
        <sz val="10"/>
        <color theme="1"/>
        <rFont val="Arial Nova"/>
        <family val="2"/>
      </rPr>
      <t xml:space="preserve"> al 31 de diciembre de 2024 y 2023.</t>
    </r>
  </si>
  <si>
    <r>
      <t xml:space="preserve">A continuación, la información estadística mensual de la posición del </t>
    </r>
    <r>
      <rPr>
        <b/>
        <sz val="10"/>
        <rFont val="Arial Nova"/>
        <family val="2"/>
      </rPr>
      <t xml:space="preserve">Fondo Mutuo </t>
    </r>
    <r>
      <rPr>
        <sz val="10"/>
        <rFont val="Arial Nova"/>
        <family val="2"/>
      </rPr>
      <t>durante el ejercicio finalizado al 31 de diciembre de 2024:</t>
    </r>
  </si>
  <si>
    <t>(a) reexposicion de saldos a efectos comparativos</t>
  </si>
  <si>
    <t>Al 31 de diciembre de 2024 y 2023, no existen situaciones contingentes, ni reclamos que esté en conocimiento de la Sociedad Administradora.</t>
  </si>
  <si>
    <t>Nota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</si>
</sst>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164" formatCode="_(* #,##0_);_(* \(#,##0\);_(* &quot;-&quot;_);_(@_)"/>
    <numFmt numFmtId="165" formatCode="_(* #,##0.00_);_(* \(#,##0.00\);_(* &quot;-&quot;??_);_(@_)"/>
    <numFmt numFmtId="166" formatCode="_-* #,##0_-;\-* #,##0_-;_-* &quot;-&quot;_-;_-@_-"/>
    <numFmt numFmtId="167" formatCode="_-* #,##0.00_-;\-* #,##0.00_-;_-* &quot;-&quot;??_-;_-@_-"/>
    <numFmt numFmtId="168" formatCode="_-* #,##0.00\ _€_-;\-* #,##0.00\ _€_-;_-* &quot;-&quot;??\ _€_-;_-@_-"/>
    <numFmt numFmtId="169" formatCode="_-* #,##0\ _€_-;\-* #,##0\ _€_-;_-* &quot;-&quot;??\ _€_-;_-@_-"/>
    <numFmt numFmtId="170" formatCode="General_)"/>
    <numFmt numFmtId="171" formatCode="_(* #,##0.00_);_(* \(#,##0.00\);_(* &quot;-&quot;_);_(@_)"/>
    <numFmt numFmtId="172" formatCode="#,##0_ ;[Red]\-#,##0\ "/>
    <numFmt numFmtId="173" formatCode="#,##0_ ;\-#,##0\ "/>
    <numFmt numFmtId="174" formatCode="dd/mm/yyyy;@"/>
    <numFmt numFmtId="175" formatCode="_-* #,##0_-;\-* #,##0_-;_-* &quot;-&quot;??_-;_-@_-"/>
    <numFmt numFmtId="176" formatCode="_ * #,##0.00_ ;_ * \-#,##0.00_ ;_ * &quot;-&quot;_ ;_ @_ "/>
    <numFmt numFmtId="177" formatCode="_-* #,##0\ _€_-;\-* #,##0\ _€_-;_-* &quot;-&quot;\ _€_-;_-@_-"/>
    <numFmt numFmtId="178" formatCode="_-* #,##0.00\ _p_t_a_-;\-* #,##0.00\ _p_t_a_-;_-* &quot;-&quot;??\ _p_t_a_-;_-@_-"/>
    <numFmt numFmtId="179" formatCode="_ * #,##0.000000_ ;_ * \-#,##0.000000_ ;_ * &quot;-&quot;_ ;_ @_ "/>
    <numFmt numFmtId="180" formatCode="_(* #,##0.0000_);_(* \(#,##0.0000\);_(* &quot;-&quot;_);_(@_)"/>
    <numFmt numFmtId="181" formatCode="_-* #,##0.0000_-;\-* #,##0.0000_-;_-* &quot;-&quot;??_-;_-@_-"/>
    <numFmt numFmtId="182" formatCode="_-* #,##0.0000\ _€_-;\-* #,##0.0000\ _€_-;_-* &quot;-&quot;????\ _€_-;_-@_-"/>
    <numFmt numFmtId="183" formatCode="_(* #,##0.000000_);_(* \(#,##0.000000\);_(* &quot;-&quot;_);_(@_)"/>
    <numFmt numFmtId="184" formatCode="#,##0.00_ ;\-#,##0.00\ "/>
    <numFmt numFmtId="185" formatCode="#,##0.00_ ;[Red]\-#,##0.00\ "/>
    <numFmt numFmtId="186" formatCode="_(* #,##0_);_(* \(#,##0\);_(* \-??_);_(@_)"/>
    <numFmt numFmtId="187" formatCode="#,##0.000000_ ;[Red]\-#,##0.000000\ "/>
  </numFmts>
  <fonts count="10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10"/>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sz val="11"/>
      <color theme="0"/>
      <name val="Trebuchet MS"/>
      <family val="2"/>
    </font>
    <font>
      <sz val="10"/>
      <color theme="0"/>
      <name val="Trebuchet MS"/>
      <family val="2"/>
    </font>
    <font>
      <b/>
      <sz val="10"/>
      <color theme="0"/>
      <name val="Trebuchet MS"/>
      <family val="2"/>
    </font>
    <font>
      <sz val="11"/>
      <name val="Trebuchet MS"/>
      <family val="2"/>
    </font>
    <font>
      <sz val="13"/>
      <name val="Trebuchet MS"/>
      <family val="2"/>
    </font>
    <font>
      <b/>
      <sz val="12"/>
      <name val="Trebuchet MS"/>
      <family val="2"/>
    </font>
    <font>
      <sz val="12"/>
      <name val="Trebuchet MS"/>
      <family val="2"/>
    </font>
    <font>
      <u/>
      <sz val="11"/>
      <name val="Trebuchet MS"/>
      <family val="2"/>
    </font>
    <font>
      <b/>
      <sz val="13"/>
      <name val="Trebuchet MS"/>
      <family val="2"/>
    </font>
    <font>
      <sz val="10"/>
      <name val="Trebuchet MS"/>
      <family val="2"/>
    </font>
    <font>
      <sz val="11"/>
      <color theme="1"/>
      <name val="Trebuchet MS"/>
      <family val="2"/>
    </font>
    <font>
      <b/>
      <sz val="20"/>
      <color theme="1"/>
      <name val="Trebuchet MS"/>
      <family val="2"/>
    </font>
    <font>
      <sz val="11"/>
      <color theme="1"/>
      <name val="Arial Nova"/>
      <family val="2"/>
    </font>
    <font>
      <b/>
      <sz val="14"/>
      <color theme="1"/>
      <name val="Arial Nova"/>
      <family val="2"/>
    </font>
    <font>
      <sz val="11"/>
      <color rgb="FFC00000"/>
      <name val="Arial Nova"/>
      <family val="2"/>
    </font>
    <font>
      <b/>
      <u/>
      <sz val="11"/>
      <color rgb="FFC00000"/>
      <name val="Arial Nova"/>
      <family val="2"/>
    </font>
    <font>
      <b/>
      <u/>
      <sz val="12"/>
      <color rgb="FFC00000"/>
      <name val="Arial Nova"/>
      <family val="2"/>
    </font>
    <font>
      <sz val="11"/>
      <name val="Arial Nova"/>
      <family val="2"/>
    </font>
    <font>
      <b/>
      <sz val="12"/>
      <color rgb="FFC00000"/>
      <name val="Arial Nova"/>
      <family val="2"/>
    </font>
    <font>
      <sz val="12"/>
      <color rgb="FFC00000"/>
      <name val="Arial Nova"/>
      <family val="2"/>
    </font>
    <font>
      <u/>
      <sz val="11"/>
      <color rgb="FFC00000"/>
      <name val="Arial Nova"/>
      <family val="2"/>
    </font>
    <font>
      <sz val="13"/>
      <color rgb="FFC00000"/>
      <name val="Arial Nova"/>
      <family val="2"/>
    </font>
    <font>
      <sz val="13"/>
      <name val="Arial Nova"/>
      <family val="2"/>
    </font>
    <font>
      <b/>
      <sz val="12"/>
      <name val="Arial Nova"/>
      <family val="2"/>
    </font>
    <font>
      <sz val="12"/>
      <name val="Arial Nova"/>
      <family val="2"/>
    </font>
    <font>
      <u/>
      <sz val="11"/>
      <name val="Arial Nova"/>
      <family val="2"/>
    </font>
    <font>
      <sz val="9"/>
      <color theme="1"/>
      <name val="Arial Nova"/>
      <family val="2"/>
    </font>
    <font>
      <b/>
      <sz val="9"/>
      <color theme="1"/>
      <name val="Arial Nova"/>
      <family val="2"/>
    </font>
    <font>
      <b/>
      <i/>
      <sz val="9"/>
      <color theme="1"/>
      <name val="Arial Nova"/>
      <family val="2"/>
    </font>
    <font>
      <u/>
      <sz val="9"/>
      <color theme="10"/>
      <name val="Arial Nova"/>
      <family val="2"/>
    </font>
    <font>
      <b/>
      <sz val="10"/>
      <name val="Arial Nova"/>
      <family val="2"/>
    </font>
    <font>
      <b/>
      <sz val="10"/>
      <color theme="1"/>
      <name val="Arial Nova"/>
      <family val="2"/>
    </font>
    <font>
      <sz val="10"/>
      <color theme="1"/>
      <name val="Arial Nova"/>
      <family val="2"/>
    </font>
    <font>
      <b/>
      <sz val="10"/>
      <color theme="0"/>
      <name val="Arial Nova"/>
      <family val="2"/>
    </font>
    <font>
      <sz val="10"/>
      <name val="Arial Nova"/>
      <family val="2"/>
    </font>
    <font>
      <sz val="10"/>
      <color rgb="FFFF0000"/>
      <name val="Arial Nova"/>
      <family val="2"/>
    </font>
    <font>
      <sz val="9"/>
      <color rgb="FFFF0000"/>
      <name val="Arial Nova"/>
      <family val="2"/>
    </font>
    <font>
      <sz val="9"/>
      <name val="Arial Nova"/>
      <family val="2"/>
    </font>
    <font>
      <b/>
      <sz val="9"/>
      <name val="Arial Nova"/>
      <family val="2"/>
    </font>
    <font>
      <b/>
      <i/>
      <sz val="10"/>
      <color theme="1"/>
      <name val="Arial Nova"/>
      <family val="2"/>
    </font>
    <font>
      <u/>
      <sz val="10"/>
      <color theme="10"/>
      <name val="Arial Nova"/>
      <family val="2"/>
    </font>
    <font>
      <sz val="10"/>
      <color theme="0"/>
      <name val="Arial Nova"/>
      <family val="2"/>
    </font>
    <font>
      <b/>
      <sz val="10"/>
      <color rgb="FF0000FF"/>
      <name val="Arial Nova"/>
      <family val="2"/>
    </font>
    <font>
      <b/>
      <u/>
      <sz val="10"/>
      <color theme="1"/>
      <name val="Arial Nova"/>
      <family val="2"/>
    </font>
    <font>
      <i/>
      <sz val="10"/>
      <color theme="1"/>
      <name val="Arial Nova"/>
      <family val="2"/>
    </font>
    <font>
      <sz val="10"/>
      <color rgb="FF0000FF"/>
      <name val="Arial Nova"/>
      <family val="2"/>
    </font>
    <font>
      <b/>
      <sz val="12"/>
      <color theme="0"/>
      <name val="Arial Nova"/>
      <family val="2"/>
    </font>
    <font>
      <b/>
      <sz val="10"/>
      <color rgb="FF000000"/>
      <name val="Arial Nova"/>
      <family val="2"/>
    </font>
    <font>
      <b/>
      <sz val="15"/>
      <color theme="1"/>
      <name val="Arial"/>
      <family val="2"/>
    </font>
    <font>
      <b/>
      <sz val="11"/>
      <name val="Arial Nova"/>
      <family val="2"/>
    </font>
    <font>
      <b/>
      <sz val="8"/>
      <color theme="1"/>
      <name val="EYInterstate Light"/>
    </font>
    <font>
      <b/>
      <sz val="8"/>
      <color rgb="FF000000"/>
      <name val="EYInterstate Light"/>
    </font>
    <font>
      <sz val="11"/>
      <color theme="1"/>
      <name val="Arial Narrow"/>
      <family val="2"/>
    </font>
    <font>
      <b/>
      <sz val="11"/>
      <color theme="1"/>
      <name val="Arial Narrow"/>
      <family val="2"/>
    </font>
    <font>
      <b/>
      <sz val="12"/>
      <color theme="1"/>
      <name val="Arial"/>
      <family val="2"/>
    </font>
    <font>
      <b/>
      <sz val="10"/>
      <color rgb="FFFFFFFF"/>
      <name val="Arial"/>
      <family val="2"/>
    </font>
    <font>
      <sz val="10"/>
      <color theme="1"/>
      <name val="Arial"/>
      <family val="2"/>
    </font>
    <font>
      <b/>
      <sz val="10"/>
      <color rgb="FF000000"/>
      <name val="Arial"/>
      <family val="2"/>
    </font>
    <font>
      <sz val="11"/>
      <name val="Calibri"/>
      <family val="2"/>
      <scheme val="minor"/>
    </font>
    <font>
      <b/>
      <sz val="10"/>
      <name val="Arial"/>
      <family val="2"/>
    </font>
    <font>
      <b/>
      <sz val="11"/>
      <name val="Calibri"/>
      <family val="2"/>
      <scheme val="minor"/>
    </font>
    <font>
      <b/>
      <sz val="8"/>
      <color theme="0"/>
      <name val="Arial"/>
      <family val="2"/>
    </font>
    <font>
      <b/>
      <sz val="8"/>
      <name val="Arial"/>
      <family val="2"/>
    </font>
    <font>
      <sz val="8"/>
      <name val="Arial"/>
      <family val="2"/>
    </font>
    <font>
      <b/>
      <sz val="8"/>
      <color rgb="FFFF0000"/>
      <name val="Arial"/>
      <family val="2"/>
    </font>
    <font>
      <sz val="8"/>
      <color theme="0"/>
      <name val="Arial"/>
      <family val="2"/>
    </font>
    <font>
      <sz val="9"/>
      <name val="Arial"/>
      <family val="2"/>
    </font>
    <font>
      <b/>
      <sz val="10"/>
      <color theme="1"/>
      <name val="Arial"/>
      <family val="2"/>
    </font>
    <font>
      <sz val="11"/>
      <name val="Aptos Narrow"/>
      <family val="2"/>
    </font>
    <font>
      <sz val="8"/>
      <name val="Arial Nova"/>
      <family val="2"/>
    </font>
    <font>
      <b/>
      <sz val="10"/>
      <color rgb="FFFFFFFF"/>
      <name val="EYInterstate Light"/>
    </font>
    <font>
      <sz val="10"/>
      <color theme="1"/>
      <name val="EYInterstate Light"/>
    </font>
    <font>
      <b/>
      <sz val="10"/>
      <color theme="1"/>
      <name val="EYInterstate Light"/>
    </font>
    <font>
      <b/>
      <sz val="10"/>
      <color theme="0"/>
      <name val="EYInterstate Light"/>
    </font>
    <font>
      <sz val="11"/>
      <color theme="1"/>
      <name val="EYInterstate Light"/>
    </font>
    <font>
      <sz val="9"/>
      <name val="EYInterstate Light"/>
    </font>
    <font>
      <b/>
      <sz val="10"/>
      <name val="EYInterstate Light"/>
    </font>
    <font>
      <sz val="10"/>
      <name val="EYInterstate Light"/>
    </font>
    <font>
      <sz val="12"/>
      <name val="EYInterstate Light"/>
    </font>
    <font>
      <b/>
      <sz val="7"/>
      <color rgb="FF000000"/>
      <name val="Arial Nova"/>
      <family val="2"/>
    </font>
    <font>
      <b/>
      <sz val="9"/>
      <color rgb="FF000000"/>
      <name val="Arial Nova"/>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C00000"/>
        <bgColor indexed="64"/>
      </patternFill>
    </fill>
    <fill>
      <patternFill patternType="solid">
        <fgColor rgb="FFA9A9A9"/>
        <bgColor indexed="64"/>
      </patternFill>
    </fill>
    <fill>
      <patternFill patternType="solid">
        <fgColor rgb="FF808080"/>
        <bgColor indexed="64"/>
      </patternFill>
    </fill>
    <fill>
      <patternFill patternType="solid">
        <fgColor rgb="FFD3D3D3"/>
        <bgColor indexed="64"/>
      </patternFill>
    </fill>
    <fill>
      <patternFill patternType="solid">
        <fgColor rgb="FF00206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000"/>
        <bgColor indexed="64"/>
      </patternFill>
    </fill>
    <fill>
      <patternFill patternType="solid">
        <fgColor theme="7" tint="0.39997558519241921"/>
        <bgColor indexed="64"/>
      </patternFill>
    </fill>
    <fill>
      <patternFill patternType="solid">
        <fgColor theme="8" tint="0.399975585192419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ck">
        <color rgb="FFC00000"/>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29">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4" fontId="1" fillId="0" borderId="0" applyFont="0" applyFill="0" applyBorder="0" applyAlignment="0" applyProtection="0"/>
    <xf numFmtId="0" fontId="20" fillId="0" borderId="0"/>
    <xf numFmtId="0" fontId="20" fillId="0" borderId="0"/>
    <xf numFmtId="0" fontId="21" fillId="0" borderId="0"/>
    <xf numFmtId="0" fontId="20" fillId="0" borderId="0"/>
    <xf numFmtId="165"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0" fontId="22"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3" fillId="0" borderId="0" applyNumberFormat="0" applyFill="0" applyBorder="0" applyAlignment="0" applyProtection="0"/>
    <xf numFmtId="0" fontId="20" fillId="0" borderId="0"/>
    <xf numFmtId="0" fontId="25"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20" fillId="0" borderId="0" applyNumberForma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26"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8" fontId="1" fillId="0" borderId="0" applyFont="0" applyFill="0" applyBorder="0" applyAlignment="0" applyProtection="0"/>
    <xf numFmtId="9" fontId="20" fillId="0" borderId="0" applyFont="0" applyFill="0" applyBorder="0" applyAlignment="0" applyProtection="0"/>
    <xf numFmtId="0" fontId="1" fillId="0" borderId="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0" fontId="20" fillId="0" borderId="0"/>
    <xf numFmtId="0" fontId="1" fillId="0" borderId="0"/>
    <xf numFmtId="168" fontId="1" fillId="0" borderId="0" applyFont="0" applyFill="0" applyBorder="0" applyAlignment="0" applyProtection="0"/>
    <xf numFmtId="178" fontId="20" fillId="0" borderId="0" applyFont="0" applyFill="0" applyBorder="0" applyAlignment="0" applyProtection="0"/>
    <xf numFmtId="43" fontId="1" fillId="0" borderId="0" applyFont="0" applyFill="0" applyBorder="0" applyAlignment="0" applyProtection="0"/>
    <xf numFmtId="0" fontId="27" fillId="0" borderId="0"/>
    <xf numFmtId="0" fontId="20" fillId="0" borderId="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96" fillId="0" borderId="0"/>
  </cellStyleXfs>
  <cellXfs count="498">
    <xf numFmtId="0" fontId="0" fillId="0" borderId="0" xfId="0"/>
    <xf numFmtId="0" fontId="35" fillId="0" borderId="0" xfId="57" applyFont="1" applyFill="1" applyBorder="1" applyAlignment="1">
      <alignment horizontal="center"/>
    </xf>
    <xf numFmtId="0" fontId="35" fillId="0" borderId="0" xfId="57" quotePrefix="1" applyFont="1" applyFill="1" applyBorder="1" applyAlignment="1">
      <alignment horizontal="center"/>
    </xf>
    <xf numFmtId="0" fontId="31" fillId="0" borderId="0" xfId="0" applyFont="1"/>
    <xf numFmtId="0" fontId="32" fillId="0" borderId="0" xfId="0" applyFont="1"/>
    <xf numFmtId="0" fontId="33" fillId="0" borderId="0" xfId="0" applyFont="1"/>
    <xf numFmtId="0" fontId="34" fillId="0" borderId="0" xfId="0" applyFont="1"/>
    <xf numFmtId="0" fontId="35" fillId="0" borderId="0" xfId="57" quotePrefix="1" applyFont="1" applyFill="1" applyBorder="1"/>
    <xf numFmtId="0" fontId="31" fillId="0" borderId="0" xfId="0" applyFont="1" applyAlignment="1">
      <alignment horizontal="center"/>
    </xf>
    <xf numFmtId="0" fontId="36" fillId="0" borderId="0" xfId="0" applyFont="1"/>
    <xf numFmtId="0" fontId="37" fillId="0" borderId="0" xfId="0" applyFont="1" applyAlignment="1">
      <alignment horizontal="center"/>
    </xf>
    <xf numFmtId="0" fontId="39" fillId="0" borderId="0" xfId="0" applyFont="1" applyAlignment="1">
      <alignment vertical="center"/>
    </xf>
    <xf numFmtId="0" fontId="38" fillId="0" borderId="0" xfId="0" applyFont="1"/>
    <xf numFmtId="4" fontId="30" fillId="0" borderId="0" xfId="0" applyNumberFormat="1" applyFont="1"/>
    <xf numFmtId="0" fontId="28" fillId="0" borderId="0" xfId="0" applyFont="1"/>
    <xf numFmtId="4" fontId="29" fillId="0" borderId="0" xfId="0" applyNumberFormat="1" applyFont="1"/>
    <xf numFmtId="0" fontId="40" fillId="0" borderId="0" xfId="0" applyFont="1"/>
    <xf numFmtId="0" fontId="41" fillId="0" borderId="0" xfId="0" applyFont="1"/>
    <xf numFmtId="0" fontId="42" fillId="0" borderId="0" xfId="0" applyFont="1"/>
    <xf numFmtId="0" fontId="43" fillId="0" borderId="0" xfId="0" applyFont="1" applyAlignment="1">
      <alignment horizontal="center"/>
    </xf>
    <xf numFmtId="0" fontId="44" fillId="0" borderId="0" xfId="0" applyFont="1" applyAlignment="1">
      <alignment horizontal="center"/>
    </xf>
    <xf numFmtId="0" fontId="45" fillId="0" borderId="0" xfId="0" applyFont="1"/>
    <xf numFmtId="0" fontId="42" fillId="0" borderId="22" xfId="0" applyFont="1" applyBorder="1"/>
    <xf numFmtId="0" fontId="43" fillId="0" borderId="22" xfId="0" applyFont="1" applyBorder="1" applyAlignment="1">
      <alignment horizontal="center"/>
    </xf>
    <xf numFmtId="0" fontId="44" fillId="0" borderId="22" xfId="0" applyFont="1" applyBorder="1" applyAlignment="1">
      <alignment horizontal="center"/>
    </xf>
    <xf numFmtId="0" fontId="46" fillId="0" borderId="0" xfId="0" applyFont="1"/>
    <xf numFmtId="0" fontId="47" fillId="0" borderId="0" xfId="0" applyFont="1"/>
    <xf numFmtId="0" fontId="48" fillId="0" borderId="0" xfId="57" applyFont="1" applyFill="1" applyBorder="1" applyAlignment="1">
      <alignment horizontal="center"/>
    </xf>
    <xf numFmtId="0" fontId="48" fillId="0" borderId="0" xfId="57" quotePrefix="1" applyFont="1" applyFill="1" applyBorder="1"/>
    <xf numFmtId="0" fontId="49" fillId="0" borderId="0" xfId="0" applyFont="1"/>
    <xf numFmtId="0" fontId="42" fillId="0" borderId="0" xfId="0" applyFont="1" applyAlignment="1">
      <alignment horizontal="center"/>
    </xf>
    <xf numFmtId="0" fontId="50" fillId="0" borderId="0" xfId="0" applyFont="1"/>
    <xf numFmtId="0" fontId="51" fillId="0" borderId="0" xfId="0" applyFont="1"/>
    <xf numFmtId="0" fontId="52" fillId="0" borderId="0" xfId="0" applyFont="1"/>
    <xf numFmtId="0" fontId="53" fillId="0" borderId="0" xfId="57" applyFont="1" applyFill="1" applyBorder="1" applyAlignment="1">
      <alignment horizontal="center"/>
    </xf>
    <xf numFmtId="0" fontId="53" fillId="0" borderId="0" xfId="57" quotePrefix="1" applyFont="1" applyFill="1" applyBorder="1"/>
    <xf numFmtId="0" fontId="45" fillId="0" borderId="0" xfId="0" applyFont="1" applyAlignment="1">
      <alignment horizontal="center"/>
    </xf>
    <xf numFmtId="0" fontId="54" fillId="0" borderId="0" xfId="0" applyFont="1"/>
    <xf numFmtId="0" fontId="55" fillId="0" borderId="0" xfId="0" applyFont="1" applyAlignment="1">
      <alignment horizontal="center"/>
    </xf>
    <xf numFmtId="0" fontId="56" fillId="0" borderId="0" xfId="0" applyFont="1"/>
    <xf numFmtId="0" fontId="55" fillId="0" borderId="0" xfId="0" applyFont="1"/>
    <xf numFmtId="0" fontId="57" fillId="0" borderId="0" xfId="57" applyFont="1" applyFill="1" applyAlignment="1">
      <alignment horizontal="center"/>
    </xf>
    <xf numFmtId="0" fontId="59" fillId="0" borderId="0" xfId="0" applyFont="1" applyAlignment="1">
      <alignment horizontal="center" vertical="center"/>
    </xf>
    <xf numFmtId="0" fontId="60" fillId="0" borderId="0" xfId="0" applyFont="1"/>
    <xf numFmtId="0" fontId="59" fillId="0" borderId="0" xfId="0" applyFont="1"/>
    <xf numFmtId="174" fontId="61" fillId="34" borderId="10" xfId="0" applyNumberFormat="1" applyFont="1" applyFill="1" applyBorder="1" applyAlignment="1">
      <alignment horizontal="center" vertical="center" wrapText="1"/>
    </xf>
    <xf numFmtId="0" fontId="60" fillId="0" borderId="16" xfId="0" applyFont="1" applyBorder="1" applyAlignment="1">
      <alignment horizontal="left" indent="1"/>
    </xf>
    <xf numFmtId="171" fontId="60" fillId="0" borderId="21" xfId="1" applyNumberFormat="1" applyFont="1" applyFill="1" applyBorder="1" applyAlignment="1">
      <alignment horizontal="left" vertical="center" indent="1"/>
    </xf>
    <xf numFmtId="0" fontId="59" fillId="0" borderId="16" xfId="0" applyFont="1" applyBorder="1" applyAlignment="1">
      <alignment horizontal="left" indent="1"/>
    </xf>
    <xf numFmtId="172" fontId="59" fillId="0" borderId="0" xfId="1" applyNumberFormat="1" applyFont="1" applyFill="1" applyBorder="1"/>
    <xf numFmtId="167" fontId="60" fillId="0" borderId="0" xfId="0" applyNumberFormat="1" applyFont="1"/>
    <xf numFmtId="172" fontId="60" fillId="0" borderId="0" xfId="1" applyNumberFormat="1" applyFont="1" applyFill="1" applyBorder="1"/>
    <xf numFmtId="171" fontId="59" fillId="0" borderId="21" xfId="1" applyNumberFormat="1" applyFont="1" applyFill="1" applyBorder="1" applyAlignment="1">
      <alignment horizontal="left" vertical="center" indent="1"/>
    </xf>
    <xf numFmtId="169" fontId="62" fillId="0" borderId="0" xfId="0" applyNumberFormat="1" applyFont="1"/>
    <xf numFmtId="172" fontId="60" fillId="0" borderId="0" xfId="0" applyNumberFormat="1" applyFont="1"/>
    <xf numFmtId="172" fontId="59" fillId="0" borderId="0" xfId="0" applyNumberFormat="1" applyFont="1"/>
    <xf numFmtId="171" fontId="59" fillId="0" borderId="21" xfId="1" applyNumberFormat="1" applyFont="1" applyFill="1" applyBorder="1" applyAlignment="1">
      <alignment horizontal="left" indent="1"/>
    </xf>
    <xf numFmtId="171" fontId="60" fillId="0" borderId="21" xfId="1" applyNumberFormat="1" applyFont="1" applyFill="1" applyBorder="1" applyAlignment="1">
      <alignment horizontal="left" wrapText="1" indent="1"/>
    </xf>
    <xf numFmtId="168" fontId="60" fillId="0" borderId="21" xfId="1" applyFont="1" applyFill="1" applyBorder="1" applyAlignment="1">
      <alignment horizontal="left" wrapText="1" indent="1"/>
    </xf>
    <xf numFmtId="0" fontId="59" fillId="0" borderId="11" xfId="0" applyFont="1" applyBorder="1" applyAlignment="1">
      <alignment horizontal="left" indent="1"/>
    </xf>
    <xf numFmtId="172" fontId="60" fillId="0" borderId="18" xfId="0" applyNumberFormat="1" applyFont="1" applyBorder="1"/>
    <xf numFmtId="172" fontId="59" fillId="0" borderId="18" xfId="0" applyNumberFormat="1" applyFont="1" applyBorder="1"/>
    <xf numFmtId="171" fontId="59" fillId="0" borderId="10" xfId="1" applyNumberFormat="1" applyFont="1" applyFill="1" applyBorder="1" applyAlignment="1">
      <alignment horizontal="left" vertical="center" indent="1"/>
    </xf>
    <xf numFmtId="168" fontId="60" fillId="0" borderId="0" xfId="1" applyFont="1"/>
    <xf numFmtId="172" fontId="59" fillId="0" borderId="18" xfId="1" applyNumberFormat="1" applyFont="1" applyFill="1" applyBorder="1"/>
    <xf numFmtId="180" fontId="59" fillId="0" borderId="10" xfId="1" applyNumberFormat="1" applyFont="1" applyFill="1" applyBorder="1" applyAlignment="1">
      <alignment horizontal="left" vertical="center" indent="1"/>
    </xf>
    <xf numFmtId="0" fontId="59" fillId="0" borderId="11" xfId="0" applyFont="1" applyBorder="1" applyAlignment="1">
      <alignment horizontal="left" vertical="center" indent="1"/>
    </xf>
    <xf numFmtId="173" fontId="59" fillId="0" borderId="18" xfId="1" applyNumberFormat="1" applyFont="1" applyFill="1" applyBorder="1" applyAlignment="1">
      <alignment vertical="center"/>
    </xf>
    <xf numFmtId="183" fontId="59" fillId="0" borderId="10" xfId="1" applyNumberFormat="1" applyFont="1" applyFill="1" applyBorder="1" applyAlignment="1">
      <alignment horizontal="left" vertical="center" indent="1"/>
    </xf>
    <xf numFmtId="0" fontId="59" fillId="0" borderId="0" xfId="0" applyFont="1" applyAlignment="1">
      <alignment horizontal="left" wrapText="1" indent="1"/>
    </xf>
    <xf numFmtId="172" fontId="59" fillId="0" borderId="0" xfId="0" applyNumberFormat="1" applyFont="1" applyAlignment="1">
      <alignment vertical="center"/>
    </xf>
    <xf numFmtId="182" fontId="60" fillId="0" borderId="0" xfId="0" applyNumberFormat="1" applyFont="1"/>
    <xf numFmtId="0" fontId="60" fillId="0" borderId="0" xfId="0" applyFont="1" applyAlignment="1">
      <alignment horizontal="left"/>
    </xf>
    <xf numFmtId="0" fontId="63" fillId="0" borderId="0" xfId="0" applyFont="1"/>
    <xf numFmtId="0" fontId="64" fillId="0" borderId="0" xfId="0" applyFont="1"/>
    <xf numFmtId="181" fontId="60" fillId="0" borderId="0" xfId="0" applyNumberFormat="1" applyFont="1"/>
    <xf numFmtId="0" fontId="60" fillId="0" borderId="0" xfId="0" applyFont="1" applyAlignment="1">
      <alignment wrapText="1"/>
    </xf>
    <xf numFmtId="0" fontId="58" fillId="0" borderId="0" xfId="49" quotePrefix="1" applyFont="1"/>
    <xf numFmtId="0" fontId="65" fillId="0" borderId="16" xfId="49" applyFont="1" applyBorder="1"/>
    <xf numFmtId="0" fontId="58" fillId="0" borderId="0" xfId="49" quotePrefix="1" applyFont="1" applyAlignment="1">
      <alignment horizontal="center"/>
    </xf>
    <xf numFmtId="0" fontId="62" fillId="0" borderId="0" xfId="49" applyFont="1"/>
    <xf numFmtId="0" fontId="59" fillId="0" borderId="0" xfId="0" applyFont="1" applyAlignment="1">
      <alignment horizontal="center"/>
    </xf>
    <xf numFmtId="0" fontId="65" fillId="0" borderId="0" xfId="49" applyFont="1"/>
    <xf numFmtId="0" fontId="66" fillId="0" borderId="16" xfId="49" applyFont="1" applyBorder="1"/>
    <xf numFmtId="0" fontId="58" fillId="0" borderId="0" xfId="49" applyFont="1" applyAlignment="1">
      <alignment horizontal="center"/>
    </xf>
    <xf numFmtId="0" fontId="66" fillId="0" borderId="0" xfId="49" applyFont="1"/>
    <xf numFmtId="0" fontId="60" fillId="0" borderId="0" xfId="0" applyFont="1" applyAlignment="1">
      <alignment horizontal="center" wrapText="1"/>
    </xf>
    <xf numFmtId="0" fontId="60" fillId="0" borderId="0" xfId="0" applyFont="1" applyAlignment="1">
      <alignment horizontal="center"/>
    </xf>
    <xf numFmtId="0" fontId="67" fillId="0" borderId="0" xfId="0" applyFont="1"/>
    <xf numFmtId="170" fontId="58" fillId="33" borderId="0" xfId="44" applyFont="1" applyFill="1"/>
    <xf numFmtId="0" fontId="68" fillId="0" borderId="0" xfId="57" applyFont="1" applyFill="1" applyAlignment="1">
      <alignment horizontal="center"/>
    </xf>
    <xf numFmtId="0" fontId="59" fillId="0" borderId="0" xfId="0" applyFont="1" applyAlignment="1">
      <alignment horizontal="center" wrapText="1"/>
    </xf>
    <xf numFmtId="0" fontId="59" fillId="0" borderId="0" xfId="0" applyFont="1" applyAlignment="1">
      <alignment vertical="center"/>
    </xf>
    <xf numFmtId="0" fontId="59" fillId="0" borderId="0" xfId="0" applyFont="1" applyAlignment="1">
      <alignment horizontal="left"/>
    </xf>
    <xf numFmtId="0" fontId="61" fillId="34" borderId="20" xfId="0" applyFont="1" applyFill="1" applyBorder="1" applyAlignment="1">
      <alignment horizontal="center" vertical="center"/>
    </xf>
    <xf numFmtId="0" fontId="69" fillId="34" borderId="19" xfId="0" applyFont="1" applyFill="1" applyBorder="1"/>
    <xf numFmtId="174" fontId="61" fillId="34" borderId="13" xfId="0" applyNumberFormat="1" applyFont="1" applyFill="1" applyBorder="1" applyAlignment="1">
      <alignment horizontal="center" vertical="center" wrapText="1"/>
    </xf>
    <xf numFmtId="0" fontId="61" fillId="0" borderId="16" xfId="0" applyFont="1" applyBorder="1" applyAlignment="1">
      <alignment horizontal="center" vertical="center"/>
    </xf>
    <xf numFmtId="0" fontId="69" fillId="0" borderId="0" xfId="0" applyFont="1"/>
    <xf numFmtId="171" fontId="61" fillId="0" borderId="21" xfId="1" applyNumberFormat="1" applyFont="1" applyFill="1" applyBorder="1" applyAlignment="1">
      <alignment horizontal="center" vertical="center" wrapText="1"/>
    </xf>
    <xf numFmtId="0" fontId="70" fillId="0" borderId="16" xfId="0" applyFont="1" applyBorder="1"/>
    <xf numFmtId="171" fontId="60" fillId="0" borderId="21" xfId="1" applyNumberFormat="1" applyFont="1" applyFill="1" applyBorder="1" applyAlignment="1"/>
    <xf numFmtId="3" fontId="60" fillId="0" borderId="0" xfId="0" applyNumberFormat="1" applyFont="1"/>
    <xf numFmtId="164" fontId="60" fillId="0" borderId="0" xfId="0" applyNumberFormat="1" applyFont="1"/>
    <xf numFmtId="49" fontId="60" fillId="0" borderId="16" xfId="0" applyNumberFormat="1" applyFont="1" applyBorder="1" applyAlignment="1">
      <alignment horizontal="left" indent="1"/>
    </xf>
    <xf numFmtId="49" fontId="59" fillId="0" borderId="0" xfId="0" applyNumberFormat="1" applyFont="1"/>
    <xf numFmtId="49" fontId="60" fillId="0" borderId="0" xfId="0" applyNumberFormat="1" applyFont="1"/>
    <xf numFmtId="171" fontId="59" fillId="0" borderId="21" xfId="1" applyNumberFormat="1" applyFont="1" applyFill="1" applyBorder="1" applyAlignment="1"/>
    <xf numFmtId="0" fontId="61" fillId="34" borderId="16" xfId="0" applyFont="1" applyFill="1" applyBorder="1" applyAlignment="1">
      <alignment horizontal="center" vertical="center"/>
    </xf>
    <xf numFmtId="0" fontId="61" fillId="34" borderId="0" xfId="0" applyFont="1" applyFill="1"/>
    <xf numFmtId="0" fontId="69" fillId="34" borderId="0" xfId="0" applyFont="1" applyFill="1"/>
    <xf numFmtId="171" fontId="61" fillId="34" borderId="21" xfId="1" applyNumberFormat="1" applyFont="1" applyFill="1" applyBorder="1" applyAlignment="1">
      <alignment horizontal="center" vertical="center"/>
    </xf>
    <xf numFmtId="49" fontId="60" fillId="0" borderId="16" xfId="0" applyNumberFormat="1" applyFont="1" applyBorder="1"/>
    <xf numFmtId="0" fontId="63" fillId="0" borderId="16" xfId="0" quotePrefix="1" applyFont="1" applyBorder="1"/>
    <xf numFmtId="49" fontId="60" fillId="0" borderId="16" xfId="0" quotePrefix="1" applyNumberFormat="1" applyFont="1" applyBorder="1" applyAlignment="1">
      <alignment horizontal="left" indent="1"/>
    </xf>
    <xf numFmtId="49" fontId="60" fillId="0" borderId="0" xfId="0" quotePrefix="1" applyNumberFormat="1" applyFont="1"/>
    <xf numFmtId="0" fontId="60" fillId="0" borderId="0" xfId="0" quotePrefix="1" applyFont="1"/>
    <xf numFmtId="49" fontId="59" fillId="0" borderId="0" xfId="0" quotePrefix="1" applyNumberFormat="1" applyFont="1"/>
    <xf numFmtId="0" fontId="59" fillId="0" borderId="17" xfId="0" applyFont="1" applyBorder="1" applyAlignment="1">
      <alignment horizontal="left" indent="1"/>
    </xf>
    <xf numFmtId="0" fontId="59" fillId="0" borderId="15" xfId="0" applyFont="1" applyBorder="1"/>
    <xf numFmtId="171" fontId="59" fillId="0" borderId="14" xfId="1" applyNumberFormat="1" applyFont="1" applyFill="1" applyBorder="1" applyAlignment="1"/>
    <xf numFmtId="176" fontId="60" fillId="0" borderId="0" xfId="51" applyNumberFormat="1" applyFont="1"/>
    <xf numFmtId="169" fontId="60" fillId="0" borderId="0" xfId="1" applyNumberFormat="1" applyFont="1" applyBorder="1"/>
    <xf numFmtId="0" fontId="60" fillId="0" borderId="0" xfId="0" applyFont="1" applyAlignment="1">
      <alignment vertical="center"/>
    </xf>
    <xf numFmtId="173" fontId="60" fillId="0" borderId="0" xfId="0" applyNumberFormat="1" applyFont="1"/>
    <xf numFmtId="0" fontId="58" fillId="0" borderId="0" xfId="49" applyFont="1"/>
    <xf numFmtId="170" fontId="58" fillId="0" borderId="0" xfId="44" applyFont="1"/>
    <xf numFmtId="0" fontId="60" fillId="0" borderId="0" xfId="0" applyFont="1" applyAlignment="1">
      <alignment horizontal="center" vertical="center"/>
    </xf>
    <xf numFmtId="0" fontId="61" fillId="34" borderId="10" xfId="0" applyFont="1" applyFill="1" applyBorder="1" applyAlignment="1">
      <alignment horizontal="center" vertical="center" wrapText="1"/>
    </xf>
    <xf numFmtId="0" fontId="71" fillId="0" borderId="10" xfId="0" applyFont="1" applyBorder="1" applyAlignment="1">
      <alignment horizontal="center" vertical="center" wrapText="1"/>
    </xf>
    <xf numFmtId="3" fontId="60" fillId="0" borderId="0" xfId="0" applyNumberFormat="1" applyFont="1" applyAlignment="1">
      <alignment vertical="center"/>
    </xf>
    <xf numFmtId="0" fontId="59" fillId="0" borderId="10" xfId="0" applyFont="1" applyBorder="1" applyAlignment="1">
      <alignment horizontal="left" vertical="center" wrapText="1" indent="1"/>
    </xf>
    <xf numFmtId="41" fontId="59" fillId="0" borderId="10" xfId="51" applyFont="1" applyFill="1" applyBorder="1" applyAlignment="1">
      <alignment vertical="center" wrapText="1"/>
    </xf>
    <xf numFmtId="173" fontId="60" fillId="0" borderId="0" xfId="0" applyNumberFormat="1" applyFont="1" applyAlignment="1">
      <alignment vertical="center"/>
    </xf>
    <xf numFmtId="49" fontId="60" fillId="0" borderId="10" xfId="0" applyNumberFormat="1" applyFont="1" applyBorder="1" applyAlignment="1">
      <alignment horizontal="left" vertical="center" wrapText="1" indent="1"/>
    </xf>
    <xf numFmtId="0" fontId="60" fillId="0" borderId="10" xfId="0" applyFont="1" applyBorder="1" applyAlignment="1">
      <alignment horizontal="left" vertical="center" wrapText="1" indent="1"/>
    </xf>
    <xf numFmtId="169" fontId="60" fillId="0" borderId="0" xfId="1" applyNumberFormat="1" applyFont="1" applyFill="1" applyAlignment="1">
      <alignment vertical="center"/>
    </xf>
    <xf numFmtId="0" fontId="59" fillId="0" borderId="10" xfId="0" applyFont="1" applyBorder="1" applyAlignment="1">
      <alignment vertical="center" wrapText="1"/>
    </xf>
    <xf numFmtId="176" fontId="59" fillId="0" borderId="10" xfId="51" applyNumberFormat="1" applyFont="1" applyFill="1" applyBorder="1" applyAlignment="1">
      <alignment horizontal="left" vertical="center" wrapText="1"/>
    </xf>
    <xf numFmtId="168" fontId="60" fillId="0" borderId="0" xfId="0" applyNumberFormat="1" applyFont="1"/>
    <xf numFmtId="0" fontId="62" fillId="0" borderId="16" xfId="49" applyFont="1" applyBorder="1"/>
    <xf numFmtId="0" fontId="62" fillId="0" borderId="0" xfId="49" quotePrefix="1" applyFont="1" applyAlignment="1">
      <alignment horizontal="center"/>
    </xf>
    <xf numFmtId="0" fontId="62" fillId="0" borderId="0" xfId="49" quotePrefix="1" applyFont="1" applyAlignment="1">
      <alignment horizontal="left"/>
    </xf>
    <xf numFmtId="170" fontId="58" fillId="0" borderId="0" xfId="44" applyFont="1" applyAlignment="1">
      <alignment wrapText="1"/>
    </xf>
    <xf numFmtId="0" fontId="60" fillId="0" borderId="0" xfId="0" applyFont="1" applyAlignment="1">
      <alignment horizontal="left" vertical="center"/>
    </xf>
    <xf numFmtId="0" fontId="69" fillId="34" borderId="20" xfId="0" applyFont="1" applyFill="1" applyBorder="1"/>
    <xf numFmtId="0" fontId="59" fillId="0" borderId="16" xfId="0" applyFont="1" applyBorder="1" applyAlignment="1">
      <alignment horizontal="left" vertical="center" wrapText="1" indent="1"/>
    </xf>
    <xf numFmtId="0" fontId="59" fillId="0" borderId="0" xfId="0" applyFont="1" applyAlignment="1">
      <alignment horizontal="left" vertical="center" wrapText="1" indent="1"/>
    </xf>
    <xf numFmtId="171" fontId="59" fillId="0" borderId="21" xfId="0" applyNumberFormat="1" applyFont="1" applyBorder="1"/>
    <xf numFmtId="0" fontId="71" fillId="0" borderId="16" xfId="0" applyFont="1" applyBorder="1" applyAlignment="1">
      <alignment horizontal="left" vertical="center" wrapText="1" indent="1"/>
    </xf>
    <xf numFmtId="0" fontId="60" fillId="0" borderId="0" xfId="0" applyFont="1" applyAlignment="1">
      <alignment horizontal="left" vertical="center" wrapText="1" indent="1"/>
    </xf>
    <xf numFmtId="171" fontId="60" fillId="0" borderId="21" xfId="1" applyNumberFormat="1" applyFont="1" applyFill="1" applyBorder="1" applyAlignment="1">
      <alignment vertical="center"/>
    </xf>
    <xf numFmtId="0" fontId="60" fillId="0" borderId="16" xfId="0" applyFont="1" applyBorder="1" applyAlignment="1">
      <alignment horizontal="left" vertical="center" wrapText="1" indent="1"/>
    </xf>
    <xf numFmtId="171" fontId="60" fillId="0" borderId="0" xfId="0" applyNumberFormat="1" applyFont="1" applyAlignment="1">
      <alignment vertical="center"/>
    </xf>
    <xf numFmtId="0" fontId="60" fillId="0" borderId="16" xfId="0" applyFont="1" applyBorder="1" applyAlignment="1">
      <alignment horizontal="left" vertical="center" indent="1"/>
    </xf>
    <xf numFmtId="171" fontId="59" fillId="0" borderId="21" xfId="1" applyNumberFormat="1" applyFont="1" applyFill="1" applyBorder="1" applyAlignment="1">
      <alignment vertical="center"/>
    </xf>
    <xf numFmtId="0" fontId="58" fillId="0" borderId="17" xfId="0" applyFont="1" applyBorder="1" applyAlignment="1">
      <alignment horizontal="left" vertical="center" wrapText="1" indent="1"/>
    </xf>
    <xf numFmtId="0" fontId="58" fillId="0" borderId="15" xfId="0" applyFont="1" applyBorder="1" applyAlignment="1">
      <alignment horizontal="left" vertical="center" wrapText="1" indent="1"/>
    </xf>
    <xf numFmtId="171" fontId="58" fillId="0" borderId="14" xfId="1" applyNumberFormat="1" applyFont="1" applyFill="1" applyBorder="1" applyAlignment="1">
      <alignment vertical="center"/>
    </xf>
    <xf numFmtId="0" fontId="62" fillId="0" borderId="0" xfId="0" applyFont="1" applyAlignment="1">
      <alignment vertical="center"/>
    </xf>
    <xf numFmtId="0" fontId="59" fillId="0" borderId="0" xfId="0" applyFont="1" applyAlignment="1">
      <alignment vertical="center" wrapText="1"/>
    </xf>
    <xf numFmtId="164" fontId="59" fillId="0" borderId="0" xfId="45" applyFont="1" applyFill="1" applyBorder="1" applyAlignment="1">
      <alignment vertical="center"/>
    </xf>
    <xf numFmtId="173" fontId="62" fillId="0" borderId="0" xfId="0" applyNumberFormat="1" applyFont="1" applyAlignment="1">
      <alignment vertical="center"/>
    </xf>
    <xf numFmtId="164" fontId="69" fillId="0" borderId="0" xfId="0" applyNumberFormat="1" applyFont="1" applyAlignment="1">
      <alignment vertical="center"/>
    </xf>
    <xf numFmtId="0" fontId="69" fillId="0" borderId="0" xfId="0" applyFont="1" applyAlignment="1">
      <alignment vertical="center"/>
    </xf>
    <xf numFmtId="169" fontId="60" fillId="0" borderId="0" xfId="1" applyNumberFormat="1" applyFont="1" applyFill="1"/>
    <xf numFmtId="0" fontId="58" fillId="0" borderId="0" xfId="49" quotePrefix="1" applyFont="1" applyAlignment="1">
      <alignment horizontal="left"/>
    </xf>
    <xf numFmtId="0" fontId="60" fillId="0" borderId="0" xfId="0" applyFont="1" applyAlignment="1">
      <alignment horizontal="left" vertical="center" wrapText="1"/>
    </xf>
    <xf numFmtId="0" fontId="60" fillId="0" borderId="0" xfId="0" applyFont="1" applyAlignment="1">
      <alignment horizontal="left" vertical="top" wrapText="1"/>
    </xf>
    <xf numFmtId="0" fontId="60" fillId="0" borderId="0" xfId="0" applyFont="1" applyAlignment="1">
      <alignment vertical="top"/>
    </xf>
    <xf numFmtId="9" fontId="60" fillId="0" borderId="0" xfId="0" applyNumberFormat="1" applyFont="1" applyAlignment="1">
      <alignment horizontal="center" vertical="center"/>
    </xf>
    <xf numFmtId="0" fontId="60" fillId="0" borderId="0" xfId="0" applyFont="1" applyAlignment="1">
      <alignment horizontal="left" wrapText="1"/>
    </xf>
    <xf numFmtId="174" fontId="62" fillId="0" borderId="0" xfId="49" applyNumberFormat="1" applyFont="1"/>
    <xf numFmtId="0" fontId="62" fillId="0" borderId="0" xfId="49" applyFont="1" applyAlignment="1">
      <alignment horizontal="center" vertical="center"/>
    </xf>
    <xf numFmtId="174" fontId="61" fillId="34" borderId="10" xfId="49" applyNumberFormat="1" applyFont="1" applyFill="1" applyBorder="1" applyAlignment="1">
      <alignment horizontal="center" vertical="center" wrapText="1"/>
    </xf>
    <xf numFmtId="0" fontId="62" fillId="0" borderId="11" xfId="49" applyFont="1" applyBorder="1"/>
    <xf numFmtId="0" fontId="62" fillId="0" borderId="12" xfId="49" applyFont="1" applyBorder="1"/>
    <xf numFmtId="176" fontId="62" fillId="0" borderId="10" xfId="51" applyNumberFormat="1" applyFont="1" applyFill="1" applyBorder="1"/>
    <xf numFmtId="0" fontId="59" fillId="0" borderId="11" xfId="0" applyFont="1" applyBorder="1"/>
    <xf numFmtId="0" fontId="59" fillId="0" borderId="12" xfId="0" applyFont="1" applyBorder="1"/>
    <xf numFmtId="176" fontId="59" fillId="0" borderId="10" xfId="51" applyNumberFormat="1" applyFont="1" applyFill="1" applyBorder="1"/>
    <xf numFmtId="169" fontId="62" fillId="0" borderId="0" xfId="1" applyNumberFormat="1" applyFont="1" applyFill="1"/>
    <xf numFmtId="168" fontId="62" fillId="0" borderId="0" xfId="49" applyNumberFormat="1" applyFont="1"/>
    <xf numFmtId="0" fontId="72" fillId="0" borderId="0" xfId="0" applyFont="1"/>
    <xf numFmtId="168" fontId="59" fillId="0" borderId="0" xfId="1" applyFont="1" applyFill="1" applyBorder="1"/>
    <xf numFmtId="0" fontId="58" fillId="0" borderId="11" xfId="49" applyFont="1" applyBorder="1"/>
    <xf numFmtId="0" fontId="58" fillId="0" borderId="12" xfId="49" applyFont="1" applyBorder="1"/>
    <xf numFmtId="173" fontId="58" fillId="0" borderId="10" xfId="45" applyNumberFormat="1" applyFont="1" applyFill="1" applyBorder="1"/>
    <xf numFmtId="41" fontId="58" fillId="0" borderId="10" xfId="51" applyFont="1" applyFill="1" applyBorder="1" applyAlignment="1">
      <alignment horizontal="left" indent="5"/>
    </xf>
    <xf numFmtId="174" fontId="58" fillId="0" borderId="0" xfId="49" applyNumberFormat="1" applyFont="1"/>
    <xf numFmtId="179" fontId="58" fillId="0" borderId="10" xfId="51" applyNumberFormat="1" applyFont="1" applyFill="1" applyBorder="1"/>
    <xf numFmtId="41" fontId="58" fillId="0" borderId="10" xfId="51" applyFont="1" applyFill="1" applyBorder="1" applyAlignment="1"/>
    <xf numFmtId="164" fontId="62" fillId="0" borderId="0" xfId="49" applyNumberFormat="1" applyFont="1"/>
    <xf numFmtId="168" fontId="62" fillId="0" borderId="0" xfId="1" applyFont="1" applyFill="1"/>
    <xf numFmtId="3" fontId="62" fillId="0" borderId="0" xfId="46" applyNumberFormat="1" applyFont="1"/>
    <xf numFmtId="0" fontId="62" fillId="0" borderId="0" xfId="46" applyFont="1"/>
    <xf numFmtId="174" fontId="62" fillId="0" borderId="0" xfId="46" applyNumberFormat="1" applyFont="1"/>
    <xf numFmtId="0" fontId="62" fillId="0" borderId="0" xfId="49" applyFont="1" applyAlignment="1">
      <alignment horizontal="left"/>
    </xf>
    <xf numFmtId="0" fontId="62" fillId="0" borderId="0" xfId="49" applyFont="1" applyAlignment="1">
      <alignment horizontal="left" wrapText="1"/>
    </xf>
    <xf numFmtId="0" fontId="62" fillId="0" borderId="0" xfId="46" applyFont="1" applyAlignment="1">
      <alignment wrapText="1"/>
    </xf>
    <xf numFmtId="0" fontId="62" fillId="0" borderId="11" xfId="0" applyFont="1" applyBorder="1" applyAlignment="1">
      <alignment horizontal="left" vertical="center"/>
    </xf>
    <xf numFmtId="0" fontId="58" fillId="0" borderId="10" xfId="0" applyFont="1" applyBorder="1"/>
    <xf numFmtId="0" fontId="52" fillId="0" borderId="12" xfId="0" applyFont="1" applyBorder="1" applyAlignment="1">
      <alignment horizontal="center" vertical="center"/>
    </xf>
    <xf numFmtId="0" fontId="52" fillId="0" borderId="10" xfId="0" applyFont="1" applyBorder="1" applyAlignment="1">
      <alignment horizontal="center" vertical="center"/>
    </xf>
    <xf numFmtId="176" fontId="58" fillId="0" borderId="10" xfId="51" applyNumberFormat="1" applyFont="1" applyFill="1" applyBorder="1" applyAlignment="1">
      <alignment horizontal="center" vertical="center"/>
    </xf>
    <xf numFmtId="0" fontId="52" fillId="0" borderId="10" xfId="0" applyFont="1" applyBorder="1" applyAlignment="1">
      <alignment horizontal="center" vertical="center" wrapText="1"/>
    </xf>
    <xf numFmtId="0" fontId="74" fillId="0" borderId="0" xfId="0" applyFont="1" applyAlignment="1">
      <alignment horizontal="center" vertical="center"/>
    </xf>
    <xf numFmtId="0" fontId="74" fillId="0" borderId="0" xfId="0" applyFont="1" applyAlignment="1">
      <alignment horizontal="center" vertical="center" wrapText="1"/>
    </xf>
    <xf numFmtId="168" fontId="62" fillId="0" borderId="0" xfId="46" applyNumberFormat="1" applyFont="1"/>
    <xf numFmtId="164" fontId="75" fillId="0" borderId="0" xfId="45" applyFont="1" applyFill="1" applyAlignment="1">
      <alignment vertical="center"/>
    </xf>
    <xf numFmtId="0" fontId="62" fillId="0" borderId="0" xfId="49" applyFont="1" applyAlignment="1">
      <alignment horizontal="center"/>
    </xf>
    <xf numFmtId="172" fontId="60" fillId="0" borderId="0" xfId="1" applyNumberFormat="1" applyFont="1" applyFill="1" applyBorder="1" applyAlignment="1">
      <alignment horizontal="center"/>
    </xf>
    <xf numFmtId="176" fontId="59" fillId="0" borderId="0" xfId="51" applyNumberFormat="1" applyFont="1" applyFill="1" applyBorder="1"/>
    <xf numFmtId="41" fontId="59" fillId="0" borderId="0" xfId="51" applyFont="1" applyFill="1" applyBorder="1"/>
    <xf numFmtId="184" fontId="59" fillId="0" borderId="10" xfId="51" applyNumberFormat="1" applyFont="1" applyFill="1" applyBorder="1" applyAlignment="1">
      <alignment vertical="center" wrapText="1"/>
    </xf>
    <xf numFmtId="184" fontId="59" fillId="0" borderId="10" xfId="51" applyNumberFormat="1" applyFont="1" applyFill="1" applyBorder="1" applyAlignment="1">
      <alignment vertical="center"/>
    </xf>
    <xf numFmtId="184" fontId="60" fillId="0" borderId="21" xfId="1" applyNumberFormat="1" applyFont="1" applyFill="1" applyBorder="1" applyAlignment="1">
      <alignment vertical="center"/>
    </xf>
    <xf numFmtId="184" fontId="59" fillId="0" borderId="21" xfId="1" applyNumberFormat="1" applyFont="1" applyFill="1" applyBorder="1" applyAlignment="1">
      <alignment vertical="center"/>
    </xf>
    <xf numFmtId="184" fontId="62" fillId="0" borderId="10" xfId="51" applyNumberFormat="1" applyFont="1" applyFill="1" applyBorder="1"/>
    <xf numFmtId="184" fontId="59" fillId="0" borderId="10" xfId="51" applyNumberFormat="1" applyFont="1" applyFill="1" applyBorder="1"/>
    <xf numFmtId="0" fontId="62" fillId="0" borderId="12" xfId="49" applyFont="1" applyBorder="1" applyAlignment="1">
      <alignment horizontal="center"/>
    </xf>
    <xf numFmtId="0" fontId="65" fillId="0" borderId="0" xfId="46" applyFont="1"/>
    <xf numFmtId="176" fontId="58" fillId="0" borderId="10" xfId="51" applyNumberFormat="1" applyFont="1" applyFill="1" applyBorder="1"/>
    <xf numFmtId="184" fontId="58" fillId="0" borderId="10" xfId="51" applyNumberFormat="1" applyFont="1" applyFill="1" applyBorder="1"/>
    <xf numFmtId="0" fontId="51" fillId="0" borderId="0" xfId="0" applyFont="1" applyAlignment="1">
      <alignment horizontal="center" vertical="center" wrapText="1"/>
    </xf>
    <xf numFmtId="170" fontId="58" fillId="0" borderId="0" xfId="44" applyFont="1" applyAlignment="1">
      <alignment horizontal="left" wrapText="1"/>
    </xf>
    <xf numFmtId="0" fontId="54" fillId="0" borderId="0" xfId="0" applyFont="1" applyAlignment="1">
      <alignment horizontal="left"/>
    </xf>
    <xf numFmtId="170" fontId="58" fillId="0" borderId="0" xfId="44" applyFont="1" applyAlignment="1">
      <alignment horizontal="left" vertical="center" wrapText="1"/>
    </xf>
    <xf numFmtId="170" fontId="58" fillId="0" borderId="0" xfId="44" applyFont="1" applyAlignment="1">
      <alignment horizontal="left"/>
    </xf>
    <xf numFmtId="0" fontId="62" fillId="0" borderId="0" xfId="0" applyFont="1" applyAlignment="1">
      <alignment horizontal="center" vertical="center" wrapText="1"/>
    </xf>
    <xf numFmtId="0" fontId="73" fillId="0" borderId="0" xfId="0" applyFont="1"/>
    <xf numFmtId="172" fontId="62" fillId="0" borderId="10" xfId="51" applyNumberFormat="1" applyFont="1" applyFill="1" applyBorder="1" applyAlignment="1"/>
    <xf numFmtId="172" fontId="58" fillId="0" borderId="10" xfId="51" applyNumberFormat="1" applyFont="1" applyFill="1" applyBorder="1" applyAlignment="1"/>
    <xf numFmtId="185" fontId="62" fillId="0" borderId="10" xfId="1" applyNumberFormat="1" applyFont="1" applyFill="1" applyBorder="1"/>
    <xf numFmtId="185" fontId="58" fillId="0" borderId="10" xfId="1" applyNumberFormat="1" applyFont="1" applyFill="1" applyBorder="1"/>
    <xf numFmtId="185" fontId="58" fillId="0" borderId="10" xfId="51" applyNumberFormat="1" applyFont="1" applyFill="1" applyBorder="1"/>
    <xf numFmtId="0" fontId="80" fillId="0" borderId="0" xfId="0" applyFont="1"/>
    <xf numFmtId="0" fontId="78" fillId="0" borderId="0" xfId="0" applyFont="1" applyAlignment="1">
      <alignment horizontal="center" vertical="center"/>
    </xf>
    <xf numFmtId="0" fontId="0" fillId="0" borderId="0" xfId="0" applyAlignment="1">
      <alignment vertical="center"/>
    </xf>
    <xf numFmtId="0" fontId="79" fillId="0" borderId="0" xfId="0" applyFont="1" applyAlignment="1">
      <alignment horizontal="center" vertical="center"/>
    </xf>
    <xf numFmtId="0" fontId="81" fillId="0" borderId="0" xfId="0" applyFont="1"/>
    <xf numFmtId="0" fontId="82" fillId="0" borderId="0" xfId="0" applyFont="1"/>
    <xf numFmtId="4" fontId="0" fillId="0" borderId="0" xfId="0" applyNumberFormat="1"/>
    <xf numFmtId="0" fontId="15" fillId="0" borderId="0" xfId="0" applyFont="1"/>
    <xf numFmtId="0" fontId="87" fillId="0" borderId="0" xfId="0" applyFont="1" applyAlignment="1">
      <alignment vertical="center"/>
    </xf>
    <xf numFmtId="0" fontId="89" fillId="38" borderId="10" xfId="0" applyFont="1" applyFill="1" applyBorder="1" applyAlignment="1">
      <alignment horizontal="center" vertical="center" wrapText="1"/>
    </xf>
    <xf numFmtId="168" fontId="89" fillId="38" borderId="10" xfId="1" applyFont="1" applyFill="1" applyBorder="1" applyAlignment="1">
      <alignment horizontal="center" vertical="center" wrapText="1"/>
    </xf>
    <xf numFmtId="0" fontId="15" fillId="0" borderId="0" xfId="0" applyFont="1" applyAlignment="1">
      <alignment vertical="center"/>
    </xf>
    <xf numFmtId="14" fontId="89" fillId="38" borderId="10" xfId="1" applyNumberFormat="1" applyFont="1" applyFill="1" applyBorder="1" applyAlignment="1">
      <alignment horizontal="center" vertical="center" wrapText="1"/>
    </xf>
    <xf numFmtId="0" fontId="90" fillId="39" borderId="10" xfId="0" applyFont="1" applyFill="1" applyBorder="1" applyAlignment="1">
      <alignment horizontal="center" vertical="center" wrapText="1"/>
    </xf>
    <xf numFmtId="0" fontId="90" fillId="40" borderId="10" xfId="0" applyFont="1" applyFill="1" applyBorder="1" applyAlignment="1">
      <alignment horizontal="center" vertical="center" wrapText="1"/>
    </xf>
    <xf numFmtId="0" fontId="91" fillId="0" borderId="10" xfId="0" applyFont="1" applyBorder="1" applyAlignment="1">
      <alignment horizontal="left" vertical="center"/>
    </xf>
    <xf numFmtId="168" fontId="90" fillId="0" borderId="10" xfId="1" applyFont="1" applyFill="1" applyBorder="1" applyAlignment="1">
      <alignment vertical="center"/>
    </xf>
    <xf numFmtId="168" fontId="90" fillId="0" borderId="10" xfId="1" applyFont="1" applyFill="1" applyBorder="1" applyAlignment="1">
      <alignment horizontal="center" vertical="center" wrapText="1"/>
    </xf>
    <xf numFmtId="168" fontId="90" fillId="0" borderId="10" xfId="1" applyFont="1" applyBorder="1" applyAlignment="1">
      <alignment horizontal="center" vertical="center" wrapText="1"/>
    </xf>
    <xf numFmtId="0" fontId="90" fillId="0" borderId="0" xfId="0" applyFont="1" applyAlignment="1">
      <alignment vertical="center"/>
    </xf>
    <xf numFmtId="0" fontId="92" fillId="42" borderId="13" xfId="0" applyFont="1" applyFill="1" applyBorder="1" applyAlignment="1">
      <alignment vertical="center"/>
    </xf>
    <xf numFmtId="168" fontId="92" fillId="42" borderId="13" xfId="1" applyFont="1" applyFill="1" applyBorder="1" applyAlignment="1">
      <alignment vertical="center"/>
    </xf>
    <xf numFmtId="168" fontId="90" fillId="42" borderId="10" xfId="1" applyFont="1" applyFill="1" applyBorder="1" applyAlignment="1">
      <alignment vertical="center"/>
    </xf>
    <xf numFmtId="168" fontId="90" fillId="42" borderId="10" xfId="1" applyFont="1" applyFill="1" applyBorder="1" applyAlignment="1">
      <alignment horizontal="center" vertical="center" wrapText="1"/>
    </xf>
    <xf numFmtId="3" fontId="92" fillId="42" borderId="0" xfId="0" applyNumberFormat="1" applyFont="1" applyFill="1" applyAlignment="1">
      <alignment vertical="center"/>
    </xf>
    <xf numFmtId="0" fontId="92" fillId="42" borderId="0" xfId="0" applyFont="1" applyFill="1" applyAlignment="1">
      <alignment vertical="center"/>
    </xf>
    <xf numFmtId="168" fontId="89" fillId="38" borderId="25" xfId="1" applyFont="1" applyFill="1" applyBorder="1" applyAlignment="1">
      <alignment vertical="center"/>
    </xf>
    <xf numFmtId="168" fontId="93" fillId="38" borderId="0" xfId="1" applyFont="1" applyFill="1" applyBorder="1" applyAlignment="1">
      <alignment vertical="center"/>
    </xf>
    <xf numFmtId="168" fontId="93" fillId="38" borderId="0" xfId="1" applyFont="1" applyFill="1" applyAlignment="1">
      <alignment vertical="center"/>
    </xf>
    <xf numFmtId="168" fontId="0" fillId="0" borderId="0" xfId="1" applyFont="1" applyAlignment="1">
      <alignment vertical="center"/>
    </xf>
    <xf numFmtId="168" fontId="86" fillId="0" borderId="0" xfId="1" applyFont="1" applyAlignment="1">
      <alignment vertical="center"/>
    </xf>
    <xf numFmtId="168" fontId="91" fillId="0" borderId="13" xfId="1" applyFont="1" applyFill="1" applyBorder="1" applyAlignment="1">
      <alignment vertical="center"/>
    </xf>
    <xf numFmtId="168" fontId="91" fillId="0" borderId="0" xfId="1" applyFont="1" applyFill="1" applyBorder="1" applyAlignment="1">
      <alignment vertical="center"/>
    </xf>
    <xf numFmtId="168" fontId="0" fillId="0" borderId="0" xfId="1" applyFont="1" applyBorder="1" applyAlignment="1">
      <alignment vertical="center"/>
    </xf>
    <xf numFmtId="0" fontId="0" fillId="0" borderId="19" xfId="0" applyBorder="1" applyAlignment="1">
      <alignment vertical="center"/>
    </xf>
    <xf numFmtId="168" fontId="0" fillId="0" borderId="19" xfId="1" applyFont="1" applyBorder="1" applyAlignment="1">
      <alignment vertical="center"/>
    </xf>
    <xf numFmtId="3" fontId="0" fillId="0" borderId="19" xfId="0" applyNumberFormat="1" applyBorder="1" applyAlignment="1">
      <alignment vertical="center"/>
    </xf>
    <xf numFmtId="168" fontId="86" fillId="0" borderId="19" xfId="1" applyFont="1" applyBorder="1" applyAlignment="1">
      <alignment vertical="center"/>
    </xf>
    <xf numFmtId="3" fontId="91" fillId="0" borderId="19" xfId="0" applyNumberFormat="1" applyFont="1" applyBorder="1" applyAlignment="1">
      <alignment vertical="center"/>
    </xf>
    <xf numFmtId="41" fontId="0" fillId="0" borderId="0" xfId="51" applyFont="1" applyBorder="1" applyAlignment="1">
      <alignment vertical="center"/>
    </xf>
    <xf numFmtId="3" fontId="91" fillId="0" borderId="0" xfId="0" applyNumberFormat="1" applyFont="1" applyAlignment="1">
      <alignment vertical="center"/>
    </xf>
    <xf numFmtId="168" fontId="86" fillId="0" borderId="0" xfId="1" applyFont="1" applyBorder="1" applyAlignment="1">
      <alignment vertical="center"/>
    </xf>
    <xf numFmtId="3" fontId="0" fillId="0" borderId="0" xfId="0" applyNumberFormat="1" applyAlignment="1">
      <alignment vertical="center"/>
    </xf>
    <xf numFmtId="168" fontId="91" fillId="0" borderId="0" xfId="1" applyFont="1" applyAlignment="1">
      <alignment horizontal="right" vertical="center"/>
    </xf>
    <xf numFmtId="186" fontId="94" fillId="0" borderId="0" xfId="1" applyNumberFormat="1" applyFont="1" applyAlignment="1">
      <alignment vertical="center"/>
    </xf>
    <xf numFmtId="186" fontId="94" fillId="0" borderId="0" xfId="0" applyNumberFormat="1" applyFont="1" applyAlignment="1">
      <alignment vertical="center"/>
    </xf>
    <xf numFmtId="187" fontId="62" fillId="0" borderId="10" xfId="51" applyNumberFormat="1" applyFont="1" applyFill="1" applyBorder="1"/>
    <xf numFmtId="0" fontId="62" fillId="0" borderId="0" xfId="49" applyFont="1" applyAlignment="1">
      <alignment vertical="top"/>
    </xf>
    <xf numFmtId="4" fontId="84" fillId="0" borderId="0" xfId="0" applyNumberFormat="1" applyFont="1"/>
    <xf numFmtId="0" fontId="83" fillId="35" borderId="0" xfId="0" applyFont="1" applyFill="1"/>
    <xf numFmtId="4" fontId="85" fillId="37" borderId="0" xfId="0" applyNumberFormat="1" applyFont="1" applyFill="1"/>
    <xf numFmtId="0" fontId="84" fillId="0" borderId="0" xfId="0" applyFont="1"/>
    <xf numFmtId="0" fontId="85" fillId="37" borderId="0" xfId="0" applyFont="1" applyFill="1"/>
    <xf numFmtId="4" fontId="60" fillId="0" borderId="0" xfId="0" applyNumberFormat="1" applyFont="1" applyAlignment="1">
      <alignment vertical="center"/>
    </xf>
    <xf numFmtId="184" fontId="60" fillId="0" borderId="21" xfId="1" applyNumberFormat="1" applyFont="1" applyFill="1" applyBorder="1" applyAlignment="1">
      <alignment horizontal="right" vertical="center"/>
    </xf>
    <xf numFmtId="184" fontId="60" fillId="0" borderId="21" xfId="1" applyNumberFormat="1" applyFont="1" applyFill="1" applyBorder="1" applyAlignment="1">
      <alignment horizontal="left" vertical="center" indent="1"/>
    </xf>
    <xf numFmtId="184" fontId="59" fillId="0" borderId="21" xfId="1" applyNumberFormat="1" applyFont="1" applyFill="1" applyBorder="1" applyAlignment="1">
      <alignment horizontal="left" vertical="center" indent="1"/>
    </xf>
    <xf numFmtId="184" fontId="61" fillId="34" borderId="10" xfId="0" applyNumberFormat="1" applyFont="1" applyFill="1" applyBorder="1" applyAlignment="1">
      <alignment horizontal="center" vertical="center" wrapText="1"/>
    </xf>
    <xf numFmtId="184" fontId="59" fillId="0" borderId="21" xfId="1" applyNumberFormat="1" applyFont="1" applyFill="1" applyBorder="1" applyAlignment="1">
      <alignment horizontal="left" indent="1"/>
    </xf>
    <xf numFmtId="184" fontId="60" fillId="0" borderId="21" xfId="1" applyNumberFormat="1" applyFont="1" applyFill="1" applyBorder="1" applyAlignment="1">
      <alignment horizontal="left" wrapText="1" indent="1"/>
    </xf>
    <xf numFmtId="0" fontId="83" fillId="36" borderId="0" xfId="0" applyFont="1" applyFill="1" applyAlignment="1">
      <alignment horizontal="center" wrapText="1"/>
    </xf>
    <xf numFmtId="0" fontId="86" fillId="43" borderId="0" xfId="0" applyFont="1" applyFill="1" applyAlignment="1">
      <alignment horizontal="center"/>
    </xf>
    <xf numFmtId="0" fontId="87" fillId="43" borderId="0" xfId="0" applyFont="1" applyFill="1" applyAlignment="1">
      <alignment horizontal="center" wrapText="1"/>
    </xf>
    <xf numFmtId="0" fontId="88" fillId="43" borderId="0" xfId="0" applyFont="1" applyFill="1" applyAlignment="1">
      <alignment horizontal="center"/>
    </xf>
    <xf numFmtId="4" fontId="20" fillId="43" borderId="0" xfId="0" applyNumberFormat="1" applyFont="1" applyFill="1"/>
    <xf numFmtId="184" fontId="60" fillId="0" borderId="21" xfId="1" applyNumberFormat="1" applyFont="1" applyFill="1" applyBorder="1" applyAlignment="1"/>
    <xf numFmtId="184" fontId="59" fillId="0" borderId="21" xfId="1" applyNumberFormat="1" applyFont="1" applyFill="1" applyBorder="1" applyAlignment="1"/>
    <xf numFmtId="184" fontId="61" fillId="34" borderId="21" xfId="1" applyNumberFormat="1" applyFont="1" applyFill="1" applyBorder="1" applyAlignment="1">
      <alignment horizontal="center" vertical="center"/>
    </xf>
    <xf numFmtId="184" fontId="59" fillId="0" borderId="14" xfId="1" applyNumberFormat="1" applyFont="1" applyFill="1" applyBorder="1" applyAlignment="1"/>
    <xf numFmtId="0" fontId="62" fillId="0" borderId="18" xfId="49" applyFont="1" applyBorder="1"/>
    <xf numFmtId="0" fontId="59" fillId="0" borderId="18" xfId="0" applyFont="1" applyBorder="1"/>
    <xf numFmtId="0" fontId="58" fillId="0" borderId="18" xfId="49" applyFont="1" applyBorder="1"/>
    <xf numFmtId="0" fontId="58" fillId="0" borderId="11" xfId="0" applyFont="1" applyBorder="1"/>
    <xf numFmtId="0" fontId="61" fillId="34" borderId="11" xfId="0" applyFont="1" applyFill="1" applyBorder="1" applyAlignment="1">
      <alignment horizontal="centerContinuous" vertical="center"/>
    </xf>
    <xf numFmtId="0" fontId="61" fillId="34" borderId="18" xfId="0" applyFont="1" applyFill="1" applyBorder="1" applyAlignment="1">
      <alignment horizontal="centerContinuous" vertical="center"/>
    </xf>
    <xf numFmtId="0" fontId="61" fillId="34" borderId="12" xfId="0" applyFont="1" applyFill="1" applyBorder="1" applyAlignment="1">
      <alignment horizontal="centerContinuous" vertical="center"/>
    </xf>
    <xf numFmtId="176" fontId="65" fillId="0" borderId="10" xfId="51" applyNumberFormat="1" applyFont="1" applyFill="1" applyBorder="1" applyAlignment="1">
      <alignment horizontal="center" vertical="center"/>
    </xf>
    <xf numFmtId="10" fontId="65" fillId="0" borderId="10" xfId="227" applyNumberFormat="1" applyFont="1" applyFill="1" applyBorder="1" applyAlignment="1">
      <alignment horizontal="center" vertical="center"/>
    </xf>
    <xf numFmtId="10" fontId="65" fillId="0" borderId="10" xfId="227" applyNumberFormat="1" applyFont="1" applyFill="1" applyBorder="1" applyAlignment="1">
      <alignment horizontal="center" vertical="center" wrapText="1"/>
    </xf>
    <xf numFmtId="0" fontId="95" fillId="0" borderId="0" xfId="0" applyFont="1"/>
    <xf numFmtId="4" fontId="95" fillId="0" borderId="0" xfId="0" applyNumberFormat="1" applyFont="1"/>
    <xf numFmtId="171" fontId="54" fillId="0" borderId="0" xfId="0" applyNumberFormat="1" applyFont="1"/>
    <xf numFmtId="168" fontId="90" fillId="44" borderId="10" xfId="1" applyFont="1" applyFill="1" applyBorder="1" applyAlignment="1">
      <alignment vertical="center"/>
    </xf>
    <xf numFmtId="176" fontId="62" fillId="0" borderId="0" xfId="51" applyNumberFormat="1" applyFont="1"/>
    <xf numFmtId="0" fontId="65" fillId="0" borderId="10" xfId="49" applyFont="1" applyBorder="1" applyProtection="1">
      <protection locked="0"/>
    </xf>
    <xf numFmtId="0" fontId="65" fillId="0" borderId="11" xfId="49" applyFont="1" applyBorder="1" applyProtection="1">
      <protection locked="0"/>
    </xf>
    <xf numFmtId="0" fontId="65" fillId="0" borderId="11" xfId="0" applyFont="1" applyBorder="1" applyAlignment="1">
      <alignment horizontal="left" vertical="center"/>
    </xf>
    <xf numFmtId="0" fontId="65" fillId="0" borderId="12" xfId="0" applyFont="1" applyBorder="1" applyAlignment="1">
      <alignment horizontal="center" vertical="center"/>
    </xf>
    <xf numFmtId="0" fontId="65" fillId="0" borderId="10" xfId="0" applyFont="1" applyBorder="1" applyAlignment="1">
      <alignment horizontal="center" vertical="center"/>
    </xf>
    <xf numFmtId="174" fontId="65" fillId="0" borderId="10" xfId="0" applyNumberFormat="1" applyFont="1" applyBorder="1" applyAlignment="1">
      <alignment horizontal="center" vertical="center"/>
    </xf>
    <xf numFmtId="9" fontId="65" fillId="0" borderId="10" xfId="0" applyNumberFormat="1" applyFont="1" applyBorder="1" applyAlignment="1">
      <alignment horizontal="center" vertical="center" wrapText="1"/>
    </xf>
    <xf numFmtId="0" fontId="65" fillId="0" borderId="10" xfId="0" applyFont="1" applyBorder="1" applyAlignment="1">
      <alignment horizontal="center" vertical="center" wrapText="1"/>
    </xf>
    <xf numFmtId="176" fontId="97" fillId="0" borderId="0" xfId="51" applyNumberFormat="1" applyFont="1" applyFill="1"/>
    <xf numFmtId="0" fontId="65" fillId="0" borderId="10" xfId="0" applyFont="1" applyBorder="1"/>
    <xf numFmtId="0" fontId="65" fillId="0" borderId="11" xfId="0" applyFont="1" applyBorder="1"/>
    <xf numFmtId="4" fontId="54" fillId="0" borderId="0" xfId="0" applyNumberFormat="1" applyFont="1"/>
    <xf numFmtId="41" fontId="62" fillId="0" borderId="0" xfId="51" applyFont="1" applyAlignment="1">
      <alignment vertical="center"/>
    </xf>
    <xf numFmtId="0" fontId="84" fillId="44" borderId="0" xfId="0" applyFont="1" applyFill="1"/>
    <xf numFmtId="4" fontId="84" fillId="44" borderId="0" xfId="0" applyNumberFormat="1" applyFont="1" applyFill="1"/>
    <xf numFmtId="0" fontId="86" fillId="44" borderId="0" xfId="0" applyFont="1" applyFill="1" applyAlignment="1">
      <alignment horizontal="center"/>
    </xf>
    <xf numFmtId="176" fontId="54" fillId="0" borderId="0" xfId="51" applyNumberFormat="1" applyFont="1"/>
    <xf numFmtId="176" fontId="60" fillId="0" borderId="0" xfId="51" applyNumberFormat="1" applyFont="1" applyAlignment="1">
      <alignment vertical="center"/>
    </xf>
    <xf numFmtId="0" fontId="60" fillId="0" borderId="0" xfId="0" applyFont="1" applyAlignment="1">
      <alignment horizontal="justify" vertical="center" wrapText="1"/>
    </xf>
    <xf numFmtId="0" fontId="98" fillId="34" borderId="26" xfId="0" applyFont="1" applyFill="1" applyBorder="1" applyAlignment="1">
      <alignment horizontal="center" vertical="center"/>
    </xf>
    <xf numFmtId="0" fontId="98" fillId="34" borderId="27" xfId="0" applyFont="1" applyFill="1" applyBorder="1" applyAlignment="1">
      <alignment horizontal="center" vertical="center"/>
    </xf>
    <xf numFmtId="0" fontId="99" fillId="0" borderId="29" xfId="0" applyFont="1" applyBorder="1" applyAlignment="1">
      <alignment horizontal="center" vertical="center"/>
    </xf>
    <xf numFmtId="0" fontId="100" fillId="0" borderId="28" xfId="0" applyFont="1" applyBorder="1" applyAlignment="1">
      <alignment horizontal="center" vertical="center"/>
    </xf>
    <xf numFmtId="4" fontId="100" fillId="0" borderId="29" xfId="0" applyNumberFormat="1" applyFont="1" applyBorder="1" applyAlignment="1">
      <alignment horizontal="center" vertical="center"/>
    </xf>
    <xf numFmtId="0" fontId="99" fillId="45" borderId="28" xfId="0" applyFont="1" applyFill="1" applyBorder="1" applyAlignment="1">
      <alignment horizontal="center" vertical="center"/>
    </xf>
    <xf numFmtId="0" fontId="99" fillId="45" borderId="29" xfId="0" applyFont="1" applyFill="1" applyBorder="1" applyAlignment="1">
      <alignment horizontal="center" vertical="center"/>
    </xf>
    <xf numFmtId="14" fontId="99" fillId="45" borderId="29" xfId="0" applyNumberFormat="1" applyFont="1" applyFill="1" applyBorder="1" applyAlignment="1">
      <alignment horizontal="center" vertical="center"/>
    </xf>
    <xf numFmtId="4" fontId="99" fillId="45" borderId="29" xfId="0" applyNumberFormat="1" applyFont="1" applyFill="1" applyBorder="1" applyAlignment="1">
      <alignment horizontal="center" vertical="center"/>
    </xf>
    <xf numFmtId="10" fontId="99" fillId="45" borderId="29" xfId="0" applyNumberFormat="1" applyFont="1" applyFill="1" applyBorder="1" applyAlignment="1">
      <alignment horizontal="center" vertical="center"/>
    </xf>
    <xf numFmtId="9" fontId="99" fillId="45" borderId="29" xfId="0" applyNumberFormat="1" applyFont="1" applyFill="1" applyBorder="1" applyAlignment="1">
      <alignment horizontal="center" vertical="center"/>
    </xf>
    <xf numFmtId="0" fontId="99" fillId="46" borderId="28" xfId="0" applyFont="1" applyFill="1" applyBorder="1" applyAlignment="1">
      <alignment horizontal="center" vertical="center"/>
    </xf>
    <xf numFmtId="0" fontId="99" fillId="46" borderId="29" xfId="0" applyFont="1" applyFill="1" applyBorder="1" applyAlignment="1">
      <alignment horizontal="center" vertical="center"/>
    </xf>
    <xf numFmtId="14" fontId="99" fillId="46" borderId="29" xfId="0" applyNumberFormat="1" applyFont="1" applyFill="1" applyBorder="1" applyAlignment="1">
      <alignment horizontal="center" vertical="center"/>
    </xf>
    <xf numFmtId="4" fontId="99" fillId="46" borderId="29" xfId="0" applyNumberFormat="1" applyFont="1" applyFill="1" applyBorder="1" applyAlignment="1">
      <alignment horizontal="center" vertical="center"/>
    </xf>
    <xf numFmtId="10" fontId="99" fillId="46" borderId="29" xfId="0" applyNumberFormat="1" applyFont="1" applyFill="1" applyBorder="1" applyAlignment="1">
      <alignment horizontal="center" vertical="center"/>
    </xf>
    <xf numFmtId="9" fontId="99" fillId="46" borderId="29" xfId="0" applyNumberFormat="1" applyFont="1" applyFill="1" applyBorder="1" applyAlignment="1">
      <alignment horizontal="center" vertical="center"/>
    </xf>
    <xf numFmtId="0" fontId="99" fillId="43" borderId="28" xfId="0" applyFont="1" applyFill="1" applyBorder="1" applyAlignment="1">
      <alignment horizontal="center" vertical="center"/>
    </xf>
    <xf numFmtId="0" fontId="99" fillId="43" borderId="29" xfId="0" applyFont="1" applyFill="1" applyBorder="1" applyAlignment="1">
      <alignment horizontal="center" vertical="center"/>
    </xf>
    <xf numFmtId="14" fontId="99" fillId="43" borderId="29" xfId="0" applyNumberFormat="1" applyFont="1" applyFill="1" applyBorder="1" applyAlignment="1">
      <alignment horizontal="center" vertical="center"/>
    </xf>
    <xf numFmtId="4" fontId="99" fillId="43" borderId="29" xfId="0" applyNumberFormat="1" applyFont="1" applyFill="1" applyBorder="1" applyAlignment="1">
      <alignment horizontal="center" vertical="center"/>
    </xf>
    <xf numFmtId="10" fontId="99" fillId="43" borderId="29" xfId="0" applyNumberFormat="1" applyFont="1" applyFill="1" applyBorder="1" applyAlignment="1">
      <alignment horizontal="center" vertical="center"/>
    </xf>
    <xf numFmtId="9" fontId="99" fillId="43" borderId="29" xfId="0" applyNumberFormat="1" applyFont="1" applyFill="1" applyBorder="1" applyAlignment="1">
      <alignment horizontal="center" vertical="center"/>
    </xf>
    <xf numFmtId="0" fontId="99" fillId="47" borderId="28" xfId="0" applyFont="1" applyFill="1" applyBorder="1" applyAlignment="1">
      <alignment horizontal="center" vertical="center"/>
    </xf>
    <xf numFmtId="0" fontId="99" fillId="47" borderId="29" xfId="0" applyFont="1" applyFill="1" applyBorder="1" applyAlignment="1">
      <alignment horizontal="center" vertical="center"/>
    </xf>
    <xf numFmtId="14" fontId="99" fillId="47" borderId="29" xfId="0" applyNumberFormat="1" applyFont="1" applyFill="1" applyBorder="1" applyAlignment="1">
      <alignment horizontal="center" vertical="center"/>
    </xf>
    <xf numFmtId="4" fontId="99" fillId="47" borderId="29" xfId="0" applyNumberFormat="1" applyFont="1" applyFill="1" applyBorder="1" applyAlignment="1">
      <alignment horizontal="center" vertical="center"/>
    </xf>
    <xf numFmtId="10" fontId="99" fillId="47" borderId="29" xfId="0" applyNumberFormat="1" applyFont="1" applyFill="1" applyBorder="1" applyAlignment="1">
      <alignment horizontal="center" vertical="center"/>
    </xf>
    <xf numFmtId="9" fontId="99" fillId="47" borderId="29" xfId="0" applyNumberFormat="1" applyFont="1" applyFill="1" applyBorder="1" applyAlignment="1">
      <alignment horizontal="center" vertical="center"/>
    </xf>
    <xf numFmtId="0" fontId="99" fillId="48" borderId="28" xfId="0" applyFont="1" applyFill="1" applyBorder="1" applyAlignment="1">
      <alignment horizontal="center" vertical="center"/>
    </xf>
    <xf numFmtId="0" fontId="99" fillId="48" borderId="29" xfId="0" applyFont="1" applyFill="1" applyBorder="1" applyAlignment="1">
      <alignment horizontal="center" vertical="center"/>
    </xf>
    <xf numFmtId="14" fontId="99" fillId="48" borderId="29" xfId="0" applyNumberFormat="1" applyFont="1" applyFill="1" applyBorder="1" applyAlignment="1">
      <alignment horizontal="center" vertical="center"/>
    </xf>
    <xf numFmtId="4" fontId="99" fillId="48" borderId="29" xfId="0" applyNumberFormat="1" applyFont="1" applyFill="1" applyBorder="1" applyAlignment="1">
      <alignment horizontal="center" vertical="center"/>
    </xf>
    <xf numFmtId="10" fontId="99" fillId="48" borderId="29" xfId="0" applyNumberFormat="1" applyFont="1" applyFill="1" applyBorder="1" applyAlignment="1">
      <alignment horizontal="center" vertical="center"/>
    </xf>
    <xf numFmtId="9" fontId="99" fillId="48" borderId="29" xfId="0" applyNumberFormat="1" applyFont="1" applyFill="1" applyBorder="1" applyAlignment="1">
      <alignment horizontal="center" vertical="center"/>
    </xf>
    <xf numFmtId="0" fontId="99" fillId="49" borderId="28" xfId="0" applyFont="1" applyFill="1" applyBorder="1" applyAlignment="1">
      <alignment horizontal="center" vertical="center"/>
    </xf>
    <xf numFmtId="0" fontId="99" fillId="49" borderId="29" xfId="0" applyFont="1" applyFill="1" applyBorder="1" applyAlignment="1">
      <alignment horizontal="center" vertical="center"/>
    </xf>
    <xf numFmtId="14" fontId="99" fillId="49" borderId="29" xfId="0" applyNumberFormat="1" applyFont="1" applyFill="1" applyBorder="1" applyAlignment="1">
      <alignment horizontal="center" vertical="center"/>
    </xf>
    <xf numFmtId="4" fontId="99" fillId="49" borderId="29" xfId="0" applyNumberFormat="1" applyFont="1" applyFill="1" applyBorder="1" applyAlignment="1">
      <alignment horizontal="center" vertical="center"/>
    </xf>
    <xf numFmtId="10" fontId="99" fillId="49" borderId="29" xfId="0" applyNumberFormat="1" applyFont="1" applyFill="1" applyBorder="1" applyAlignment="1">
      <alignment horizontal="center" vertical="center"/>
    </xf>
    <xf numFmtId="9" fontId="99" fillId="49" borderId="29" xfId="0" applyNumberFormat="1" applyFont="1" applyFill="1" applyBorder="1" applyAlignment="1">
      <alignment horizontal="center" vertical="center"/>
    </xf>
    <xf numFmtId="0" fontId="99" fillId="50" borderId="28" xfId="0" applyFont="1" applyFill="1" applyBorder="1" applyAlignment="1">
      <alignment horizontal="center" vertical="center"/>
    </xf>
    <xf numFmtId="0" fontId="99" fillId="50" borderId="29" xfId="0" applyFont="1" applyFill="1" applyBorder="1" applyAlignment="1">
      <alignment horizontal="center" vertical="center"/>
    </xf>
    <xf numFmtId="14" fontId="99" fillId="50" borderId="29" xfId="0" applyNumberFormat="1" applyFont="1" applyFill="1" applyBorder="1" applyAlignment="1">
      <alignment horizontal="center" vertical="center"/>
    </xf>
    <xf numFmtId="4" fontId="99" fillId="50" borderId="29" xfId="0" applyNumberFormat="1" applyFont="1" applyFill="1" applyBorder="1" applyAlignment="1">
      <alignment horizontal="center" vertical="center"/>
    </xf>
    <xf numFmtId="10" fontId="99" fillId="50" borderId="29" xfId="0" applyNumberFormat="1" applyFont="1" applyFill="1" applyBorder="1" applyAlignment="1">
      <alignment horizontal="center" vertical="center"/>
    </xf>
    <xf numFmtId="9" fontId="99" fillId="50" borderId="29" xfId="0" applyNumberFormat="1" applyFont="1" applyFill="1" applyBorder="1" applyAlignment="1">
      <alignment horizontal="center" vertical="center"/>
    </xf>
    <xf numFmtId="0" fontId="99" fillId="51" borderId="28" xfId="0" applyFont="1" applyFill="1" applyBorder="1" applyAlignment="1">
      <alignment horizontal="center" vertical="center"/>
    </xf>
    <xf numFmtId="0" fontId="99" fillId="51" borderId="29" xfId="0" applyFont="1" applyFill="1" applyBorder="1" applyAlignment="1">
      <alignment horizontal="center" vertical="center"/>
    </xf>
    <xf numFmtId="14" fontId="99" fillId="51" borderId="29" xfId="0" applyNumberFormat="1" applyFont="1" applyFill="1" applyBorder="1" applyAlignment="1">
      <alignment horizontal="center" vertical="center"/>
    </xf>
    <xf numFmtId="4" fontId="99" fillId="51" borderId="29" xfId="0" applyNumberFormat="1" applyFont="1" applyFill="1" applyBorder="1" applyAlignment="1">
      <alignment horizontal="center" vertical="center"/>
    </xf>
    <xf numFmtId="10" fontId="99" fillId="51" borderId="29" xfId="0" applyNumberFormat="1" applyFont="1" applyFill="1" applyBorder="1" applyAlignment="1">
      <alignment horizontal="center" vertical="center"/>
    </xf>
    <xf numFmtId="9" fontId="99" fillId="51" borderId="29" xfId="0" applyNumberFormat="1" applyFont="1" applyFill="1" applyBorder="1" applyAlignment="1">
      <alignment horizontal="center" vertical="center"/>
    </xf>
    <xf numFmtId="0" fontId="102" fillId="0" borderId="0" xfId="0" applyFont="1"/>
    <xf numFmtId="0" fontId="103" fillId="0" borderId="10" xfId="49" applyFont="1" applyBorder="1" applyProtection="1">
      <protection locked="0"/>
    </xf>
    <xf numFmtId="0" fontId="103" fillId="0" borderId="11" xfId="49" applyFont="1" applyBorder="1" applyProtection="1">
      <protection locked="0"/>
    </xf>
    <xf numFmtId="0" fontId="103" fillId="0" borderId="11" xfId="0" applyFont="1" applyBorder="1" applyAlignment="1">
      <alignment horizontal="left" vertical="center"/>
    </xf>
    <xf numFmtId="0" fontId="103" fillId="0" borderId="12" xfId="0" applyFont="1" applyBorder="1" applyAlignment="1">
      <alignment horizontal="center" vertical="center"/>
    </xf>
    <xf numFmtId="0" fontId="103" fillId="0" borderId="10" xfId="0" applyFont="1" applyBorder="1" applyAlignment="1">
      <alignment horizontal="center" vertical="center"/>
    </xf>
    <xf numFmtId="174" fontId="103" fillId="0" borderId="10" xfId="0" applyNumberFormat="1" applyFont="1" applyBorder="1" applyAlignment="1">
      <alignment horizontal="center" vertical="center"/>
    </xf>
    <xf numFmtId="176" fontId="103" fillId="0" borderId="10" xfId="51" applyNumberFormat="1" applyFont="1" applyBorder="1" applyAlignment="1">
      <alignment horizontal="center" vertical="center"/>
    </xf>
    <xf numFmtId="10" fontId="103" fillId="0" borderId="10" xfId="227" applyNumberFormat="1" applyFont="1" applyBorder="1" applyAlignment="1">
      <alignment horizontal="center" vertical="center"/>
    </xf>
    <xf numFmtId="10" fontId="103" fillId="0" borderId="10" xfId="227" applyNumberFormat="1" applyFont="1" applyBorder="1" applyAlignment="1">
      <alignment horizontal="center" vertical="center" wrapText="1"/>
    </xf>
    <xf numFmtId="9" fontId="103" fillId="0" borderId="10" xfId="0" applyNumberFormat="1" applyFont="1" applyBorder="1" applyAlignment="1">
      <alignment horizontal="center" vertical="center" wrapText="1"/>
    </xf>
    <xf numFmtId="0" fontId="103" fillId="0" borderId="10" xfId="0" applyFont="1" applyBorder="1" applyAlignment="1">
      <alignment horizontal="center" vertical="center" wrapText="1"/>
    </xf>
    <xf numFmtId="4" fontId="102" fillId="0" borderId="0" xfId="0" applyNumberFormat="1" applyFont="1"/>
    <xf numFmtId="4" fontId="102" fillId="44" borderId="0" xfId="0" applyNumberFormat="1" applyFont="1" applyFill="1"/>
    <xf numFmtId="0" fontId="103" fillId="0" borderId="10" xfId="0" applyFont="1" applyBorder="1"/>
    <xf numFmtId="0" fontId="103" fillId="0" borderId="11" xfId="0" applyFont="1" applyBorder="1"/>
    <xf numFmtId="0" fontId="104" fillId="0" borderId="10" xfId="0" applyFont="1" applyBorder="1"/>
    <xf numFmtId="0" fontId="104" fillId="0" borderId="11" xfId="0" applyFont="1" applyBorder="1"/>
    <xf numFmtId="0" fontId="105" fillId="0" borderId="11" xfId="0" applyFont="1" applyBorder="1" applyAlignment="1">
      <alignment horizontal="left" vertical="center"/>
    </xf>
    <xf numFmtId="0" fontId="106" fillId="0" borderId="12" xfId="0" applyFont="1" applyBorder="1" applyAlignment="1">
      <alignment horizontal="center" vertical="center"/>
    </xf>
    <xf numFmtId="0" fontId="106" fillId="0" borderId="10" xfId="0" applyFont="1" applyBorder="1" applyAlignment="1">
      <alignment horizontal="center" vertical="center"/>
    </xf>
    <xf numFmtId="176" fontId="104" fillId="0" borderId="10" xfId="51" applyNumberFormat="1" applyFont="1" applyBorder="1" applyAlignment="1">
      <alignment horizontal="center" vertical="center"/>
    </xf>
    <xf numFmtId="0" fontId="106" fillId="0" borderId="10" xfId="0" applyFont="1" applyBorder="1" applyAlignment="1">
      <alignment horizontal="center" vertical="center" wrapText="1"/>
    </xf>
    <xf numFmtId="0" fontId="99" fillId="0" borderId="29" xfId="0" applyFont="1" applyBorder="1" applyAlignment="1">
      <alignment vertical="center"/>
    </xf>
    <xf numFmtId="176" fontId="103" fillId="0" borderId="10" xfId="51" applyNumberFormat="1" applyFont="1" applyFill="1" applyBorder="1" applyAlignment="1">
      <alignment horizontal="center" vertical="center"/>
    </xf>
    <xf numFmtId="10" fontId="103" fillId="0" borderId="10" xfId="227" applyNumberFormat="1" applyFont="1" applyFill="1" applyBorder="1" applyAlignment="1">
      <alignment horizontal="center" vertical="center"/>
    </xf>
    <xf numFmtId="10" fontId="103" fillId="0" borderId="10" xfId="227" applyNumberFormat="1" applyFont="1" applyFill="1" applyBorder="1" applyAlignment="1">
      <alignment horizontal="center" vertical="center" wrapText="1"/>
    </xf>
    <xf numFmtId="0" fontId="99" fillId="0" borderId="28" xfId="0" applyFont="1" applyBorder="1" applyAlignment="1">
      <alignment horizontal="center" vertical="center"/>
    </xf>
    <xf numFmtId="14" fontId="99" fillId="0" borderId="29" xfId="0" applyNumberFormat="1" applyFont="1" applyBorder="1" applyAlignment="1">
      <alignment horizontal="center" vertical="center"/>
    </xf>
    <xf numFmtId="4" fontId="99" fillId="0" borderId="29" xfId="0" applyNumberFormat="1" applyFont="1" applyBorder="1" applyAlignment="1">
      <alignment horizontal="center" vertical="center"/>
    </xf>
    <xf numFmtId="10" fontId="99" fillId="0" borderId="29" xfId="0" applyNumberFormat="1" applyFont="1" applyBorder="1" applyAlignment="1">
      <alignment horizontal="center" vertical="center"/>
    </xf>
    <xf numFmtId="9" fontId="99" fillId="0" borderId="29" xfId="0" applyNumberFormat="1" applyFont="1" applyBorder="1" applyAlignment="1">
      <alignment horizontal="center" vertical="center"/>
    </xf>
    <xf numFmtId="176" fontId="99" fillId="0" borderId="29" xfId="51" applyNumberFormat="1" applyFont="1" applyBorder="1" applyAlignment="1">
      <alignment horizontal="center" vertical="center"/>
    </xf>
    <xf numFmtId="176" fontId="100" fillId="0" borderId="29" xfId="51" applyNumberFormat="1" applyFont="1" applyBorder="1" applyAlignment="1">
      <alignment horizontal="center" vertical="center"/>
    </xf>
    <xf numFmtId="171" fontId="62" fillId="0" borderId="10" xfId="51" applyNumberFormat="1" applyFont="1" applyBorder="1"/>
    <xf numFmtId="171" fontId="59" fillId="0" borderId="10" xfId="51" applyNumberFormat="1" applyFont="1" applyBorder="1"/>
    <xf numFmtId="171" fontId="62" fillId="0" borderId="10" xfId="51" applyNumberFormat="1" applyFont="1" applyFill="1" applyBorder="1"/>
    <xf numFmtId="171" fontId="59" fillId="0" borderId="10" xfId="51" applyNumberFormat="1" applyFont="1" applyFill="1" applyBorder="1"/>
    <xf numFmtId="0" fontId="41" fillId="0" borderId="0" xfId="0" applyFont="1" applyAlignment="1">
      <alignment horizontal="center" vertical="center"/>
    </xf>
    <xf numFmtId="0" fontId="76" fillId="0" borderId="0" xfId="0" applyFont="1" applyAlignment="1">
      <alignment horizontal="center" vertical="center"/>
    </xf>
    <xf numFmtId="0" fontId="41" fillId="0" borderId="0" xfId="0" applyFont="1" applyAlignment="1">
      <alignment horizontal="center"/>
    </xf>
    <xf numFmtId="170" fontId="58" fillId="0" borderId="0" xfId="44" applyFont="1" applyAlignment="1">
      <alignment horizontal="left" wrapText="1"/>
    </xf>
    <xf numFmtId="0" fontId="60" fillId="0" borderId="0" xfId="0" applyFont="1" applyAlignment="1">
      <alignment horizontal="left"/>
    </xf>
    <xf numFmtId="0" fontId="54" fillId="0" borderId="0" xfId="0" applyFont="1" applyAlignment="1">
      <alignment horizontal="left"/>
    </xf>
    <xf numFmtId="0" fontId="61" fillId="34" borderId="10" xfId="0" applyFont="1" applyFill="1" applyBorder="1" applyAlignment="1">
      <alignment horizontal="center" vertical="center"/>
    </xf>
    <xf numFmtId="0" fontId="54" fillId="0" borderId="0" xfId="0" applyFont="1" applyAlignment="1">
      <alignment horizontal="left" vertical="center" wrapText="1"/>
    </xf>
    <xf numFmtId="0" fontId="101" fillId="34" borderId="10" xfId="0" applyFont="1" applyFill="1" applyBorder="1" applyAlignment="1">
      <alignment horizontal="center" vertical="center" wrapText="1"/>
    </xf>
    <xf numFmtId="0" fontId="101" fillId="34" borderId="20" xfId="0" applyFont="1" applyFill="1" applyBorder="1" applyAlignment="1">
      <alignment horizontal="center" vertical="center" wrapText="1"/>
    </xf>
    <xf numFmtId="0" fontId="101" fillId="34" borderId="23" xfId="0" applyFont="1" applyFill="1" applyBorder="1" applyAlignment="1">
      <alignment horizontal="center" vertical="center" wrapText="1"/>
    </xf>
    <xf numFmtId="0" fontId="101" fillId="34" borderId="17" xfId="0" applyFont="1" applyFill="1" applyBorder="1" applyAlignment="1">
      <alignment horizontal="center" vertical="center" wrapText="1"/>
    </xf>
    <xf numFmtId="0" fontId="101" fillId="34" borderId="24" xfId="0" applyFont="1" applyFill="1" applyBorder="1" applyAlignment="1">
      <alignment horizontal="center" vertical="center" wrapText="1"/>
    </xf>
    <xf numFmtId="170" fontId="58" fillId="0" borderId="0" xfId="44" applyFont="1" applyAlignment="1">
      <alignment horizontal="left" vertical="center" wrapText="1"/>
    </xf>
    <xf numFmtId="176" fontId="59" fillId="0" borderId="10" xfId="51" applyNumberFormat="1" applyFont="1" applyFill="1" applyBorder="1" applyAlignment="1">
      <alignment horizontal="right" vertical="center" indent="1"/>
    </xf>
    <xf numFmtId="176" fontId="59" fillId="0" borderId="10" xfId="51" applyNumberFormat="1" applyFont="1" applyFill="1" applyBorder="1" applyAlignment="1">
      <alignment horizontal="left" vertical="center" indent="1"/>
    </xf>
    <xf numFmtId="176" fontId="59" fillId="0" borderId="10" xfId="51" applyNumberFormat="1" applyFont="1" applyFill="1" applyBorder="1" applyAlignment="1">
      <alignment horizontal="left" vertical="center"/>
    </xf>
    <xf numFmtId="184" fontId="59" fillId="0" borderId="10" xfId="51" applyNumberFormat="1" applyFont="1" applyFill="1" applyBorder="1" applyAlignment="1">
      <alignment vertical="center" wrapText="1"/>
    </xf>
    <xf numFmtId="184" fontId="59" fillId="0" borderId="10" xfId="51" applyNumberFormat="1" applyFont="1" applyFill="1" applyBorder="1" applyAlignment="1">
      <alignment vertical="center"/>
    </xf>
    <xf numFmtId="184" fontId="59" fillId="0" borderId="10" xfId="51" applyNumberFormat="1" applyFont="1" applyFill="1" applyBorder="1" applyAlignment="1">
      <alignment horizontal="left" vertical="center"/>
    </xf>
    <xf numFmtId="184" fontId="60" fillId="0" borderId="10" xfId="51" applyNumberFormat="1" applyFont="1" applyFill="1" applyBorder="1" applyAlignment="1">
      <alignment vertical="center"/>
    </xf>
    <xf numFmtId="176" fontId="60" fillId="0" borderId="11" xfId="51" applyNumberFormat="1" applyFont="1" applyFill="1" applyBorder="1" applyAlignment="1">
      <alignment horizontal="left" vertical="center"/>
    </xf>
    <xf numFmtId="176" fontId="60" fillId="0" borderId="18" xfId="51" applyNumberFormat="1" applyFont="1" applyFill="1" applyBorder="1" applyAlignment="1">
      <alignment horizontal="left" vertical="center"/>
    </xf>
    <xf numFmtId="176" fontId="60" fillId="0" borderId="12" xfId="51" applyNumberFormat="1" applyFont="1" applyFill="1" applyBorder="1" applyAlignment="1">
      <alignment horizontal="left" vertical="center"/>
    </xf>
    <xf numFmtId="171" fontId="60" fillId="0" borderId="11" xfId="51" applyNumberFormat="1" applyFont="1" applyFill="1" applyBorder="1" applyAlignment="1">
      <alignment horizontal="left" vertical="center"/>
    </xf>
    <xf numFmtId="171" fontId="60" fillId="0" borderId="18" xfId="51" applyNumberFormat="1" applyFont="1" applyFill="1" applyBorder="1" applyAlignment="1">
      <alignment horizontal="left" vertical="center"/>
    </xf>
    <xf numFmtId="171" fontId="60" fillId="0" borderId="12" xfId="51" applyNumberFormat="1" applyFont="1" applyFill="1" applyBorder="1" applyAlignment="1">
      <alignment horizontal="left" vertical="center"/>
    </xf>
    <xf numFmtId="176" fontId="60" fillId="0" borderId="10" xfId="51" applyNumberFormat="1" applyFont="1" applyFill="1" applyBorder="1" applyAlignment="1">
      <alignment horizontal="left" vertical="center"/>
    </xf>
    <xf numFmtId="0" fontId="61" fillId="34" borderId="10" xfId="0" applyFont="1" applyFill="1" applyBorder="1" applyAlignment="1">
      <alignment horizontal="center" vertical="center" wrapText="1"/>
    </xf>
    <xf numFmtId="170" fontId="58" fillId="0" borderId="0" xfId="44" applyFont="1" applyAlignment="1">
      <alignment horizontal="left"/>
    </xf>
    <xf numFmtId="0" fontId="59" fillId="0" borderId="0" xfId="0" applyFont="1" applyAlignment="1">
      <alignment horizontal="left"/>
    </xf>
    <xf numFmtId="0" fontId="60" fillId="0" borderId="0" xfId="0" applyFont="1" applyAlignment="1">
      <alignment horizontal="left" vertical="center"/>
    </xf>
    <xf numFmtId="0" fontId="89" fillId="38" borderId="10" xfId="0" applyFont="1" applyFill="1" applyBorder="1" applyAlignment="1">
      <alignment horizontal="center" vertical="center" wrapText="1"/>
    </xf>
    <xf numFmtId="0" fontId="90" fillId="39" borderId="11" xfId="0" applyFont="1" applyFill="1" applyBorder="1" applyAlignment="1">
      <alignment horizontal="center" vertical="center" wrapText="1"/>
    </xf>
    <xf numFmtId="0" fontId="90" fillId="39" borderId="18" xfId="0" applyFont="1" applyFill="1" applyBorder="1" applyAlignment="1">
      <alignment horizontal="center" vertical="center" wrapText="1"/>
    </xf>
    <xf numFmtId="0" fontId="90" fillId="39" borderId="12" xfId="0" applyFont="1" applyFill="1" applyBorder="1" applyAlignment="1">
      <alignment horizontal="center" vertical="center" wrapText="1"/>
    </xf>
    <xf numFmtId="0" fontId="90" fillId="40" borderId="11" xfId="0" applyFont="1" applyFill="1" applyBorder="1" applyAlignment="1">
      <alignment horizontal="center" vertical="center" wrapText="1"/>
    </xf>
    <xf numFmtId="0" fontId="90" fillId="40" borderId="12" xfId="0" applyFont="1" applyFill="1" applyBorder="1" applyAlignment="1">
      <alignment horizontal="center" vertical="center" wrapText="1"/>
    </xf>
    <xf numFmtId="0" fontId="90" fillId="41" borderId="10" xfId="0" applyFont="1" applyFill="1" applyBorder="1" applyAlignment="1">
      <alignment horizontal="center" vertical="center" wrapText="1"/>
    </xf>
    <xf numFmtId="0" fontId="59" fillId="0" borderId="16" xfId="0" applyFont="1" applyBorder="1" applyAlignment="1">
      <alignment horizontal="left" vertical="center" wrapText="1" indent="1"/>
    </xf>
    <xf numFmtId="0" fontId="59" fillId="0" borderId="0" xfId="0" applyFont="1" applyAlignment="1">
      <alignment horizontal="left" vertical="center" wrapText="1" indent="1"/>
    </xf>
    <xf numFmtId="170" fontId="62" fillId="0" borderId="0" xfId="44" applyFont="1" applyAlignment="1">
      <alignment horizontal="left"/>
    </xf>
    <xf numFmtId="0" fontId="60" fillId="0" borderId="16" xfId="0" applyFont="1" applyBorder="1" applyAlignment="1">
      <alignment horizontal="left" vertical="center" wrapText="1" indent="1"/>
    </xf>
    <xf numFmtId="0" fontId="60" fillId="0" borderId="0" xfId="0" applyFont="1" applyAlignment="1">
      <alignment horizontal="left" vertical="center" wrapText="1" indent="1"/>
    </xf>
    <xf numFmtId="0" fontId="61" fillId="34" borderId="11" xfId="0" applyFont="1" applyFill="1" applyBorder="1" applyAlignment="1">
      <alignment horizontal="center" vertical="center"/>
    </xf>
    <xf numFmtId="0" fontId="61" fillId="34" borderId="18" xfId="0" applyFont="1" applyFill="1" applyBorder="1" applyAlignment="1">
      <alignment horizontal="center" vertical="center"/>
    </xf>
    <xf numFmtId="0" fontId="61" fillId="34" borderId="12" xfId="0" applyFont="1" applyFill="1" applyBorder="1" applyAlignment="1">
      <alignment horizontal="center" vertical="center"/>
    </xf>
    <xf numFmtId="0" fontId="62" fillId="0" borderId="0" xfId="49" applyFont="1" applyAlignment="1">
      <alignment horizontal="justify" vertical="center" wrapText="1"/>
    </xf>
    <xf numFmtId="0" fontId="60" fillId="0" borderId="0" xfId="0" applyFont="1" applyAlignment="1">
      <alignment horizontal="justify" vertical="center" wrapText="1"/>
    </xf>
    <xf numFmtId="1" fontId="62" fillId="0" borderId="0" xfId="0" applyNumberFormat="1" applyFont="1" applyAlignment="1">
      <alignment horizontal="justify" vertical="center" wrapText="1"/>
    </xf>
    <xf numFmtId="9" fontId="60" fillId="0" borderId="10" xfId="0" applyNumberFormat="1" applyFont="1" applyBorder="1" applyAlignment="1">
      <alignment horizontal="center" vertical="center"/>
    </xf>
    <xf numFmtId="0" fontId="60" fillId="0" borderId="10" xfId="0" applyFont="1" applyBorder="1" applyAlignment="1">
      <alignment horizontal="center" vertical="center"/>
    </xf>
    <xf numFmtId="0" fontId="60" fillId="0" borderId="10" xfId="0" applyFont="1" applyBorder="1" applyAlignment="1">
      <alignment horizontal="justify" vertical="center" wrapText="1"/>
    </xf>
    <xf numFmtId="0" fontId="60" fillId="0" borderId="11" xfId="0" applyFont="1" applyBorder="1" applyAlignment="1">
      <alignment horizontal="justify" vertical="center" wrapText="1"/>
    </xf>
    <xf numFmtId="0" fontId="60" fillId="0" borderId="18" xfId="0" applyFont="1" applyBorder="1" applyAlignment="1">
      <alignment horizontal="justify" vertical="center" wrapText="1"/>
    </xf>
    <xf numFmtId="0" fontId="60" fillId="0" borderId="12" xfId="0" applyFont="1" applyBorder="1" applyAlignment="1">
      <alignment horizontal="justify" vertical="center" wrapText="1"/>
    </xf>
    <xf numFmtId="9" fontId="60" fillId="0" borderId="11" xfId="0" applyNumberFormat="1" applyFont="1" applyBorder="1" applyAlignment="1">
      <alignment horizontal="center" vertical="center"/>
    </xf>
    <xf numFmtId="9" fontId="60" fillId="0" borderId="12" xfId="0" applyNumberFormat="1" applyFont="1" applyBorder="1" applyAlignment="1">
      <alignment horizontal="center" vertical="center"/>
    </xf>
    <xf numFmtId="0" fontId="60" fillId="0" borderId="0" xfId="0" applyFont="1" applyAlignment="1">
      <alignment horizontal="justify" wrapText="1"/>
    </xf>
    <xf numFmtId="0" fontId="60" fillId="0" borderId="0" xfId="0" applyFont="1" applyAlignment="1">
      <alignment horizontal="justify" vertical="top" wrapText="1"/>
    </xf>
    <xf numFmtId="0" fontId="61" fillId="34" borderId="20" xfId="0" applyFont="1" applyFill="1" applyBorder="1" applyAlignment="1">
      <alignment horizontal="center" vertical="center" wrapText="1"/>
    </xf>
    <xf numFmtId="0" fontId="61" fillId="34" borderId="23" xfId="0" applyFont="1" applyFill="1" applyBorder="1" applyAlignment="1">
      <alignment horizontal="center" vertical="center" wrapText="1"/>
    </xf>
    <xf numFmtId="0" fontId="61" fillId="34" borderId="17" xfId="0" applyFont="1" applyFill="1" applyBorder="1" applyAlignment="1">
      <alignment horizontal="center" vertical="center" wrapText="1"/>
    </xf>
    <xf numFmtId="0" fontId="61" fillId="34" borderId="24" xfId="0" applyFont="1" applyFill="1" applyBorder="1" applyAlignment="1">
      <alignment horizontal="center" vertical="center" wrapText="1"/>
    </xf>
    <xf numFmtId="0" fontId="62" fillId="0" borderId="0" xfId="49" applyFont="1" applyAlignment="1">
      <alignment horizontal="left" wrapText="1"/>
    </xf>
    <xf numFmtId="0" fontId="62" fillId="0" borderId="0" xfId="0" applyFont="1" applyAlignment="1">
      <alignment horizontal="center" vertical="center" wrapText="1"/>
    </xf>
    <xf numFmtId="0" fontId="77" fillId="0" borderId="0" xfId="0" applyFont="1" applyAlignment="1">
      <alignment horizontal="center" vertical="center" wrapText="1"/>
    </xf>
    <xf numFmtId="0" fontId="60" fillId="0" borderId="0" xfId="0" applyFont="1" applyAlignment="1">
      <alignment horizontal="left" vertical="top" wrapText="1"/>
    </xf>
  </cellXfs>
  <cellStyles count="229">
    <cellStyle name="          _x000d__x000a_386grabber=VGA.3GR_x000d__x000a_" xfId="71" xr:uid="{3B2EA6D6-9AD7-4E38-AA9D-03B0DEA2046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80" xr:uid="{3C76A092-425A-47B1-ACD3-96A7ECF5DC5D}"/>
    <cellStyle name="Comma [0] 2 2" xfId="82" xr:uid="{2FF0821A-6563-4AEB-A741-B2E2DDC915E7}"/>
    <cellStyle name="Comma [0] 2 2 2" xfId="112" xr:uid="{E15CA6FF-2891-4E1D-AE10-8C732E79EC7A}"/>
    <cellStyle name="Comma [0] 2 2 2 2" xfId="207" xr:uid="{9138560E-2BBC-4676-8347-16DD6D234CD7}"/>
    <cellStyle name="Comma [0] 2 2 2 3" xfId="160" xr:uid="{2C40B238-A5EB-4030-BA72-8BC425471293}"/>
    <cellStyle name="Comma [0] 2 2 3" xfId="194" xr:uid="{44B8AB3F-D43A-4E30-9F03-951C249EA70B}"/>
    <cellStyle name="Comma [0] 2 2 4" xfId="182" xr:uid="{F6493505-6FC7-494A-B252-F4D5F25224D6}"/>
    <cellStyle name="Comma [0] 2 2 5" xfId="150" xr:uid="{416881C4-5436-452E-B933-14FA198EA4E4}"/>
    <cellStyle name="Comma [0] 2 3" xfId="111" xr:uid="{3D4F54CF-D7B3-4C46-B0BE-83192F1E3A16}"/>
    <cellStyle name="Comma [0] 2 3 2" xfId="206" xr:uid="{519577A8-F97A-4F64-A13A-F3353E797267}"/>
    <cellStyle name="Comma [0] 2 3 3" xfId="159" xr:uid="{50250919-175D-4FB8-BBC0-40D4D16E87DC}"/>
    <cellStyle name="Comma [0] 2 4" xfId="147" xr:uid="{16039F4F-D3AC-4055-AC7A-E5624E5D7558}"/>
    <cellStyle name="Comma [0] 2 5" xfId="181" xr:uid="{C4E1E27D-01F8-455B-A759-CA0C41AE5668}"/>
    <cellStyle name="Comma 2" xfId="50" xr:uid="{00000000-0005-0000-0000-00001D000000}"/>
    <cellStyle name="Comma 2 2" xfId="55" xr:uid="{00000000-0005-0000-0000-00001E000000}"/>
    <cellStyle name="Comma 2 2 2" xfId="99" xr:uid="{EFBB52B6-1E5F-4D9A-8784-5BE4667991A4}"/>
    <cellStyle name="Comma 2 2 2 2" xfId="117" xr:uid="{88093735-5AD0-400F-88A0-A02F4328DD2E}"/>
    <cellStyle name="Comma 2 2 2 2 2" xfId="212" xr:uid="{89E0B532-5ED5-4AD9-8EFB-A9AC8A7FE14B}"/>
    <cellStyle name="Comma 2 2 2 2 3" xfId="165" xr:uid="{7B2884FC-6FD6-47AF-964B-E8F6A88CF69B}"/>
    <cellStyle name="Comma 2 2 2 3" xfId="198" xr:uid="{459878C0-C0D3-4276-8E0B-F600B4EDDADE}"/>
    <cellStyle name="Comma 2 2 2 4" xfId="187" xr:uid="{1B7E840E-9ADF-4378-863C-9A79AFE6ABBC}"/>
    <cellStyle name="Comma 2 2 2 5" xfId="154" xr:uid="{07D98E84-532E-4700-8A85-2DBACD98CBD9}"/>
    <cellStyle name="Comma 2 2 3" xfId="115" xr:uid="{511475E3-3F53-455B-8F35-01BF756A85EE}"/>
    <cellStyle name="Comma 2 2 3 2" xfId="210" xr:uid="{1455A3EE-4AB9-4638-9292-9D0999445DA8}"/>
    <cellStyle name="Comma 2 2 3 3" xfId="163" xr:uid="{5F23FC38-61A0-45FA-9D5F-334D2AD78CAB}"/>
    <cellStyle name="Comma 2 2 4" xfId="143" xr:uid="{D89E0E3A-9D07-4D6F-B77D-34FCBB156655}"/>
    <cellStyle name="Comma 2 2 5" xfId="185" xr:uid="{D01014D5-7185-43A3-8325-D7A162D4C612}"/>
    <cellStyle name="Comma 2 2 6" xfId="96" xr:uid="{387B636F-D775-40B0-8C8A-77B29AF3FDE7}"/>
    <cellStyle name="Comma 2 2 7" xfId="67" xr:uid="{59B2D8C1-2C6F-416E-9708-FAA777B613B5}"/>
    <cellStyle name="Comma 2 2 8" xfId="225" xr:uid="{C23102A2-8E7B-4267-937B-105494B80959}"/>
    <cellStyle name="Comma 2 2 9" xfId="62" xr:uid="{47F97648-72C1-4BD6-8CEC-EFEA07FE4359}"/>
    <cellStyle name="Comma 2 3" xfId="113" xr:uid="{61FAE388-EB06-48CD-BE91-A1D5AC20691D}"/>
    <cellStyle name="Comma 2 3 2" xfId="208" xr:uid="{20B1913D-9C55-4E8E-851D-759536F0C4D4}"/>
    <cellStyle name="Comma 2 3 3" xfId="161" xr:uid="{21D2D203-C6C0-4938-A434-AF4F089AB335}"/>
    <cellStyle name="Comma 2 4" xfId="195" xr:uid="{04425C75-037F-46A6-A903-F3E7E8D67E98}"/>
    <cellStyle name="Comma 2 5" xfId="183" xr:uid="{66BD07A6-D025-408C-AF9B-147C067759A4}"/>
    <cellStyle name="Comma 2 6" xfId="151" xr:uid="{62FFA87D-C150-4FD6-8F4F-E9C0E3141A3D}"/>
    <cellStyle name="Comma 2 7" xfId="83" xr:uid="{68FF14FA-32C0-4412-9A01-418C79F05F1B}"/>
    <cellStyle name="Comma 3" xfId="92" xr:uid="{778820F1-54C2-4A56-B700-3E784666F2F5}"/>
    <cellStyle name="Comma 3 2" xfId="132" xr:uid="{21F85D56-9C1D-49BC-A794-0FFA26E200D2}"/>
    <cellStyle name="Comma 4" xfId="93" xr:uid="{456E5C12-1C7E-49C5-BA0B-C8BA0B306B5B}"/>
    <cellStyle name="Comma 4 2" xfId="133" xr:uid="{8091119E-E6E0-460D-86D0-921429EA025F}"/>
    <cellStyle name="Comma 5" xfId="81" xr:uid="{525BCA87-03EA-4069-B71B-B05119DCD756}"/>
    <cellStyle name="Comma 5 2" xfId="130" xr:uid="{91927FFF-8701-4967-9C92-82E6B9C953C9}"/>
    <cellStyle name="Comma 6" xfId="89" xr:uid="{25B8D004-B9B9-4F15-9650-4122E9A12C8F}"/>
    <cellStyle name="Comma 6 2" xfId="131" xr:uid="{131843BB-189B-4591-80DF-7D1D0D6EB43B}"/>
    <cellStyle name="Comma 7" xfId="94" xr:uid="{E94D02A0-4BE5-4727-BB4F-0E93C8B0C811}"/>
    <cellStyle name="Comma 7 2" xfId="134" xr:uid="{91A33982-9653-42B8-8E85-2BCCAC3F7F74}"/>
    <cellStyle name="Comma 8" xfId="95" xr:uid="{D19FE2D4-67F6-4205-90FF-5F4E94AAC68A}"/>
    <cellStyle name="Comma 8 2" xfId="135"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7" builtinId="8"/>
    <cellStyle name="Incorrecto" xfId="7" builtinId="27" customBuiltin="1"/>
    <cellStyle name="Millares" xfId="1" builtinId="3"/>
    <cellStyle name="Millares [0]" xfId="51" builtinId="6"/>
    <cellStyle name="Millares [0] 10" xfId="97" xr:uid="{7027B8B8-83EF-420C-9FA9-78EF53089FD0}"/>
    <cellStyle name="Millares [0] 11" xfId="69" xr:uid="{918926A1-D1AD-4499-A95D-5E9633C87512}"/>
    <cellStyle name="Millares [0] 12" xfId="64" xr:uid="{393FBA3E-7033-4589-A4F4-B647B0487923}"/>
    <cellStyle name="Millares [0] 13" xfId="223" xr:uid="{CA8CCFB0-9790-4D65-B5F8-BD199CC0DF66}"/>
    <cellStyle name="Millares [0] 14" xfId="60" xr:uid="{DD37AB62-8369-4A26-A238-129480FD4970}"/>
    <cellStyle name="Millares [0] 2" xfId="45" xr:uid="{00000000-0005-0000-0000-000028000000}"/>
    <cellStyle name="Millares [0] 2 2" xfId="54" xr:uid="{00000000-0005-0000-0000-000029000000}"/>
    <cellStyle name="Millares [0] 2 2 2" xfId="120" xr:uid="{444087E8-D5B6-444C-88A1-E47440159E93}"/>
    <cellStyle name="Millares [0] 2 2 2 2" xfId="215" xr:uid="{BE4E9EEE-2D70-4CB0-8330-CA43B3E5B5D1}"/>
    <cellStyle name="Millares [0] 2 2 2 3" xfId="168" xr:uid="{941AE9FF-8DB4-421F-9B0A-C7296D229288}"/>
    <cellStyle name="Millares [0] 2 2 3" xfId="203" xr:uid="{036F7E65-CE62-45DB-8CBE-84C530F817D6}"/>
    <cellStyle name="Millares [0] 2 2 4" xfId="157" xr:uid="{C84026AE-336E-4DF9-BBD2-84125DCC8512}"/>
    <cellStyle name="Millares [0] 2 2 5" xfId="109" xr:uid="{C44E58CB-5201-4CA2-B5ED-389890EDAE8D}"/>
    <cellStyle name="Millares [0] 2 2 6" xfId="66" xr:uid="{653E040A-E10B-4932-B8C8-9F154A72535A}"/>
    <cellStyle name="Millares [0] 2 2 7" xfId="224" xr:uid="{2BA2888B-68FF-407A-B2E1-91C9A745561C}"/>
    <cellStyle name="Millares [0] 2 2 8" xfId="61" xr:uid="{61976DBF-B336-4DB1-956B-A9B6E8775F2D}"/>
    <cellStyle name="Millares [0] 2 3" xfId="144" xr:uid="{5BC77479-E42D-4879-A674-49930D314FF7}"/>
    <cellStyle name="Millares [0] 2 4" xfId="177" xr:uid="{4CD78668-7944-41F4-B43A-EA60FCE78FD6}"/>
    <cellStyle name="Millares [0] 2 5" xfId="98" xr:uid="{372B35B9-DA8E-4BDF-935A-FE1293E1E9E0}"/>
    <cellStyle name="Millares [0] 3" xfId="56" xr:uid="{00000000-0005-0000-0000-00002A000000}"/>
    <cellStyle name="Millares [0] 3 10" xfId="63" xr:uid="{27E7C5C7-2109-4BD3-A5FB-269E95DCE746}"/>
    <cellStyle name="Millares [0] 3 2" xfId="119" xr:uid="{2752B5B7-591E-4816-AA25-8924128D35F7}"/>
    <cellStyle name="Millares [0] 3 2 2" xfId="214" xr:uid="{787282D7-4001-496D-81B0-AA6AC59691C5}"/>
    <cellStyle name="Millares [0] 3 2 3" xfId="167" xr:uid="{82C2B9CD-7B54-4E71-965B-CA0FC84B5588}"/>
    <cellStyle name="Millares [0] 3 3" xfId="202" xr:uid="{D2B15B86-F3A6-414F-B9ED-8AB373E9ADEB}"/>
    <cellStyle name="Millares [0] 3 4" xfId="186" xr:uid="{9C29C018-411E-477B-A71F-D920A94E609E}"/>
    <cellStyle name="Millares [0] 3 5" xfId="156" xr:uid="{90C42F3F-F635-4B72-B898-BFFC4EEB9CAC}"/>
    <cellStyle name="Millares [0] 3 6" xfId="107" xr:uid="{FF67C37B-F306-45E2-9936-83FBB7EEB361}"/>
    <cellStyle name="Millares [0] 3 7" xfId="72" xr:uid="{D3AF0AA7-97EE-4E15-93F0-BA1682398B3A}"/>
    <cellStyle name="Millares [0] 3 8" xfId="68" xr:uid="{68AC2F82-82C1-4A8C-B6DD-CD000AE7E0B2}"/>
    <cellStyle name="Millares [0] 3 9" xfId="226" xr:uid="{50CB471E-2D2B-4C30-BB7B-BE2E96C98810}"/>
    <cellStyle name="Millares [0] 4" xfId="116" xr:uid="{EEB70B32-37D0-4A5F-8270-B5779EC67934}"/>
    <cellStyle name="Millares [0] 4 2" xfId="211" xr:uid="{011F4C49-F916-484B-BF49-B5F019D88CA7}"/>
    <cellStyle name="Millares [0] 4 3" xfId="190" xr:uid="{905DD5C1-FC26-4433-A941-3421FEE4C6D6}"/>
    <cellStyle name="Millares [0] 4 4" xfId="164" xr:uid="{42B1FD4F-112F-4319-B161-DDEEF9B090B3}"/>
    <cellStyle name="Millares [0] 5" xfId="126" xr:uid="{00C47553-A5C1-4973-97F8-6490CBF3D58C}"/>
    <cellStyle name="Millares [0] 5 2" xfId="216" xr:uid="{7DE254B1-E8C6-4B3C-8020-5B97A1124BC4}"/>
    <cellStyle name="Millares [0] 5 3" xfId="178" xr:uid="{96B38845-845C-4C2B-8027-1868C769204E}"/>
    <cellStyle name="Millares [0] 5 4" xfId="170" xr:uid="{56D6A743-D87D-4EAF-864B-80EB3EEB3F8C}"/>
    <cellStyle name="Millares [0] 6" xfId="139" xr:uid="{C71346D5-8A9E-4E5A-B318-400A299949EA}"/>
    <cellStyle name="Millares [0] 6 2" xfId="221" xr:uid="{FE99CC80-3DEE-4C42-9179-03177617D921}"/>
    <cellStyle name="Millares [0] 6 3" xfId="191" xr:uid="{1F229CF4-03E5-4898-9869-B985E4137869}"/>
    <cellStyle name="Millares [0] 6 4" xfId="175" xr:uid="{045E468C-100F-4482-B8AF-86317EEFA101}"/>
    <cellStyle name="Millares [0] 7" xfId="125" xr:uid="{863A199F-E28E-49CB-BE99-6AB098309454}"/>
    <cellStyle name="Millares [0] 8" xfId="197" xr:uid="{E073E802-4471-4B7A-9602-ED5949E0391E}"/>
    <cellStyle name="Millares [0] 9" xfId="153" xr:uid="{64FB11A1-55D4-4CE5-9DCB-5551E88679B4}"/>
    <cellStyle name="Millares 10" xfId="122" xr:uid="{B5C8FB15-81D6-4729-853B-BE6A91C3AE3E}"/>
    <cellStyle name="Millares 10 2" xfId="142" xr:uid="{D27EBD3D-E0E8-41F1-B426-26DDDEBB320D}"/>
    <cellStyle name="Millares 11" xfId="148" xr:uid="{480CB95B-AB67-4A56-A5C2-D258294178EA}"/>
    <cellStyle name="Millares 11 2" xfId="222" xr:uid="{7EC95D47-2EAB-4B2F-AFBA-E3ED6D0ED457}"/>
    <cellStyle name="Millares 11 3" xfId="176" xr:uid="{411B36E8-AA45-4475-826A-543C5979F40E}"/>
    <cellStyle name="Millares 12" xfId="123" xr:uid="{2ED0BD92-8325-43DB-BC62-D3C40AEC65D5}"/>
    <cellStyle name="Millares 13" xfId="193" xr:uid="{CB49CCE0-56CF-4270-98C5-090BC947110E}"/>
    <cellStyle name="Millares 14" xfId="192" xr:uid="{99C7F1EE-422C-4300-8A2E-C011B7B70F46}"/>
    <cellStyle name="Millares 15" xfId="179" xr:uid="{4A0F333C-8C76-4E3E-89BE-7E7CB4BC7DFC}"/>
    <cellStyle name="Millares 16" xfId="149" xr:uid="{B6A678D4-7441-41BF-876B-9E7297BF91F6}"/>
    <cellStyle name="Millares 17" xfId="169" xr:uid="{68B5CC5C-799C-4FCF-A22A-F38D46E72045}"/>
    <cellStyle name="Millares 18" xfId="79" xr:uid="{1992A6D3-B3A7-44C2-95B9-BFBA7D22BD1C}"/>
    <cellStyle name="Millares 19 2" xfId="104" xr:uid="{CB8D23BD-582C-4673-83BE-477008C99388}"/>
    <cellStyle name="Millares 19 2 2" xfId="118" xr:uid="{DCF4762F-82D0-4423-99E0-6E2354DCF33E}"/>
    <cellStyle name="Millares 19 2 2 2" xfId="213" xr:uid="{41A3C71D-EC70-473D-BB19-49021DB6CD64}"/>
    <cellStyle name="Millares 19 2 2 3" xfId="166" xr:uid="{BCEC1935-7DEC-4AFC-9349-7FB31C4AA8D6}"/>
    <cellStyle name="Millares 19 2 3" xfId="201" xr:uid="{B8F7DC33-5913-43D5-B9BA-004CF7BA6144}"/>
    <cellStyle name="Millares 19 2 4" xfId="155" xr:uid="{D08CF6AB-F420-4E1C-A156-C43A8FCE0509}"/>
    <cellStyle name="Millares 2" xfId="52" xr:uid="{00000000-0005-0000-0000-00002B000000}"/>
    <cellStyle name="Millares 2 2" xfId="85" xr:uid="{BEC81240-2D07-4183-B41C-6DE29DC2325B}"/>
    <cellStyle name="Millares 2 2 2" xfId="114" xr:uid="{BBA4AA93-8441-4F85-83B3-D425636EC9F8}"/>
    <cellStyle name="Millares 2 2 2 2" xfId="209" xr:uid="{31768793-D93E-444F-9C6F-C93755DA57EE}"/>
    <cellStyle name="Millares 2 2 2 3" xfId="162" xr:uid="{D3E56AA9-D8D4-45D0-9EB3-D8703DB7286A}"/>
    <cellStyle name="Millares 2 2 3" xfId="196" xr:uid="{27E8FC11-377E-414F-AC63-017C1554F12B}"/>
    <cellStyle name="Millares 2 2 4" xfId="184" xr:uid="{40D7C577-B67B-4D74-B4E0-EB29CCC57990}"/>
    <cellStyle name="Millares 2 2 5" xfId="152" xr:uid="{E5141416-4AE1-4EFC-A3DF-6C37A0319666}"/>
    <cellStyle name="Millares 2 3" xfId="103" xr:uid="{E15B6AC8-6F82-43B1-AE60-CE1FBD3477B1}"/>
    <cellStyle name="Millares 2 4" xfId="108" xr:uid="{E0D3185D-B9BE-4E7F-9634-26C155CF10FC}"/>
    <cellStyle name="Millares 2 4 2" xfId="124" xr:uid="{1C74E544-1604-4350-9FEE-C1ED34248E68}"/>
    <cellStyle name="Millares 2 5" xfId="84" xr:uid="{CE6FD2C3-EF02-42C2-A0F9-BE7FC11EDB7F}"/>
    <cellStyle name="Millares 2 6" xfId="70" xr:uid="{F9734C28-094C-4B6A-8437-FFF8BF6C13D4}"/>
    <cellStyle name="Millares 3" xfId="74" xr:uid="{566134E5-AB17-4896-9165-A1B5F61F1CDD}"/>
    <cellStyle name="Millares 3 2" xfId="86" xr:uid="{33850BC5-EDBF-41E1-82B6-EDF12FF6BEC3}"/>
    <cellStyle name="Millares 4" xfId="73" xr:uid="{57B61CD4-D27E-4388-848F-B6CDC2A10C6F}"/>
    <cellStyle name="Millares 4 2" xfId="141" xr:uid="{21976B17-B7DE-40CF-94AE-01C5546EDD73}"/>
    <cellStyle name="Millares 4 3" xfId="129" xr:uid="{064D8132-76CA-4B35-99B4-299FEE38CF22}"/>
    <cellStyle name="Millares 4 3 2" xfId="218" xr:uid="{68F04B1E-8E46-4F9C-8DF2-5A70619965FA}"/>
    <cellStyle name="Millares 4 3 3" xfId="172" xr:uid="{FF2CD513-91D4-436D-B478-ACFA1937E4AB}"/>
    <cellStyle name="Millares 4 4" xfId="200" xr:uid="{3CB8C70A-A3BA-42FD-9889-03BC237E28D9}"/>
    <cellStyle name="Millares 4 5" xfId="180" xr:uid="{63BD81DC-9B93-4855-A44C-40A781059CBF}"/>
    <cellStyle name="Millares 5" xfId="76" xr:uid="{F5D6159B-0F9D-4F02-AE4D-2E83E60A7162}"/>
    <cellStyle name="Millares 5 2" xfId="145" xr:uid="{E364F80C-7B98-4ECC-B005-C9D3FF8E28F0}"/>
    <cellStyle name="Millares 5 3" xfId="137" xr:uid="{D94E3D84-AF03-4594-8A1D-456AA8BF96DF}"/>
    <cellStyle name="Millares 5 3 2" xfId="219" xr:uid="{C47329A5-F203-41F3-BB98-BB43F8B32538}"/>
    <cellStyle name="Millares 5 3 3" xfId="173" xr:uid="{CAEF0B08-D0B5-4B5A-B450-9A8E1D6ED7C0}"/>
    <cellStyle name="Millares 5 4" xfId="199" xr:uid="{0BD0DA7A-9651-4CF9-90F8-7380F104DF4E}"/>
    <cellStyle name="Millares 5 5" xfId="188" xr:uid="{E769589C-3131-4D98-85CA-C344FCAA4851}"/>
    <cellStyle name="Millares 6" xfId="77" xr:uid="{9008DB2E-E5AA-462D-8E7D-AD2C47EC0BAF}"/>
    <cellStyle name="Millares 6 2" xfId="128" xr:uid="{90703010-5992-4752-9297-BFEA0AC9836E}"/>
    <cellStyle name="Millares 6 3" xfId="138" xr:uid="{BC48930B-980A-43C3-A08F-58E9CC65DA88}"/>
    <cellStyle name="Millares 6 3 2" xfId="220" xr:uid="{4785E7D6-504B-4D7C-B807-7D35C13CFF04}"/>
    <cellStyle name="Millares 6 3 3" xfId="174" xr:uid="{829E198E-14C0-4C3C-83F6-6E50618446DE}"/>
    <cellStyle name="Millares 6 4" xfId="204" xr:uid="{5562FF6F-11FC-4F38-B58E-D03D8F557B7D}"/>
    <cellStyle name="Millares 6 5" xfId="189" xr:uid="{37F606AB-1039-48DC-BD7B-A685B3937ACF}"/>
    <cellStyle name="Millares 7" xfId="75" xr:uid="{3D93FB72-EA4A-415E-A9C5-934C3D160EB6}"/>
    <cellStyle name="Millares 7 2" xfId="127" xr:uid="{AB831821-9F66-4229-9E76-7517F50E44FA}"/>
    <cellStyle name="Millares 7 2 2" xfId="217" xr:uid="{DDFEEAA7-C8AE-4BDF-A182-AB581ECF236A}"/>
    <cellStyle name="Millares 7 2 3" xfId="171" xr:uid="{4D9366BB-BD8B-4D35-9504-820987773060}"/>
    <cellStyle name="Millares 7 3" xfId="140" xr:uid="{519450C5-A90B-439B-A7BC-CF53A34CCEE3}"/>
    <cellStyle name="Millares 7 4" xfId="205" xr:uid="{FCB19F66-BF22-43A6-BD5E-1EE43554145D}"/>
    <cellStyle name="Millares 7 5" xfId="158" xr:uid="{82CEEE9C-ABC8-4A63-964D-0375C02FDAED}"/>
    <cellStyle name="Millares 7 6" xfId="110" xr:uid="{8A12438C-5D62-43EA-AB23-24BC0E03F316}"/>
    <cellStyle name="Millares 8" xfId="78" xr:uid="{D25E58D0-5332-4192-9A4E-03DF9FB8ABBA}"/>
    <cellStyle name="Millares 8 2" xfId="146" xr:uid="{AF9A716D-64DE-48C6-8FCA-C1DB9ADEFBC8}"/>
    <cellStyle name="Millares 8 3" xfId="121" xr:uid="{B6FBE7EA-0E64-4647-AA55-64370EFC9F66}"/>
    <cellStyle name="Millares 9" xfId="102" xr:uid="{4039DCA6-070B-4D51-8EC7-62FA6BCBD718}"/>
    <cellStyle name="Millares 9 2" xfId="136" xr:uid="{98499F54-4002-4B05-AC67-8A1AADBD7B42}"/>
    <cellStyle name="Neutral" xfId="8" builtinId="28" customBuiltin="1"/>
    <cellStyle name="Normal" xfId="0" builtinId="0"/>
    <cellStyle name="Normal 10" xfId="101" xr:uid="{23D85130-699B-4192-A07C-B14A03E07AAE}"/>
    <cellStyle name="Normal 12" xfId="46" xr:uid="{00000000-0005-0000-0000-00002E000000}"/>
    <cellStyle name="Normal 15" xfId="47" xr:uid="{00000000-0005-0000-0000-00002F000000}"/>
    <cellStyle name="Normal 2" xfId="49" xr:uid="{00000000-0005-0000-0000-000030000000}"/>
    <cellStyle name="Normal 2 10" xfId="100" xr:uid="{7CB72E72-F552-498B-8380-5EF234840761}"/>
    <cellStyle name="Normal 2 2" xfId="87" xr:uid="{0AD771F4-0F76-4E4D-9DB8-E37BC99A8A25}"/>
    <cellStyle name="Normal 2 2 2" xfId="106" xr:uid="{6E8928A7-66F2-4256-9216-1BD55A87176B}"/>
    <cellStyle name="Normal 2 3" xfId="105" xr:uid="{7E4FE380-4268-4738-A27A-83B8A9183493}"/>
    <cellStyle name="Normal 2 4" xfId="48" xr:uid="{00000000-0005-0000-0000-000031000000}"/>
    <cellStyle name="Normal 3" xfId="53" xr:uid="{00000000-0005-0000-0000-000032000000}"/>
    <cellStyle name="Normal 3 2" xfId="58" xr:uid="{60B2EF75-737B-48FC-9C94-2517B2DB49F8}"/>
    <cellStyle name="Normal 3 3" xfId="43" xr:uid="{00000000-0005-0000-0000-000033000000}"/>
    <cellStyle name="Normal 3 4" xfId="88" xr:uid="{2549F1DB-FA08-4C8C-A883-04C0B19CB402}"/>
    <cellStyle name="Normal 3 5" xfId="65" xr:uid="{E0182B1F-E69E-43BA-8F1B-56D7C09A5289}"/>
    <cellStyle name="Normal 33" xfId="228" xr:uid="{DC6ADE35-A2D4-47DA-B4DD-CA5FB42FE7A8}"/>
    <cellStyle name="Normal 5" xfId="91" xr:uid="{756763B0-3DA1-4013-8147-6318A7FFD014}"/>
    <cellStyle name="Normal_Estados Fiscal 1999" xfId="44" xr:uid="{00000000-0005-0000-0000-000034000000}"/>
    <cellStyle name="Notas" xfId="15" builtinId="10" customBuiltin="1"/>
    <cellStyle name="Porcentaje" xfId="227" builtinId="5"/>
    <cellStyle name="Porcentual 2" xfId="90" xr:uid="{5E58AAA8-EE60-4F7A-BC1F-DAA89C1BC14D}"/>
    <cellStyle name="Salida" xfId="10" builtinId="21" customBuiltin="1"/>
    <cellStyle name="Texto de advertencia" xfId="14" builtinId="11" customBuiltin="1"/>
    <cellStyle name="Texto explicativo" xfId="16" builtinId="53" customBuiltin="1"/>
    <cellStyle name="Título" xfId="59"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66FFFF"/>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152399</xdr:colOff>
      <xdr:row>3</xdr:row>
      <xdr:rowOff>76200</xdr:rowOff>
    </xdr:from>
    <xdr:to>
      <xdr:col>9</xdr:col>
      <xdr:colOff>537857</xdr:colOff>
      <xdr:row>5</xdr:row>
      <xdr:rowOff>79373</xdr:rowOff>
    </xdr:to>
    <xdr:grpSp>
      <xdr:nvGrpSpPr>
        <xdr:cNvPr id="4" name="Group 352">
          <a:extLst>
            <a:ext uri="{FF2B5EF4-FFF2-40B4-BE49-F238E27FC236}">
              <a16:creationId xmlns:a16="http://schemas.microsoft.com/office/drawing/2014/main" id="{3913598E-A919-3654-90BA-CCBD25712A8C}"/>
            </a:ext>
          </a:extLst>
        </xdr:cNvPr>
        <xdr:cNvGrpSpPr/>
      </xdr:nvGrpSpPr>
      <xdr:grpSpPr>
        <a:xfrm>
          <a:off x="5181599" y="733425"/>
          <a:ext cx="2757183" cy="479423"/>
          <a:chOff x="0" y="0"/>
          <a:chExt cx="2757732" cy="479637"/>
        </a:xfrm>
      </xdr:grpSpPr>
      <xdr:sp macro="" textlink="">
        <xdr:nvSpPr>
          <xdr:cNvPr id="5" name="Shape 6">
            <a:extLst>
              <a:ext uri="{FF2B5EF4-FFF2-40B4-BE49-F238E27FC236}">
                <a16:creationId xmlns:a16="http://schemas.microsoft.com/office/drawing/2014/main" id="{9C70D7E4-9066-3524-5BF4-CA800E4713A1}"/>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7">
            <a:extLst>
              <a:ext uri="{FF2B5EF4-FFF2-40B4-BE49-F238E27FC236}">
                <a16:creationId xmlns:a16="http://schemas.microsoft.com/office/drawing/2014/main" id="{8C7DEF89-DE00-7620-E56B-48EEC9E16599}"/>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8">
            <a:extLst>
              <a:ext uri="{FF2B5EF4-FFF2-40B4-BE49-F238E27FC236}">
                <a16:creationId xmlns:a16="http://schemas.microsoft.com/office/drawing/2014/main" id="{1E50E9E2-D944-29A6-030A-BFE382050551}"/>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9">
            <a:extLst>
              <a:ext uri="{FF2B5EF4-FFF2-40B4-BE49-F238E27FC236}">
                <a16:creationId xmlns:a16="http://schemas.microsoft.com/office/drawing/2014/main" id="{AF10B1C2-CCC1-80FF-AA44-F7B530A8C2D9}"/>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0">
            <a:extLst>
              <a:ext uri="{FF2B5EF4-FFF2-40B4-BE49-F238E27FC236}">
                <a16:creationId xmlns:a16="http://schemas.microsoft.com/office/drawing/2014/main" id="{2CB14EF9-106F-2A7B-037B-0F34D9B10EAA}"/>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1">
            <a:extLst>
              <a:ext uri="{FF2B5EF4-FFF2-40B4-BE49-F238E27FC236}">
                <a16:creationId xmlns:a16="http://schemas.microsoft.com/office/drawing/2014/main" id="{1D38A5EF-73DE-7A58-0C54-7520E5D09F62}"/>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2">
            <a:extLst>
              <a:ext uri="{FF2B5EF4-FFF2-40B4-BE49-F238E27FC236}">
                <a16:creationId xmlns:a16="http://schemas.microsoft.com/office/drawing/2014/main" id="{9F2F2A94-D9B8-565F-1701-7BFFC1FBA954}"/>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2" name="Shape 13">
            <a:extLst>
              <a:ext uri="{FF2B5EF4-FFF2-40B4-BE49-F238E27FC236}">
                <a16:creationId xmlns:a16="http://schemas.microsoft.com/office/drawing/2014/main" id="{70422A0F-B846-75C7-3D1E-A2003AB978E9}"/>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3" name="Shape 14">
            <a:extLst>
              <a:ext uri="{FF2B5EF4-FFF2-40B4-BE49-F238E27FC236}">
                <a16:creationId xmlns:a16="http://schemas.microsoft.com/office/drawing/2014/main" id="{365E4C31-0AC3-00C9-AF74-9812C6D770A8}"/>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5">
            <a:extLst>
              <a:ext uri="{FF2B5EF4-FFF2-40B4-BE49-F238E27FC236}">
                <a16:creationId xmlns:a16="http://schemas.microsoft.com/office/drawing/2014/main" id="{3B07AE40-6774-30E8-5580-A9BD8646060A}"/>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16">
            <a:extLst>
              <a:ext uri="{FF2B5EF4-FFF2-40B4-BE49-F238E27FC236}">
                <a16:creationId xmlns:a16="http://schemas.microsoft.com/office/drawing/2014/main" id="{723B189E-FCB4-DC2F-5DE7-75526BA75658}"/>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6" name="Shape 367">
            <a:extLst>
              <a:ext uri="{FF2B5EF4-FFF2-40B4-BE49-F238E27FC236}">
                <a16:creationId xmlns:a16="http://schemas.microsoft.com/office/drawing/2014/main" id="{3C4B6DEC-4BE8-D6A9-59DD-0EF092FC4474}"/>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8">
            <a:extLst>
              <a:ext uri="{FF2B5EF4-FFF2-40B4-BE49-F238E27FC236}">
                <a16:creationId xmlns:a16="http://schemas.microsoft.com/office/drawing/2014/main" id="{B905D29F-2E74-D2D8-9BFE-9A1E7CDC05E9}"/>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19">
            <a:extLst>
              <a:ext uri="{FF2B5EF4-FFF2-40B4-BE49-F238E27FC236}">
                <a16:creationId xmlns:a16="http://schemas.microsoft.com/office/drawing/2014/main" id="{F69521C6-CF9D-D9EA-ED6E-3C46377F897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0">
            <a:extLst>
              <a:ext uri="{FF2B5EF4-FFF2-40B4-BE49-F238E27FC236}">
                <a16:creationId xmlns:a16="http://schemas.microsoft.com/office/drawing/2014/main" id="{7EAAE450-5B92-CBE6-C3BD-C4CD7CF28CC9}"/>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1">
            <a:extLst>
              <a:ext uri="{FF2B5EF4-FFF2-40B4-BE49-F238E27FC236}">
                <a16:creationId xmlns:a16="http://schemas.microsoft.com/office/drawing/2014/main" id="{3D4CDF19-FBE1-6D9B-919A-3DDAB2B885A9}"/>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2">
            <a:extLst>
              <a:ext uri="{FF2B5EF4-FFF2-40B4-BE49-F238E27FC236}">
                <a16:creationId xmlns:a16="http://schemas.microsoft.com/office/drawing/2014/main" id="{45904B8D-C945-C818-9717-10CD7747505B}"/>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3">
            <a:extLst>
              <a:ext uri="{FF2B5EF4-FFF2-40B4-BE49-F238E27FC236}">
                <a16:creationId xmlns:a16="http://schemas.microsoft.com/office/drawing/2014/main" id="{17E5C583-B470-4A9D-9E6C-72F35EB83667}"/>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368">
            <a:extLst>
              <a:ext uri="{FF2B5EF4-FFF2-40B4-BE49-F238E27FC236}">
                <a16:creationId xmlns:a16="http://schemas.microsoft.com/office/drawing/2014/main" id="{046821FD-4831-5382-8D41-2D77D760F81C}"/>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5">
            <a:extLst>
              <a:ext uri="{FF2B5EF4-FFF2-40B4-BE49-F238E27FC236}">
                <a16:creationId xmlns:a16="http://schemas.microsoft.com/office/drawing/2014/main" id="{B4E67CAA-C4A1-1C73-039A-3104B2FC917A}"/>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6">
            <a:extLst>
              <a:ext uri="{FF2B5EF4-FFF2-40B4-BE49-F238E27FC236}">
                <a16:creationId xmlns:a16="http://schemas.microsoft.com/office/drawing/2014/main" id="{CABE18EC-F7DD-4D3B-AC28-7CE75B834E58}"/>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7">
            <a:extLst>
              <a:ext uri="{FF2B5EF4-FFF2-40B4-BE49-F238E27FC236}">
                <a16:creationId xmlns:a16="http://schemas.microsoft.com/office/drawing/2014/main" id="{9D8777D3-136C-5240-3980-F8A08B722C6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8">
            <a:extLst>
              <a:ext uri="{FF2B5EF4-FFF2-40B4-BE49-F238E27FC236}">
                <a16:creationId xmlns:a16="http://schemas.microsoft.com/office/drawing/2014/main" id="{90084F1F-5352-688B-83F9-382EF3FCC56A}"/>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8" name="Shape 29">
            <a:extLst>
              <a:ext uri="{FF2B5EF4-FFF2-40B4-BE49-F238E27FC236}">
                <a16:creationId xmlns:a16="http://schemas.microsoft.com/office/drawing/2014/main" id="{E52B583D-CEF4-8890-6BE6-274A22FAB2D7}"/>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twoCellAnchor editAs="oneCell">
    <xdr:from>
      <xdr:col>1</xdr:col>
      <xdr:colOff>85726</xdr:colOff>
      <xdr:row>23</xdr:row>
      <xdr:rowOff>133350</xdr:rowOff>
    </xdr:from>
    <xdr:to>
      <xdr:col>14</xdr:col>
      <xdr:colOff>657225</xdr:colOff>
      <xdr:row>30</xdr:row>
      <xdr:rowOff>52853</xdr:rowOff>
    </xdr:to>
    <xdr:pic>
      <xdr:nvPicPr>
        <xdr:cNvPr id="31" name="Imagen 30">
          <a:extLst>
            <a:ext uri="{FF2B5EF4-FFF2-40B4-BE49-F238E27FC236}">
              <a16:creationId xmlns:a16="http://schemas.microsoft.com/office/drawing/2014/main" id="{92043AC1-0EA6-4CE9-BD20-F77CCF2FBE84}"/>
            </a:ext>
          </a:extLst>
        </xdr:cNvPr>
        <xdr:cNvPicPr>
          <a:picLocks noChangeAspect="1"/>
        </xdr:cNvPicPr>
      </xdr:nvPicPr>
      <xdr:blipFill rotWithShape="1">
        <a:blip xmlns:r="http://schemas.openxmlformats.org/officeDocument/2006/relationships" r:embed="rId1"/>
        <a:srcRect l="4868" t="50696" r="5047" b="19217"/>
        <a:stretch/>
      </xdr:blipFill>
      <xdr:spPr>
        <a:xfrm>
          <a:off x="333376" y="5314950"/>
          <a:ext cx="12049124" cy="14054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1</xdr:row>
      <xdr:rowOff>104775</xdr:rowOff>
    </xdr:from>
    <xdr:to>
      <xdr:col>1</xdr:col>
      <xdr:colOff>2396068</xdr:colOff>
      <xdr:row>4</xdr:row>
      <xdr:rowOff>93134</xdr:rowOff>
    </xdr:to>
    <xdr:grpSp>
      <xdr:nvGrpSpPr>
        <xdr:cNvPr id="4" name="Group 352">
          <a:extLst>
            <a:ext uri="{FF2B5EF4-FFF2-40B4-BE49-F238E27FC236}">
              <a16:creationId xmlns:a16="http://schemas.microsoft.com/office/drawing/2014/main" id="{9BA63102-6939-4836-B8C2-DE51F12A785D}"/>
            </a:ext>
          </a:extLst>
        </xdr:cNvPr>
        <xdr:cNvGrpSpPr/>
      </xdr:nvGrpSpPr>
      <xdr:grpSpPr>
        <a:xfrm>
          <a:off x="350309" y="248708"/>
          <a:ext cx="2367492" cy="420159"/>
          <a:chOff x="0" y="0"/>
          <a:chExt cx="2757732" cy="479637"/>
        </a:xfrm>
      </xdr:grpSpPr>
      <xdr:sp macro="" textlink="">
        <xdr:nvSpPr>
          <xdr:cNvPr id="5" name="Shape 6">
            <a:extLst>
              <a:ext uri="{FF2B5EF4-FFF2-40B4-BE49-F238E27FC236}">
                <a16:creationId xmlns:a16="http://schemas.microsoft.com/office/drawing/2014/main" id="{2F099CF4-D9D2-FDB7-0E83-06D90FE8704B}"/>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7">
            <a:extLst>
              <a:ext uri="{FF2B5EF4-FFF2-40B4-BE49-F238E27FC236}">
                <a16:creationId xmlns:a16="http://schemas.microsoft.com/office/drawing/2014/main" id="{88284D38-CA68-F3D2-DCA5-D2CC43F8F0A2}"/>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8">
            <a:extLst>
              <a:ext uri="{FF2B5EF4-FFF2-40B4-BE49-F238E27FC236}">
                <a16:creationId xmlns:a16="http://schemas.microsoft.com/office/drawing/2014/main" id="{68D6586D-6934-7F4B-AE9E-40F485FC006B}"/>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9">
            <a:extLst>
              <a:ext uri="{FF2B5EF4-FFF2-40B4-BE49-F238E27FC236}">
                <a16:creationId xmlns:a16="http://schemas.microsoft.com/office/drawing/2014/main" id="{8DE4EA1C-CFCC-7748-B65C-28D1C6130403}"/>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0">
            <a:extLst>
              <a:ext uri="{FF2B5EF4-FFF2-40B4-BE49-F238E27FC236}">
                <a16:creationId xmlns:a16="http://schemas.microsoft.com/office/drawing/2014/main" id="{BC7AEF56-9718-7600-2288-A98CCC5BF515}"/>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1">
            <a:extLst>
              <a:ext uri="{FF2B5EF4-FFF2-40B4-BE49-F238E27FC236}">
                <a16:creationId xmlns:a16="http://schemas.microsoft.com/office/drawing/2014/main" id="{7256513D-DC80-22AD-231D-41FDB3C80D82}"/>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2">
            <a:extLst>
              <a:ext uri="{FF2B5EF4-FFF2-40B4-BE49-F238E27FC236}">
                <a16:creationId xmlns:a16="http://schemas.microsoft.com/office/drawing/2014/main" id="{290CF6DA-C8E1-2640-4FAD-FAEA829C1006}"/>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2" name="Shape 13">
            <a:extLst>
              <a:ext uri="{FF2B5EF4-FFF2-40B4-BE49-F238E27FC236}">
                <a16:creationId xmlns:a16="http://schemas.microsoft.com/office/drawing/2014/main" id="{D1B7CD5D-22A4-E0B3-270F-3B6FA03056F5}"/>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3" name="Shape 14">
            <a:extLst>
              <a:ext uri="{FF2B5EF4-FFF2-40B4-BE49-F238E27FC236}">
                <a16:creationId xmlns:a16="http://schemas.microsoft.com/office/drawing/2014/main" id="{AB609044-B3F4-B6AC-F0AF-81CF5DC2B5D0}"/>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5">
            <a:extLst>
              <a:ext uri="{FF2B5EF4-FFF2-40B4-BE49-F238E27FC236}">
                <a16:creationId xmlns:a16="http://schemas.microsoft.com/office/drawing/2014/main" id="{0E6ACB2F-38DF-11F8-1C5B-F4E939DB5B71}"/>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16">
            <a:extLst>
              <a:ext uri="{FF2B5EF4-FFF2-40B4-BE49-F238E27FC236}">
                <a16:creationId xmlns:a16="http://schemas.microsoft.com/office/drawing/2014/main" id="{F0E5E77B-CA57-5A3D-3ED0-6D0C595AD99D}"/>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6" name="Shape 367">
            <a:extLst>
              <a:ext uri="{FF2B5EF4-FFF2-40B4-BE49-F238E27FC236}">
                <a16:creationId xmlns:a16="http://schemas.microsoft.com/office/drawing/2014/main" id="{F9254034-3BEA-9007-119F-1B8CE9AC6943}"/>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8">
            <a:extLst>
              <a:ext uri="{FF2B5EF4-FFF2-40B4-BE49-F238E27FC236}">
                <a16:creationId xmlns:a16="http://schemas.microsoft.com/office/drawing/2014/main" id="{B101FFFF-FEB7-C6F8-6EDB-08D64E420EA3}"/>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19">
            <a:extLst>
              <a:ext uri="{FF2B5EF4-FFF2-40B4-BE49-F238E27FC236}">
                <a16:creationId xmlns:a16="http://schemas.microsoft.com/office/drawing/2014/main" id="{9390AF06-EA2C-72C5-C4E9-67B4A39AD7ED}"/>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0">
            <a:extLst>
              <a:ext uri="{FF2B5EF4-FFF2-40B4-BE49-F238E27FC236}">
                <a16:creationId xmlns:a16="http://schemas.microsoft.com/office/drawing/2014/main" id="{29294C36-9435-DFC6-5DA4-6CA46425EEAA}"/>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1">
            <a:extLst>
              <a:ext uri="{FF2B5EF4-FFF2-40B4-BE49-F238E27FC236}">
                <a16:creationId xmlns:a16="http://schemas.microsoft.com/office/drawing/2014/main" id="{418F7AA2-7C4F-B41A-6937-B7E54561D1BD}"/>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2">
            <a:extLst>
              <a:ext uri="{FF2B5EF4-FFF2-40B4-BE49-F238E27FC236}">
                <a16:creationId xmlns:a16="http://schemas.microsoft.com/office/drawing/2014/main" id="{A051B32A-D490-A03A-279D-57ED96A11D9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3">
            <a:extLst>
              <a:ext uri="{FF2B5EF4-FFF2-40B4-BE49-F238E27FC236}">
                <a16:creationId xmlns:a16="http://schemas.microsoft.com/office/drawing/2014/main" id="{F3F5F9BF-DB58-DAFA-9998-16AEBA080CAA}"/>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368">
            <a:extLst>
              <a:ext uri="{FF2B5EF4-FFF2-40B4-BE49-F238E27FC236}">
                <a16:creationId xmlns:a16="http://schemas.microsoft.com/office/drawing/2014/main" id="{187D8B51-8AD3-E9DC-2FE7-2A17AB70F064}"/>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5">
            <a:extLst>
              <a:ext uri="{FF2B5EF4-FFF2-40B4-BE49-F238E27FC236}">
                <a16:creationId xmlns:a16="http://schemas.microsoft.com/office/drawing/2014/main" id="{30D59051-933E-0253-0D75-815ED2AD417B}"/>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6">
            <a:extLst>
              <a:ext uri="{FF2B5EF4-FFF2-40B4-BE49-F238E27FC236}">
                <a16:creationId xmlns:a16="http://schemas.microsoft.com/office/drawing/2014/main" id="{43599893-FBB4-05FA-2AC7-0FEBA289BAA9}"/>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7">
            <a:extLst>
              <a:ext uri="{FF2B5EF4-FFF2-40B4-BE49-F238E27FC236}">
                <a16:creationId xmlns:a16="http://schemas.microsoft.com/office/drawing/2014/main" id="{32DF97C3-41BF-EE3E-B171-D045ED38358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8">
            <a:extLst>
              <a:ext uri="{FF2B5EF4-FFF2-40B4-BE49-F238E27FC236}">
                <a16:creationId xmlns:a16="http://schemas.microsoft.com/office/drawing/2014/main" id="{A3B9A02A-2F6F-D982-3A50-05A293B6FA2F}"/>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8" name="Shape 29">
            <a:extLst>
              <a:ext uri="{FF2B5EF4-FFF2-40B4-BE49-F238E27FC236}">
                <a16:creationId xmlns:a16="http://schemas.microsoft.com/office/drawing/2014/main" id="{C9CDBD59-2851-FFE6-0595-3F8B32987F18}"/>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1</xdr:row>
      <xdr:rowOff>135468</xdr:rowOff>
    </xdr:from>
    <xdr:to>
      <xdr:col>1</xdr:col>
      <xdr:colOff>2480734</xdr:colOff>
      <xdr:row>4</xdr:row>
      <xdr:rowOff>32386</xdr:rowOff>
    </xdr:to>
    <xdr:grpSp>
      <xdr:nvGrpSpPr>
        <xdr:cNvPr id="3" name="Group 352">
          <a:extLst>
            <a:ext uri="{FF2B5EF4-FFF2-40B4-BE49-F238E27FC236}">
              <a16:creationId xmlns:a16="http://schemas.microsoft.com/office/drawing/2014/main" id="{31E60582-4E7A-4363-BB4D-539236366649}"/>
            </a:ext>
          </a:extLst>
        </xdr:cNvPr>
        <xdr:cNvGrpSpPr/>
      </xdr:nvGrpSpPr>
      <xdr:grpSpPr>
        <a:xfrm>
          <a:off x="248073" y="304801"/>
          <a:ext cx="2427394" cy="404918"/>
          <a:chOff x="0" y="0"/>
          <a:chExt cx="2757732" cy="479637"/>
        </a:xfrm>
      </xdr:grpSpPr>
      <xdr:sp macro="" textlink="">
        <xdr:nvSpPr>
          <xdr:cNvPr id="4" name="Shape 6">
            <a:extLst>
              <a:ext uri="{FF2B5EF4-FFF2-40B4-BE49-F238E27FC236}">
                <a16:creationId xmlns:a16="http://schemas.microsoft.com/office/drawing/2014/main" id="{E10961E2-59FE-C5F3-5E5D-C67D4F6188BE}"/>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6A23CF9F-CBF9-DDFC-0378-8CEE26B0D3C5}"/>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35738FD8-C4B0-D16F-2A74-4FF61532D9CE}"/>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CB16AE71-F568-7FB8-742B-0D580D7C2CA2}"/>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493473D0-63B0-F8E0-2B78-893A08F54C45}"/>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DD3A56A3-589D-8B29-8F62-D61D24A93B28}"/>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7CD5469E-0FD6-A2A5-9D64-7155493F779D}"/>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4EF63DD8-B97B-4F0E-D951-EA2D9DD0B43A}"/>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7D1B125F-8770-1DE9-2CAB-0CFF1DB8576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AD134B15-82F8-4DEA-4466-CB375F54F681}"/>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FBBE3C0E-5EE7-DC42-F7EA-C200DA013592}"/>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0266D1F3-0E6C-152F-A055-DEAFFD7C7FFA}"/>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20BADB5F-0E58-7503-F4D9-72A94A5B003D}"/>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E28EA10F-AF70-5C68-7213-B2DBBE3E460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B9D1FE89-DAE3-2999-ABC5-E2550FF56D8F}"/>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BF931C1F-F364-31C3-A384-8B29DB7EB674}"/>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6F1C4BD7-0409-16C0-E7A4-3CE47B65F94E}"/>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2E3F7DC6-7CD6-74E5-0E4B-24B9BD600DB9}"/>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43493E9A-F215-F269-71ED-E5E57870E44F}"/>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6ED5A01C-34FA-E765-CF07-9A995C700E19}"/>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33539259-3417-FE82-9195-77F46710BCA4}"/>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82902E3E-DD5A-5DE8-3EEA-D9F95B56BDA0}"/>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01BC9E80-1CE1-437E-6988-947F74BAEDD9}"/>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69A8A280-E6EF-FC38-2F37-3CAD58E3E782}"/>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267544</xdr:colOff>
      <xdr:row>1</xdr:row>
      <xdr:rowOff>83821</xdr:rowOff>
    </xdr:from>
    <xdr:to>
      <xdr:col>2</xdr:col>
      <xdr:colOff>93133</xdr:colOff>
      <xdr:row>3</xdr:row>
      <xdr:rowOff>169334</xdr:rowOff>
    </xdr:to>
    <xdr:grpSp>
      <xdr:nvGrpSpPr>
        <xdr:cNvPr id="28" name="Group 352">
          <a:extLst>
            <a:ext uri="{FF2B5EF4-FFF2-40B4-BE49-F238E27FC236}">
              <a16:creationId xmlns:a16="http://schemas.microsoft.com/office/drawing/2014/main" id="{781C5645-2A64-4CC5-9BB1-D7A6A475BCB6}"/>
            </a:ext>
          </a:extLst>
        </xdr:cNvPr>
        <xdr:cNvGrpSpPr/>
      </xdr:nvGrpSpPr>
      <xdr:grpSpPr>
        <a:xfrm>
          <a:off x="267544" y="253154"/>
          <a:ext cx="2551856" cy="424180"/>
          <a:chOff x="0" y="0"/>
          <a:chExt cx="2757732" cy="479637"/>
        </a:xfrm>
      </xdr:grpSpPr>
      <xdr:sp macro="" textlink="">
        <xdr:nvSpPr>
          <xdr:cNvPr id="29" name="Shape 6">
            <a:extLst>
              <a:ext uri="{FF2B5EF4-FFF2-40B4-BE49-F238E27FC236}">
                <a16:creationId xmlns:a16="http://schemas.microsoft.com/office/drawing/2014/main" id="{E84CBFDB-99B7-77AA-DE8B-23117594D9F0}"/>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0" name="Shape 7">
            <a:extLst>
              <a:ext uri="{FF2B5EF4-FFF2-40B4-BE49-F238E27FC236}">
                <a16:creationId xmlns:a16="http://schemas.microsoft.com/office/drawing/2014/main" id="{A40090A9-C5C7-75E8-E073-AAAA652AE5A9}"/>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1" name="Shape 8">
            <a:extLst>
              <a:ext uri="{FF2B5EF4-FFF2-40B4-BE49-F238E27FC236}">
                <a16:creationId xmlns:a16="http://schemas.microsoft.com/office/drawing/2014/main" id="{42E5BB9A-32DB-916F-D86F-41AB65306F11}"/>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2" name="Shape 9">
            <a:extLst>
              <a:ext uri="{FF2B5EF4-FFF2-40B4-BE49-F238E27FC236}">
                <a16:creationId xmlns:a16="http://schemas.microsoft.com/office/drawing/2014/main" id="{94E304FE-7FF7-2ED4-ABD2-47A6A04FB04B}"/>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3" name="Shape 10">
            <a:extLst>
              <a:ext uri="{FF2B5EF4-FFF2-40B4-BE49-F238E27FC236}">
                <a16:creationId xmlns:a16="http://schemas.microsoft.com/office/drawing/2014/main" id="{BB736E76-E432-9279-2A11-579ACF54875A}"/>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4" name="Shape 11">
            <a:extLst>
              <a:ext uri="{FF2B5EF4-FFF2-40B4-BE49-F238E27FC236}">
                <a16:creationId xmlns:a16="http://schemas.microsoft.com/office/drawing/2014/main" id="{A63BBAED-179E-6563-69FD-7BEFEDC82E24}"/>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5" name="Shape 12">
            <a:extLst>
              <a:ext uri="{FF2B5EF4-FFF2-40B4-BE49-F238E27FC236}">
                <a16:creationId xmlns:a16="http://schemas.microsoft.com/office/drawing/2014/main" id="{CDC2FEB1-B463-CB35-46B1-30F959F97D20}"/>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6" name="Shape 13">
            <a:extLst>
              <a:ext uri="{FF2B5EF4-FFF2-40B4-BE49-F238E27FC236}">
                <a16:creationId xmlns:a16="http://schemas.microsoft.com/office/drawing/2014/main" id="{CB4C5336-9985-1670-39C4-06C90F86B4C8}"/>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37" name="Shape 14">
            <a:extLst>
              <a:ext uri="{FF2B5EF4-FFF2-40B4-BE49-F238E27FC236}">
                <a16:creationId xmlns:a16="http://schemas.microsoft.com/office/drawing/2014/main" id="{A8B4159C-1E55-65E4-5179-8554C1E8C05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8" name="Shape 15">
            <a:extLst>
              <a:ext uri="{FF2B5EF4-FFF2-40B4-BE49-F238E27FC236}">
                <a16:creationId xmlns:a16="http://schemas.microsoft.com/office/drawing/2014/main" id="{3681C88C-8D10-3310-F43F-49DA0D823F02}"/>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9" name="Shape 16">
            <a:extLst>
              <a:ext uri="{FF2B5EF4-FFF2-40B4-BE49-F238E27FC236}">
                <a16:creationId xmlns:a16="http://schemas.microsoft.com/office/drawing/2014/main" id="{C5E9BDBA-DEED-3B69-6840-82888606EBC8}"/>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40" name="Shape 367">
            <a:extLst>
              <a:ext uri="{FF2B5EF4-FFF2-40B4-BE49-F238E27FC236}">
                <a16:creationId xmlns:a16="http://schemas.microsoft.com/office/drawing/2014/main" id="{CF1BEA51-4D37-E02A-79FA-F8E18613E641}"/>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1" name="Shape 18">
            <a:extLst>
              <a:ext uri="{FF2B5EF4-FFF2-40B4-BE49-F238E27FC236}">
                <a16:creationId xmlns:a16="http://schemas.microsoft.com/office/drawing/2014/main" id="{FDBB9550-C205-2DFB-01F4-5A67447B60E2}"/>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2" name="Shape 19">
            <a:extLst>
              <a:ext uri="{FF2B5EF4-FFF2-40B4-BE49-F238E27FC236}">
                <a16:creationId xmlns:a16="http://schemas.microsoft.com/office/drawing/2014/main" id="{63273FC3-6FE0-AEEB-747E-26B4C7CC9964}"/>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3" name="Shape 20">
            <a:extLst>
              <a:ext uri="{FF2B5EF4-FFF2-40B4-BE49-F238E27FC236}">
                <a16:creationId xmlns:a16="http://schemas.microsoft.com/office/drawing/2014/main" id="{83CB6436-CCB5-59E7-4C08-F623AF1A2177}"/>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4" name="Shape 21">
            <a:extLst>
              <a:ext uri="{FF2B5EF4-FFF2-40B4-BE49-F238E27FC236}">
                <a16:creationId xmlns:a16="http://schemas.microsoft.com/office/drawing/2014/main" id="{99571AB7-2D23-7C92-76EB-66B4874700B6}"/>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5" name="Shape 22">
            <a:extLst>
              <a:ext uri="{FF2B5EF4-FFF2-40B4-BE49-F238E27FC236}">
                <a16:creationId xmlns:a16="http://schemas.microsoft.com/office/drawing/2014/main" id="{8631AA9A-A6AD-CE51-3BED-928CC43EBB3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6" name="Shape 23">
            <a:extLst>
              <a:ext uri="{FF2B5EF4-FFF2-40B4-BE49-F238E27FC236}">
                <a16:creationId xmlns:a16="http://schemas.microsoft.com/office/drawing/2014/main" id="{36D1EDC3-C36C-0409-27DD-914267D2B03C}"/>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7" name="Shape 368">
            <a:extLst>
              <a:ext uri="{FF2B5EF4-FFF2-40B4-BE49-F238E27FC236}">
                <a16:creationId xmlns:a16="http://schemas.microsoft.com/office/drawing/2014/main" id="{2BFD1A07-F5A6-07A9-426C-413780366B52}"/>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8" name="Shape 25">
            <a:extLst>
              <a:ext uri="{FF2B5EF4-FFF2-40B4-BE49-F238E27FC236}">
                <a16:creationId xmlns:a16="http://schemas.microsoft.com/office/drawing/2014/main" id="{44FBBBC4-9141-4395-527D-F3D5D6BCF2FA}"/>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9" name="Shape 26">
            <a:extLst>
              <a:ext uri="{FF2B5EF4-FFF2-40B4-BE49-F238E27FC236}">
                <a16:creationId xmlns:a16="http://schemas.microsoft.com/office/drawing/2014/main" id="{D2A6ECEB-3BC1-D0CF-6971-46F25E727A19}"/>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0" name="Shape 27">
            <a:extLst>
              <a:ext uri="{FF2B5EF4-FFF2-40B4-BE49-F238E27FC236}">
                <a16:creationId xmlns:a16="http://schemas.microsoft.com/office/drawing/2014/main" id="{9C71DED4-AEA1-AFCF-0398-83420263D835}"/>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1" name="Shape 28">
            <a:extLst>
              <a:ext uri="{FF2B5EF4-FFF2-40B4-BE49-F238E27FC236}">
                <a16:creationId xmlns:a16="http://schemas.microsoft.com/office/drawing/2014/main" id="{E0DD40F2-8695-784A-3041-146DCBFC3E84}"/>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2" name="Shape 29">
            <a:extLst>
              <a:ext uri="{FF2B5EF4-FFF2-40B4-BE49-F238E27FC236}">
                <a16:creationId xmlns:a16="http://schemas.microsoft.com/office/drawing/2014/main" id="{6BC3A25A-0DEB-7536-D9A5-39824DB72657}"/>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16933</xdr:colOff>
      <xdr:row>1</xdr:row>
      <xdr:rowOff>76199</xdr:rowOff>
    </xdr:from>
    <xdr:to>
      <xdr:col>1</xdr:col>
      <xdr:colOff>2568789</xdr:colOff>
      <xdr:row>3</xdr:row>
      <xdr:rowOff>161712</xdr:rowOff>
    </xdr:to>
    <xdr:grpSp>
      <xdr:nvGrpSpPr>
        <xdr:cNvPr id="2" name="Group 352">
          <a:extLst>
            <a:ext uri="{FF2B5EF4-FFF2-40B4-BE49-F238E27FC236}">
              <a16:creationId xmlns:a16="http://schemas.microsoft.com/office/drawing/2014/main" id="{6F135BFA-2D5E-43C2-9C13-CFB04C4B92FC}"/>
            </a:ext>
          </a:extLst>
        </xdr:cNvPr>
        <xdr:cNvGrpSpPr/>
      </xdr:nvGrpSpPr>
      <xdr:grpSpPr>
        <a:xfrm>
          <a:off x="220133" y="245532"/>
          <a:ext cx="2551856" cy="424180"/>
          <a:chOff x="0" y="0"/>
          <a:chExt cx="2757732" cy="479637"/>
        </a:xfrm>
      </xdr:grpSpPr>
      <xdr:sp macro="" textlink="">
        <xdr:nvSpPr>
          <xdr:cNvPr id="3" name="Shape 6">
            <a:extLst>
              <a:ext uri="{FF2B5EF4-FFF2-40B4-BE49-F238E27FC236}">
                <a16:creationId xmlns:a16="http://schemas.microsoft.com/office/drawing/2014/main" id="{1755EC2F-676E-0BE6-953B-BCE7FDA1EF69}"/>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 name="Shape 7">
            <a:extLst>
              <a:ext uri="{FF2B5EF4-FFF2-40B4-BE49-F238E27FC236}">
                <a16:creationId xmlns:a16="http://schemas.microsoft.com/office/drawing/2014/main" id="{407D713C-97DB-90E6-3CB9-427793B50CBB}"/>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8">
            <a:extLst>
              <a:ext uri="{FF2B5EF4-FFF2-40B4-BE49-F238E27FC236}">
                <a16:creationId xmlns:a16="http://schemas.microsoft.com/office/drawing/2014/main" id="{1485227B-90CF-495B-7686-CF29CFA69088}"/>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9">
            <a:extLst>
              <a:ext uri="{FF2B5EF4-FFF2-40B4-BE49-F238E27FC236}">
                <a16:creationId xmlns:a16="http://schemas.microsoft.com/office/drawing/2014/main" id="{9035B0B0-9A10-7D96-F8F8-6F4418A869FA}"/>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10">
            <a:extLst>
              <a:ext uri="{FF2B5EF4-FFF2-40B4-BE49-F238E27FC236}">
                <a16:creationId xmlns:a16="http://schemas.microsoft.com/office/drawing/2014/main" id="{056D8758-2071-7378-BDB8-5C7533716BD8}"/>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1">
            <a:extLst>
              <a:ext uri="{FF2B5EF4-FFF2-40B4-BE49-F238E27FC236}">
                <a16:creationId xmlns:a16="http://schemas.microsoft.com/office/drawing/2014/main" id="{0D291F27-B711-332B-66BF-694236DDE631}"/>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2">
            <a:extLst>
              <a:ext uri="{FF2B5EF4-FFF2-40B4-BE49-F238E27FC236}">
                <a16:creationId xmlns:a16="http://schemas.microsoft.com/office/drawing/2014/main" id="{B56192C2-546C-A476-297B-DBCCE4154A32}"/>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3">
            <a:extLst>
              <a:ext uri="{FF2B5EF4-FFF2-40B4-BE49-F238E27FC236}">
                <a16:creationId xmlns:a16="http://schemas.microsoft.com/office/drawing/2014/main" id="{AC2DE43E-B23D-266F-B718-AC247D3B9DCB}"/>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1" name="Shape 14">
            <a:extLst>
              <a:ext uri="{FF2B5EF4-FFF2-40B4-BE49-F238E27FC236}">
                <a16:creationId xmlns:a16="http://schemas.microsoft.com/office/drawing/2014/main" id="{6F0FC824-FE56-BD95-65C6-FC599110B8FE}"/>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2" name="Shape 15">
            <a:extLst>
              <a:ext uri="{FF2B5EF4-FFF2-40B4-BE49-F238E27FC236}">
                <a16:creationId xmlns:a16="http://schemas.microsoft.com/office/drawing/2014/main" id="{C535D7EA-A4AA-4EC3-1A7F-F1BCEADDDB29}"/>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6">
            <a:extLst>
              <a:ext uri="{FF2B5EF4-FFF2-40B4-BE49-F238E27FC236}">
                <a16:creationId xmlns:a16="http://schemas.microsoft.com/office/drawing/2014/main" id="{1E224F72-2D65-4415-9EF9-1A8AE7BA9BC6}"/>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367">
            <a:extLst>
              <a:ext uri="{FF2B5EF4-FFF2-40B4-BE49-F238E27FC236}">
                <a16:creationId xmlns:a16="http://schemas.microsoft.com/office/drawing/2014/main" id="{93167234-D232-BDA0-1A56-F2DA751DC7B4}"/>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5" name="Shape 18">
            <a:extLst>
              <a:ext uri="{FF2B5EF4-FFF2-40B4-BE49-F238E27FC236}">
                <a16:creationId xmlns:a16="http://schemas.microsoft.com/office/drawing/2014/main" id="{86EBBF28-0900-C7CC-7A0A-F643FCA48E1F}"/>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9">
            <a:extLst>
              <a:ext uri="{FF2B5EF4-FFF2-40B4-BE49-F238E27FC236}">
                <a16:creationId xmlns:a16="http://schemas.microsoft.com/office/drawing/2014/main" id="{251259E9-ECB4-9E8F-F6FD-6B3F40AECAAB}"/>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20">
            <a:extLst>
              <a:ext uri="{FF2B5EF4-FFF2-40B4-BE49-F238E27FC236}">
                <a16:creationId xmlns:a16="http://schemas.microsoft.com/office/drawing/2014/main" id="{59A09450-B8E2-FCAA-5D6B-496860C77FAE}"/>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1">
            <a:extLst>
              <a:ext uri="{FF2B5EF4-FFF2-40B4-BE49-F238E27FC236}">
                <a16:creationId xmlns:a16="http://schemas.microsoft.com/office/drawing/2014/main" id="{F00A9148-AABC-7378-D1D4-EA3BA9434BCF}"/>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2">
            <a:extLst>
              <a:ext uri="{FF2B5EF4-FFF2-40B4-BE49-F238E27FC236}">
                <a16:creationId xmlns:a16="http://schemas.microsoft.com/office/drawing/2014/main" id="{2C703B4F-308C-CA20-168E-B1A55FE62469}"/>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3">
            <a:extLst>
              <a:ext uri="{FF2B5EF4-FFF2-40B4-BE49-F238E27FC236}">
                <a16:creationId xmlns:a16="http://schemas.microsoft.com/office/drawing/2014/main" id="{633EAE0F-D8C5-DE86-7017-1F37FD11DDB3}"/>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368">
            <a:extLst>
              <a:ext uri="{FF2B5EF4-FFF2-40B4-BE49-F238E27FC236}">
                <a16:creationId xmlns:a16="http://schemas.microsoft.com/office/drawing/2014/main" id="{722715CB-F373-7D1E-2927-AD26CB4B912E}"/>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5">
            <a:extLst>
              <a:ext uri="{FF2B5EF4-FFF2-40B4-BE49-F238E27FC236}">
                <a16:creationId xmlns:a16="http://schemas.microsoft.com/office/drawing/2014/main" id="{A12E830A-89EB-A21D-846A-74322431B90A}"/>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6">
            <a:extLst>
              <a:ext uri="{FF2B5EF4-FFF2-40B4-BE49-F238E27FC236}">
                <a16:creationId xmlns:a16="http://schemas.microsoft.com/office/drawing/2014/main" id="{560FCC6C-A184-CF0B-3FDE-46C99577E8E7}"/>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7">
            <a:extLst>
              <a:ext uri="{FF2B5EF4-FFF2-40B4-BE49-F238E27FC236}">
                <a16:creationId xmlns:a16="http://schemas.microsoft.com/office/drawing/2014/main" id="{4052C628-04E5-71AD-A76B-855EC3CD6AA7}"/>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8">
            <a:extLst>
              <a:ext uri="{FF2B5EF4-FFF2-40B4-BE49-F238E27FC236}">
                <a16:creationId xmlns:a16="http://schemas.microsoft.com/office/drawing/2014/main" id="{995964B7-900C-75B2-2A79-94E2F4275061}"/>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9">
            <a:extLst>
              <a:ext uri="{FF2B5EF4-FFF2-40B4-BE49-F238E27FC236}">
                <a16:creationId xmlns:a16="http://schemas.microsoft.com/office/drawing/2014/main" id="{9FEB0A8C-1A3C-2553-126F-6640495E3576}"/>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254000</xdr:colOff>
      <xdr:row>1</xdr:row>
      <xdr:rowOff>101601</xdr:rowOff>
    </xdr:from>
    <xdr:to>
      <xdr:col>3</xdr:col>
      <xdr:colOff>838200</xdr:colOff>
      <xdr:row>3</xdr:row>
      <xdr:rowOff>118533</xdr:rowOff>
    </xdr:to>
    <xdr:grpSp>
      <xdr:nvGrpSpPr>
        <xdr:cNvPr id="3" name="Group 352">
          <a:extLst>
            <a:ext uri="{FF2B5EF4-FFF2-40B4-BE49-F238E27FC236}">
              <a16:creationId xmlns:a16="http://schemas.microsoft.com/office/drawing/2014/main" id="{93E65066-D3CB-4138-967A-C08CC3024AC6}"/>
            </a:ext>
          </a:extLst>
        </xdr:cNvPr>
        <xdr:cNvGrpSpPr/>
      </xdr:nvGrpSpPr>
      <xdr:grpSpPr>
        <a:xfrm>
          <a:off x="254000" y="271930"/>
          <a:ext cx="1821329" cy="357591"/>
          <a:chOff x="0" y="0"/>
          <a:chExt cx="2757732" cy="479637"/>
        </a:xfrm>
      </xdr:grpSpPr>
      <xdr:sp macro="" textlink="">
        <xdr:nvSpPr>
          <xdr:cNvPr id="4" name="Shape 6">
            <a:extLst>
              <a:ext uri="{FF2B5EF4-FFF2-40B4-BE49-F238E27FC236}">
                <a16:creationId xmlns:a16="http://schemas.microsoft.com/office/drawing/2014/main" id="{355CCD5B-8249-8F7B-0C75-B86BCE2530B7}"/>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87184282-6370-21FC-0F20-73F178D3F3B2}"/>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E57C6D64-72E2-A882-A4A5-3C8225B38628}"/>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0C89397E-6E50-1B10-764F-B355160DB935}"/>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629D4E22-4D36-6FFA-C35D-054B0F79A2BF}"/>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207B4552-ABF6-F1E6-41A5-62C562FF4739}"/>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4DB1C1C6-3D1F-351F-54CE-ABE5AC9219CB}"/>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7C604590-45B9-5B8B-1A53-2C1BB159D240}"/>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6821832E-234D-50AA-B777-30EA60B28522}"/>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5DA911E3-56B8-9EE3-FC05-B253C910FB32}"/>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1FAAE54D-D0A9-B878-C7FC-22AC1321DA44}"/>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0C131885-CDBF-77C3-C437-ADBB26619429}"/>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18886876-65B1-C8B8-B778-6B12494D23F8}"/>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D34E51C8-2CF2-6B3B-4414-52C4B17D8DC4}"/>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6634A670-1165-459D-1175-5C9663C6BE09}"/>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301067E3-8D29-5E56-6099-5E9839AC080F}"/>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78D73C29-ADBB-AD83-9661-5F8C456F5066}"/>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E7DE70D1-5D37-BDC9-2602-228D752D1238}"/>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706ADEC6-5328-B039-1940-4CCD0134B4E6}"/>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3CF7710F-DECA-8468-B48E-9F514E9FC1D0}"/>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968AD2D1-08BD-C913-6F11-E0F80A9F3464}"/>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5EE4699A-8D2F-4ED1-2F1C-3587E2607243}"/>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7EF321E0-7C0D-D096-DF41-12980A919039}"/>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63C92B6B-2998-6C92-8753-0F8763E442E7}"/>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drawing" Target="../drawings/drawing6.xml"/><Relationship Id="rId4"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drawing" Target="../drawings/drawing4.x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drawing" Target="../drawings/drawing5.xml"/><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R458"/>
  <sheetViews>
    <sheetView showGridLines="0" tabSelected="1" topLeftCell="A6" zoomScale="80" zoomScaleNormal="80" workbookViewId="0">
      <selection activeCell="Q36" sqref="Q36"/>
    </sheetView>
  </sheetViews>
  <sheetFormatPr baseColWidth="10" defaultColWidth="11.5546875" defaultRowHeight="14.4"/>
  <cols>
    <col min="1" max="1" width="3.5546875" style="14" customWidth="1"/>
    <col min="2" max="4" width="11.5546875" style="14"/>
    <col min="5" max="5" width="18" style="14" customWidth="1"/>
    <col min="6" max="6" width="17.109375" style="14" customWidth="1"/>
    <col min="7" max="11" width="11.5546875" style="14"/>
    <col min="12" max="12" width="22.33203125" style="14" customWidth="1"/>
    <col min="13" max="13" width="6.109375" style="14" customWidth="1"/>
    <col min="14" max="15" width="11.5546875" style="14"/>
    <col min="16" max="16" width="11.5546875" style="14" customWidth="1"/>
    <col min="17" max="17" width="11.5546875" style="14"/>
    <col min="18" max="18" width="10.88671875" style="14" customWidth="1"/>
    <col min="19" max="16384" width="11.5546875" style="14"/>
  </cols>
  <sheetData>
    <row r="1" spans="1:18" s="12" customFormat="1"/>
    <row r="2" spans="1:18" s="12" customFormat="1" ht="18.75" customHeight="1">
      <c r="A2" s="11"/>
      <c r="B2" s="11"/>
      <c r="C2" s="11"/>
      <c r="D2" s="11"/>
      <c r="E2" s="11"/>
      <c r="F2" s="11"/>
      <c r="G2" s="11"/>
      <c r="H2" s="11"/>
      <c r="I2" s="11"/>
      <c r="J2" s="11"/>
      <c r="K2" s="11"/>
      <c r="L2" s="11"/>
    </row>
    <row r="3" spans="1:18" s="12" customFormat="1" ht="18.75" customHeight="1">
      <c r="A3" s="11"/>
      <c r="B3" s="11"/>
      <c r="C3" s="11"/>
      <c r="D3" s="11"/>
      <c r="E3" s="11"/>
      <c r="F3" s="11"/>
      <c r="G3" s="11"/>
      <c r="H3" s="11"/>
      <c r="I3" s="11"/>
      <c r="J3" s="11"/>
      <c r="K3" s="11"/>
      <c r="L3" s="11"/>
    </row>
    <row r="4" spans="1:18" s="12" customFormat="1" ht="18.75" customHeight="1">
      <c r="A4" s="11"/>
      <c r="B4" s="11"/>
      <c r="C4" s="11"/>
      <c r="D4" s="11"/>
      <c r="E4" s="11"/>
      <c r="F4" s="11"/>
      <c r="G4" s="11"/>
      <c r="H4" s="11"/>
      <c r="I4" s="11"/>
      <c r="J4" s="11"/>
      <c r="K4" s="11"/>
      <c r="L4" s="11"/>
    </row>
    <row r="5" spans="1:18" s="12" customFormat="1" ht="18.75" customHeight="1">
      <c r="A5" s="11"/>
      <c r="B5" s="11"/>
      <c r="C5" s="11"/>
      <c r="D5" s="11"/>
      <c r="E5" s="11"/>
      <c r="F5" s="11"/>
      <c r="G5" s="11"/>
      <c r="H5" s="11"/>
      <c r="I5" s="11"/>
      <c r="J5" s="11"/>
      <c r="K5" s="11"/>
      <c r="L5" s="11"/>
    </row>
    <row r="6" spans="1:18" s="12" customFormat="1" ht="18.75" customHeight="1">
      <c r="A6" s="11"/>
      <c r="B6" s="11"/>
      <c r="C6" s="11"/>
      <c r="D6" s="11"/>
      <c r="E6" s="11"/>
      <c r="F6" s="11"/>
      <c r="G6" s="11"/>
      <c r="H6" s="11"/>
      <c r="I6" s="11"/>
      <c r="J6" s="11"/>
      <c r="K6" s="11"/>
      <c r="L6" s="11"/>
    </row>
    <row r="7" spans="1:18" s="12" customFormat="1" ht="18.75" customHeight="1">
      <c r="A7" s="11"/>
      <c r="B7" s="11"/>
      <c r="C7" s="11"/>
      <c r="D7" s="11"/>
      <c r="E7" s="11"/>
      <c r="F7" s="11"/>
      <c r="G7" s="11"/>
      <c r="H7" s="11"/>
      <c r="I7" s="11"/>
      <c r="J7" s="11"/>
      <c r="K7" s="11"/>
      <c r="L7" s="11"/>
    </row>
    <row r="8" spans="1:18" s="12" customFormat="1" ht="18.75" customHeight="1">
      <c r="A8" s="11"/>
      <c r="B8" s="11"/>
      <c r="C8" s="11"/>
      <c r="D8" s="11"/>
      <c r="E8" s="11"/>
      <c r="F8" s="11"/>
      <c r="G8" s="11"/>
      <c r="H8" s="11"/>
      <c r="I8" s="11"/>
      <c r="J8" s="11"/>
      <c r="K8" s="11"/>
      <c r="L8" s="11"/>
    </row>
    <row r="9" spans="1:18" s="12" customFormat="1" ht="25.8">
      <c r="B9" s="431" t="s">
        <v>74</v>
      </c>
      <c r="C9" s="431"/>
      <c r="D9" s="431"/>
      <c r="E9" s="431"/>
      <c r="F9" s="431"/>
      <c r="G9" s="431"/>
      <c r="H9" s="431"/>
      <c r="I9" s="431"/>
      <c r="J9" s="431"/>
      <c r="K9" s="431"/>
      <c r="L9" s="431"/>
      <c r="M9" s="431"/>
      <c r="N9" s="431"/>
      <c r="O9" s="431"/>
      <c r="P9" s="11"/>
    </row>
    <row r="10" spans="1:18" s="12" customFormat="1"/>
    <row r="11" spans="1:18" s="16" customFormat="1" ht="17.399999999999999">
      <c r="B11" s="432" t="s">
        <v>65</v>
      </c>
      <c r="C11" s="432"/>
      <c r="D11" s="432"/>
      <c r="E11" s="432"/>
      <c r="F11" s="432"/>
      <c r="G11" s="432"/>
      <c r="H11" s="432"/>
      <c r="I11" s="432"/>
      <c r="J11" s="432"/>
      <c r="K11" s="432"/>
      <c r="L11" s="432"/>
      <c r="M11" s="432"/>
      <c r="N11" s="432"/>
      <c r="O11" s="432"/>
      <c r="P11" s="17"/>
    </row>
    <row r="12" spans="1:18" s="16" customFormat="1" ht="13.8"/>
    <row r="13" spans="1:18" s="16" customFormat="1" ht="13.95" customHeight="1"/>
    <row r="14" spans="1:18" s="21" customFormat="1" ht="16.2" thickBot="1">
      <c r="A14" s="18"/>
      <c r="B14" s="18"/>
      <c r="C14" s="18"/>
      <c r="D14" s="18"/>
      <c r="E14" s="19"/>
      <c r="F14" s="18"/>
      <c r="G14" s="18"/>
      <c r="H14" s="19"/>
      <c r="I14" s="19"/>
      <c r="J14" s="20"/>
      <c r="K14" s="18"/>
      <c r="L14" s="18"/>
      <c r="M14" s="18"/>
      <c r="N14" s="18"/>
      <c r="O14" s="18"/>
      <c r="P14" s="18"/>
      <c r="Q14" s="18"/>
      <c r="R14" s="18"/>
    </row>
    <row r="15" spans="1:18" s="21" customFormat="1" ht="16.2" thickTop="1">
      <c r="A15" s="18"/>
      <c r="B15" s="22"/>
      <c r="C15" s="22"/>
      <c r="D15" s="22"/>
      <c r="E15" s="23"/>
      <c r="F15" s="22"/>
      <c r="G15" s="22"/>
      <c r="H15" s="23"/>
      <c r="I15" s="23"/>
      <c r="J15" s="24"/>
      <c r="K15" s="22"/>
      <c r="L15" s="22"/>
      <c r="M15" s="22"/>
      <c r="N15" s="22"/>
      <c r="O15" s="22"/>
      <c r="P15" s="18"/>
      <c r="Q15" s="18"/>
      <c r="R15" s="18"/>
    </row>
    <row r="16" spans="1:18" s="21" customFormat="1" ht="15.6">
      <c r="A16" s="18"/>
      <c r="B16" s="18"/>
      <c r="C16" s="18"/>
      <c r="D16" s="18"/>
      <c r="E16" s="19"/>
      <c r="F16" s="18"/>
      <c r="G16" s="18"/>
      <c r="H16" s="19"/>
      <c r="I16" s="19"/>
      <c r="J16" s="20"/>
      <c r="K16" s="18"/>
      <c r="L16" s="18"/>
      <c r="M16" s="18"/>
      <c r="N16" s="18"/>
      <c r="O16" s="18"/>
      <c r="P16" s="18"/>
      <c r="Q16" s="18"/>
      <c r="R16" s="18"/>
    </row>
    <row r="17" spans="1:18" s="21" customFormat="1" ht="15.6">
      <c r="A17" s="18"/>
      <c r="B17" s="18"/>
      <c r="C17" s="18"/>
      <c r="D17" s="18"/>
      <c r="E17" s="19"/>
      <c r="F17" s="18"/>
      <c r="G17" s="18"/>
      <c r="H17" s="19"/>
      <c r="I17" s="19"/>
      <c r="J17" s="20"/>
      <c r="K17" s="18"/>
      <c r="L17" s="18"/>
      <c r="M17" s="18"/>
      <c r="N17" s="18"/>
      <c r="O17" s="18"/>
      <c r="P17" s="18"/>
      <c r="Q17" s="18"/>
      <c r="R17" s="18"/>
    </row>
    <row r="18" spans="1:18" s="21" customFormat="1" ht="13.8">
      <c r="A18" s="18"/>
      <c r="B18" s="18"/>
      <c r="C18" s="18"/>
      <c r="D18" s="18"/>
      <c r="E18" s="19"/>
      <c r="F18" s="18"/>
      <c r="G18" s="18"/>
      <c r="H18" s="19"/>
      <c r="I18" s="19"/>
      <c r="J18" s="18"/>
      <c r="K18" s="18"/>
      <c r="L18" s="18"/>
      <c r="M18" s="18"/>
      <c r="N18" s="18"/>
      <c r="O18" s="18"/>
      <c r="P18" s="18"/>
      <c r="Q18" s="18"/>
      <c r="R18" s="18"/>
    </row>
    <row r="19" spans="1:18" s="21" customFormat="1" ht="19.2" customHeight="1">
      <c r="A19" s="430" t="s">
        <v>515</v>
      </c>
      <c r="B19" s="430"/>
      <c r="C19" s="430"/>
      <c r="D19" s="430"/>
      <c r="E19" s="430"/>
      <c r="F19" s="430"/>
      <c r="G19" s="430"/>
      <c r="H19" s="430"/>
      <c r="I19" s="430"/>
      <c r="J19" s="430"/>
      <c r="K19" s="430"/>
      <c r="L19" s="430"/>
      <c r="M19" s="430"/>
      <c r="N19" s="430"/>
      <c r="O19" s="430"/>
      <c r="P19" s="430"/>
      <c r="Q19" s="18"/>
      <c r="R19" s="18"/>
    </row>
    <row r="20" spans="1:18" s="21" customFormat="1" ht="19.2" customHeight="1">
      <c r="A20" s="430"/>
      <c r="B20" s="430"/>
      <c r="C20" s="430"/>
      <c r="D20" s="430"/>
      <c r="E20" s="430"/>
      <c r="F20" s="430"/>
      <c r="G20" s="430"/>
      <c r="H20" s="430"/>
      <c r="I20" s="430"/>
      <c r="J20" s="430"/>
      <c r="K20" s="430"/>
      <c r="L20" s="430"/>
      <c r="M20" s="430"/>
      <c r="N20" s="430"/>
      <c r="O20" s="430"/>
      <c r="P20" s="430"/>
      <c r="Q20" s="18"/>
      <c r="R20" s="18"/>
    </row>
    <row r="21" spans="1:18" s="21" customFormat="1" ht="15.6">
      <c r="A21" s="18"/>
      <c r="B21" s="25"/>
      <c r="C21" s="26"/>
      <c r="D21" s="26"/>
      <c r="E21" s="27"/>
      <c r="F21" s="18"/>
      <c r="G21" s="18"/>
      <c r="H21" s="18"/>
      <c r="I21" s="27"/>
      <c r="J21" s="28"/>
      <c r="K21" s="18"/>
      <c r="L21" s="18"/>
      <c r="M21" s="18"/>
      <c r="N21" s="18"/>
      <c r="O21" s="18"/>
      <c r="P21" s="18"/>
      <c r="Q21" s="18"/>
      <c r="R21" s="18"/>
    </row>
    <row r="22" spans="1:18" s="21" customFormat="1" ht="16.8">
      <c r="A22" s="29"/>
      <c r="B22" s="25"/>
      <c r="C22" s="26"/>
      <c r="D22" s="26"/>
      <c r="E22" s="30"/>
      <c r="F22" s="18"/>
      <c r="G22" s="18"/>
      <c r="H22" s="18"/>
      <c r="I22" s="30"/>
      <c r="J22" s="18"/>
      <c r="K22" s="18"/>
      <c r="L22" s="18"/>
      <c r="M22" s="18"/>
      <c r="N22" s="18"/>
      <c r="O22" s="18"/>
      <c r="P22" s="18"/>
      <c r="Q22" s="18"/>
      <c r="R22" s="18"/>
    </row>
    <row r="23" spans="1:18" s="21" customFormat="1" ht="16.8">
      <c r="A23" s="29"/>
      <c r="B23" s="25"/>
      <c r="C23" s="26"/>
      <c r="D23" s="26"/>
      <c r="E23" s="30"/>
      <c r="F23" s="18"/>
      <c r="G23" s="18"/>
      <c r="H23" s="18"/>
      <c r="I23" s="30"/>
      <c r="J23" s="18"/>
      <c r="K23" s="18"/>
      <c r="L23" s="18"/>
      <c r="M23" s="18"/>
      <c r="N23" s="18"/>
      <c r="O23" s="18"/>
      <c r="P23" s="18"/>
      <c r="Q23" s="18"/>
      <c r="R23" s="18"/>
    </row>
    <row r="24" spans="1:18" s="21" customFormat="1" ht="16.8">
      <c r="A24" s="29"/>
      <c r="B24" s="25"/>
      <c r="C24" s="26"/>
      <c r="D24" s="26"/>
      <c r="E24" s="30"/>
      <c r="F24" s="18"/>
      <c r="G24" s="18"/>
      <c r="H24" s="18"/>
      <c r="I24" s="30"/>
      <c r="J24" s="18"/>
      <c r="K24" s="18"/>
      <c r="L24" s="18"/>
      <c r="M24" s="18"/>
      <c r="N24" s="18"/>
      <c r="O24" s="18"/>
      <c r="P24" s="18"/>
      <c r="Q24" s="18"/>
      <c r="R24" s="18"/>
    </row>
    <row r="25" spans="1:18" s="21" customFormat="1" ht="16.8">
      <c r="A25" s="29"/>
      <c r="B25" s="25"/>
      <c r="C25" s="26"/>
      <c r="D25" s="26"/>
      <c r="E25" s="27"/>
      <c r="F25" s="18"/>
      <c r="G25" s="18"/>
      <c r="H25" s="18"/>
      <c r="I25" s="27"/>
      <c r="J25" s="28"/>
      <c r="K25" s="18"/>
      <c r="L25" s="18"/>
      <c r="M25" s="18"/>
      <c r="N25" s="18"/>
      <c r="O25" s="18"/>
      <c r="P25" s="18"/>
      <c r="Q25" s="18"/>
      <c r="R25" s="18"/>
    </row>
    <row r="26" spans="1:18" s="21" customFormat="1" ht="16.8">
      <c r="A26" s="29"/>
      <c r="B26" s="25"/>
      <c r="C26" s="26"/>
      <c r="D26" s="26"/>
      <c r="E26" s="30"/>
      <c r="F26" s="18"/>
      <c r="G26" s="18"/>
      <c r="H26" s="18"/>
      <c r="I26" s="30"/>
      <c r="J26" s="18"/>
      <c r="K26" s="18"/>
      <c r="L26" s="18"/>
      <c r="M26" s="18"/>
      <c r="N26" s="18"/>
      <c r="O26" s="18"/>
      <c r="P26" s="18"/>
      <c r="Q26" s="18"/>
      <c r="R26" s="18"/>
    </row>
    <row r="27" spans="1:18" s="21" customFormat="1" ht="16.8">
      <c r="A27" s="31"/>
      <c r="B27" s="32"/>
      <c r="C27" s="33"/>
      <c r="D27" s="33"/>
      <c r="E27" s="34"/>
      <c r="I27" s="34"/>
      <c r="J27" s="35"/>
    </row>
    <row r="28" spans="1:18" s="21" customFormat="1" ht="16.8">
      <c r="A28" s="31"/>
      <c r="B28" s="32"/>
      <c r="C28" s="33"/>
      <c r="D28" s="33"/>
      <c r="E28" s="36"/>
      <c r="I28" s="36"/>
    </row>
    <row r="29" spans="1:18" s="3" customFormat="1" ht="17.399999999999999">
      <c r="A29" s="4"/>
      <c r="B29" s="5"/>
      <c r="C29" s="6"/>
      <c r="D29" s="6"/>
      <c r="E29" s="1"/>
      <c r="I29" s="2"/>
      <c r="J29" s="7"/>
    </row>
    <row r="30" spans="1:18" s="3" customFormat="1" ht="17.399999999999999">
      <c r="A30" s="4"/>
      <c r="B30" s="5"/>
      <c r="C30" s="6"/>
      <c r="D30" s="6"/>
      <c r="E30" s="8"/>
      <c r="I30" s="8"/>
    </row>
    <row r="31" spans="1:18" s="3" customFormat="1" ht="17.399999999999999">
      <c r="A31" s="4"/>
      <c r="B31" s="5"/>
      <c r="C31" s="6"/>
      <c r="D31" s="6"/>
      <c r="E31" s="1"/>
      <c r="I31" s="2"/>
      <c r="J31" s="7"/>
    </row>
    <row r="32" spans="1:18" s="3" customFormat="1" ht="17.399999999999999">
      <c r="A32" s="9"/>
      <c r="B32" s="5"/>
      <c r="C32" s="6"/>
      <c r="D32" s="6"/>
      <c r="E32" s="1"/>
      <c r="I32" s="10"/>
    </row>
    <row r="33" spans="1:15" s="3" customFormat="1" ht="17.399999999999999">
      <c r="A33" s="9"/>
      <c r="B33" s="5"/>
      <c r="C33" s="6"/>
      <c r="D33" s="6"/>
      <c r="E33" s="1"/>
      <c r="I33" s="10"/>
    </row>
    <row r="34" spans="1:15" s="3" customFormat="1"/>
    <row r="35" spans="1:15" s="3" customFormat="1"/>
    <row r="36" spans="1:15" s="3" customFormat="1">
      <c r="C36" s="236"/>
      <c r="D36" s="236"/>
      <c r="E36" s="236"/>
      <c r="F36" s="236"/>
      <c r="G36" s="236"/>
      <c r="H36" s="236"/>
      <c r="I36" s="236"/>
      <c r="J36" s="236"/>
      <c r="K36" s="236"/>
      <c r="L36" s="236"/>
      <c r="M36" s="236"/>
      <c r="N36" s="236"/>
      <c r="O36" s="236"/>
    </row>
    <row r="37" spans="1:15" s="3" customFormat="1">
      <c r="C37" s="236"/>
      <c r="D37" s="236"/>
      <c r="E37" s="236"/>
      <c r="F37" s="236"/>
      <c r="G37" s="236"/>
      <c r="H37" s="236"/>
      <c r="I37" s="236"/>
      <c r="J37" s="236"/>
      <c r="K37" s="236"/>
      <c r="L37" s="236"/>
      <c r="M37" s="236"/>
      <c r="N37" s="236"/>
      <c r="O37" s="236"/>
    </row>
    <row r="38" spans="1:15" s="3" customFormat="1">
      <c r="C38" s="236"/>
      <c r="D38" s="237" t="s">
        <v>161</v>
      </c>
      <c r="E38" s="236"/>
      <c r="G38" s="237" t="s">
        <v>162</v>
      </c>
      <c r="H38" s="236"/>
      <c r="J38" s="237" t="s">
        <v>580</v>
      </c>
      <c r="K38" s="236"/>
      <c r="L38" s="236"/>
      <c r="M38" s="237" t="s">
        <v>163</v>
      </c>
      <c r="N38" s="236"/>
      <c r="O38" s="236"/>
    </row>
    <row r="39" spans="1:15" s="3" customFormat="1">
      <c r="C39" s="236"/>
      <c r="D39" s="237" t="s">
        <v>164</v>
      </c>
      <c r="E39" s="236"/>
      <c r="G39" s="237" t="s">
        <v>165</v>
      </c>
      <c r="H39" s="236"/>
      <c r="J39" s="237" t="s">
        <v>581</v>
      </c>
      <c r="K39" s="236"/>
      <c r="L39" s="236"/>
      <c r="M39" s="239" t="s">
        <v>166</v>
      </c>
      <c r="N39" s="236"/>
      <c r="O39" s="236"/>
    </row>
    <row r="40" spans="1:15" s="3" customFormat="1">
      <c r="C40" s="236"/>
      <c r="D40" s="236"/>
      <c r="E40" s="236"/>
      <c r="F40" s="236"/>
      <c r="G40" s="236"/>
      <c r="H40" s="236"/>
      <c r="I40" s="236"/>
      <c r="J40" s="236"/>
      <c r="K40" s="236"/>
      <c r="L40" s="236"/>
      <c r="M40" s="236"/>
      <c r="N40" s="236"/>
      <c r="O40" s="236"/>
    </row>
    <row r="41" spans="1:15">
      <c r="C41" s="236"/>
      <c r="D41" s="236"/>
      <c r="E41" s="236"/>
      <c r="F41" s="236"/>
      <c r="G41" s="236"/>
      <c r="H41" s="236"/>
      <c r="I41" s="236"/>
      <c r="J41" s="236"/>
      <c r="K41" s="236"/>
      <c r="L41" s="236"/>
      <c r="M41" s="236"/>
      <c r="N41" s="236"/>
      <c r="O41" s="236"/>
    </row>
    <row r="42" spans="1:15">
      <c r="C42" s="236"/>
      <c r="D42" s="236"/>
      <c r="E42" s="236"/>
      <c r="F42" s="236"/>
      <c r="G42" s="236"/>
      <c r="H42" s="236"/>
      <c r="I42" s="236"/>
      <c r="J42" s="236"/>
      <c r="K42" s="236"/>
      <c r="L42" s="236"/>
      <c r="M42" s="236"/>
      <c r="N42" s="236"/>
      <c r="O42" s="236"/>
    </row>
    <row r="43" spans="1:15">
      <c r="C43" s="236"/>
      <c r="D43" s="236"/>
      <c r="E43" s="236"/>
      <c r="F43" s="236"/>
      <c r="G43" s="236"/>
      <c r="H43" s="236"/>
      <c r="I43" s="236"/>
      <c r="J43" s="236"/>
      <c r="K43" s="236"/>
      <c r="L43" s="236"/>
      <c r="M43" s="236"/>
      <c r="N43" s="236"/>
      <c r="O43" s="236"/>
    </row>
    <row r="44" spans="1:15">
      <c r="C44" s="236"/>
      <c r="D44" s="236"/>
      <c r="E44" s="236"/>
      <c r="F44" s="236"/>
      <c r="G44" s="236"/>
      <c r="H44" s="236"/>
      <c r="I44" s="236"/>
      <c r="J44" s="236"/>
      <c r="K44" s="236"/>
      <c r="L44" s="236"/>
      <c r="M44" s="236"/>
      <c r="N44" s="236"/>
      <c r="O44" s="236"/>
    </row>
    <row r="45" spans="1:15">
      <c r="C45" s="236"/>
      <c r="D45" s="240"/>
      <c r="E45" s="240"/>
      <c r="F45" s="236"/>
      <c r="G45" s="236"/>
      <c r="H45" s="236"/>
      <c r="I45" s="236"/>
      <c r="J45" s="236"/>
      <c r="K45" s="236"/>
      <c r="L45" s="236"/>
      <c r="M45" s="236"/>
      <c r="N45" s="236"/>
      <c r="O45" s="236"/>
    </row>
    <row r="46" spans="1:15">
      <c r="C46" s="236"/>
      <c r="D46" s="240"/>
      <c r="E46" s="240"/>
      <c r="F46" s="236"/>
      <c r="G46" s="236"/>
      <c r="H46" s="236"/>
      <c r="I46" s="236"/>
      <c r="J46" s="236"/>
      <c r="K46" s="236"/>
      <c r="L46" s="236"/>
      <c r="M46" s="236"/>
      <c r="N46" s="236"/>
      <c r="O46" s="236"/>
    </row>
    <row r="47" spans="1:15">
      <c r="B47" s="236"/>
      <c r="C47" s="236"/>
      <c r="D47" s="236"/>
      <c r="E47" s="236"/>
      <c r="F47" s="236"/>
      <c r="G47" s="236"/>
      <c r="H47" s="236"/>
      <c r="I47" s="236"/>
      <c r="J47" s="236"/>
      <c r="K47" s="236"/>
      <c r="L47" s="236"/>
      <c r="M47" s="236"/>
      <c r="N47" s="236"/>
      <c r="O47" s="236"/>
    </row>
    <row r="48" spans="1:15">
      <c r="B48" s="236" t="s">
        <v>575</v>
      </c>
      <c r="C48" s="236"/>
      <c r="D48" s="236"/>
      <c r="E48" s="236"/>
      <c r="F48" s="236"/>
      <c r="G48" s="236"/>
      <c r="H48" s="236"/>
      <c r="I48" s="236"/>
      <c r="J48" s="236"/>
      <c r="K48" s="236"/>
      <c r="L48" s="236"/>
      <c r="M48" s="236"/>
      <c r="N48" s="236"/>
      <c r="O48" s="236"/>
    </row>
    <row r="49" spans="2:15">
      <c r="B49" s="236" t="s">
        <v>576</v>
      </c>
      <c r="C49" s="236"/>
      <c r="D49" s="236"/>
      <c r="E49" s="236"/>
      <c r="F49" s="236"/>
      <c r="G49" s="236"/>
      <c r="H49" s="236"/>
      <c r="I49" s="236"/>
      <c r="J49" s="236"/>
      <c r="K49" s="236"/>
      <c r="L49" s="236"/>
      <c r="M49" s="236"/>
      <c r="N49" s="236"/>
      <c r="O49" s="236"/>
    </row>
    <row r="50" spans="2:15">
      <c r="B50" s="236"/>
      <c r="C50" s="236"/>
      <c r="D50" s="236"/>
      <c r="E50" s="236"/>
      <c r="F50" s="236"/>
      <c r="G50" s="236"/>
      <c r="H50" s="236"/>
      <c r="I50" s="236"/>
      <c r="J50" s="236"/>
      <c r="K50" s="236"/>
      <c r="L50" s="236"/>
      <c r="M50" s="236"/>
      <c r="N50" s="236"/>
      <c r="O50" s="236"/>
    </row>
    <row r="51" spans="2:15">
      <c r="B51" s="236" t="s">
        <v>577</v>
      </c>
      <c r="C51" s="236"/>
      <c r="D51" s="236"/>
      <c r="E51" s="236"/>
      <c r="F51" s="236"/>
      <c r="G51" s="236"/>
      <c r="H51" s="236"/>
      <c r="I51" s="236"/>
      <c r="J51" s="236"/>
      <c r="K51" s="236"/>
      <c r="L51" s="236"/>
      <c r="M51" s="236"/>
      <c r="N51" s="236"/>
      <c r="O51" s="236"/>
    </row>
    <row r="52" spans="2:15">
      <c r="B52" s="236" t="s">
        <v>578</v>
      </c>
      <c r="C52" s="236"/>
      <c r="D52" s="236"/>
      <c r="E52" s="236"/>
      <c r="F52" s="236"/>
      <c r="G52" s="236"/>
      <c r="H52" s="236"/>
      <c r="I52" s="236"/>
      <c r="J52" s="236"/>
      <c r="K52" s="236"/>
      <c r="L52" s="236"/>
      <c r="M52" s="236"/>
      <c r="N52" s="236"/>
      <c r="O52" s="236"/>
    </row>
    <row r="53" spans="2:15">
      <c r="B53" s="236"/>
      <c r="C53" s="236"/>
      <c r="D53" s="236"/>
      <c r="E53" s="236"/>
      <c r="F53" s="236"/>
      <c r="G53" s="236"/>
      <c r="H53" s="236"/>
      <c r="I53" s="236"/>
      <c r="J53" s="236"/>
      <c r="K53" s="236"/>
      <c r="L53" s="236"/>
      <c r="M53" s="236"/>
      <c r="N53" s="236"/>
      <c r="O53" s="236"/>
    </row>
    <row r="54" spans="2:15">
      <c r="B54" s="236" t="s">
        <v>579</v>
      </c>
    </row>
    <row r="446" spans="1:1" ht="15">
      <c r="A446" s="13">
        <v>-10984.77</v>
      </c>
    </row>
    <row r="447" spans="1:1" ht="15">
      <c r="A447" s="13">
        <v>-10984.77</v>
      </c>
    </row>
    <row r="448" spans="1:1" ht="15">
      <c r="A448" s="15">
        <v>0</v>
      </c>
    </row>
    <row r="449" spans="1:1" ht="15">
      <c r="A449" s="15">
        <v>0</v>
      </c>
    </row>
    <row r="450" spans="1:1" ht="15">
      <c r="A450" s="15">
        <v>2349.29</v>
      </c>
    </row>
    <row r="451" spans="1:1" ht="15">
      <c r="A451" s="15">
        <v>493.2</v>
      </c>
    </row>
    <row r="452" spans="1:1" ht="15">
      <c r="A452" s="15">
        <v>1856.09</v>
      </c>
    </row>
    <row r="453" spans="1:1" ht="15">
      <c r="A453" s="15">
        <v>0</v>
      </c>
    </row>
    <row r="454" spans="1:1" ht="15">
      <c r="A454" s="15">
        <v>0</v>
      </c>
    </row>
    <row r="455" spans="1:1" ht="15">
      <c r="A455" s="15">
        <v>-13334.06</v>
      </c>
    </row>
    <row r="456" spans="1:1" ht="15">
      <c r="A456" s="15">
        <v>-12154.11</v>
      </c>
    </row>
    <row r="457" spans="1:1" ht="15">
      <c r="A457" s="15">
        <v>-1215.3900000000001</v>
      </c>
    </row>
    <row r="458" spans="1:1" ht="15">
      <c r="A458" s="15">
        <v>35.44</v>
      </c>
    </row>
  </sheetData>
  <mergeCells count="4">
    <mergeCell ref="A19:P19"/>
    <mergeCell ref="A20:P20"/>
    <mergeCell ref="B9:O9"/>
    <mergeCell ref="B11:O11"/>
  </mergeCell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Z443"/>
  <sheetViews>
    <sheetView showGridLines="0" zoomScale="85" zoomScaleNormal="85" zoomScaleSheetLayoutView="80" workbookViewId="0">
      <selection activeCell="C17" sqref="C17:M17"/>
    </sheetView>
  </sheetViews>
  <sheetFormatPr baseColWidth="10" defaultColWidth="11.44140625" defaultRowHeight="13.2"/>
  <cols>
    <col min="1" max="1" width="3.88671875" style="43" customWidth="1"/>
    <col min="2" max="2" width="9.6640625" style="43" customWidth="1"/>
    <col min="3" max="3" width="4.44140625" style="43" customWidth="1"/>
    <col min="4" max="4" width="27.44140625" style="43" customWidth="1"/>
    <col min="5" max="5" width="34.6640625" style="43" customWidth="1"/>
    <col min="6" max="8" width="17.6640625" style="43" customWidth="1"/>
    <col min="9" max="10" width="11.44140625" style="43"/>
    <col min="11" max="11" width="9.109375" style="43" customWidth="1"/>
    <col min="12" max="15" width="15.6640625" style="43" customWidth="1"/>
    <col min="16" max="19" width="12.6640625" style="43" customWidth="1"/>
    <col min="20" max="16384" width="11.44140625" style="43"/>
  </cols>
  <sheetData>
    <row r="1" spans="2:13">
      <c r="E1" s="87"/>
    </row>
    <row r="2" spans="2:13">
      <c r="E2" s="87"/>
    </row>
    <row r="3" spans="2:13">
      <c r="E3" s="87"/>
    </row>
    <row r="4" spans="2:13">
      <c r="E4" s="87"/>
    </row>
    <row r="5" spans="2:13">
      <c r="E5" s="87"/>
    </row>
    <row r="6" spans="2:13">
      <c r="E6" s="87"/>
    </row>
    <row r="7" spans="2:13">
      <c r="E7" s="87"/>
    </row>
    <row r="8" spans="2:13" ht="15.6" customHeight="1">
      <c r="B8" s="496" t="s">
        <v>74</v>
      </c>
      <c r="C8" s="496"/>
      <c r="D8" s="496"/>
      <c r="E8" s="496"/>
      <c r="F8" s="496"/>
      <c r="G8" s="496"/>
      <c r="H8" s="496"/>
      <c r="I8" s="496"/>
      <c r="J8" s="496"/>
      <c r="K8" s="496"/>
      <c r="L8" s="496"/>
      <c r="M8" s="496"/>
    </row>
    <row r="9" spans="2:13" ht="15.6">
      <c r="C9" s="224"/>
      <c r="D9" s="224"/>
      <c r="E9" s="224"/>
      <c r="F9" s="224"/>
      <c r="G9" s="224"/>
      <c r="H9" s="224"/>
      <c r="I9" s="224"/>
      <c r="J9" s="224"/>
      <c r="K9" s="224"/>
      <c r="L9" s="224"/>
      <c r="M9" s="224"/>
    </row>
    <row r="10" spans="2:13" ht="17.399999999999999" customHeight="1">
      <c r="B10" s="496" t="s">
        <v>127</v>
      </c>
      <c r="C10" s="496"/>
      <c r="D10" s="496"/>
      <c r="E10" s="496"/>
      <c r="F10" s="496"/>
      <c r="G10" s="496"/>
      <c r="H10" s="496"/>
      <c r="I10" s="496"/>
      <c r="J10" s="496"/>
      <c r="K10" s="496"/>
      <c r="L10" s="496"/>
      <c r="M10" s="496"/>
    </row>
    <row r="11" spans="2:13" ht="15.6" customHeight="1">
      <c r="B11" s="495" t="s">
        <v>516</v>
      </c>
      <c r="C11" s="495"/>
      <c r="D11" s="495"/>
      <c r="E11" s="495"/>
      <c r="F11" s="495"/>
      <c r="G11" s="495"/>
      <c r="H11" s="495"/>
      <c r="I11" s="495"/>
      <c r="J11" s="495"/>
      <c r="K11" s="495"/>
      <c r="L11" s="495"/>
      <c r="M11" s="495"/>
    </row>
    <row r="12" spans="2:13" ht="15.6" customHeight="1">
      <c r="B12" s="495" t="s">
        <v>122</v>
      </c>
      <c r="C12" s="495"/>
      <c r="D12" s="495"/>
      <c r="E12" s="495"/>
      <c r="F12" s="495"/>
      <c r="G12" s="495"/>
      <c r="H12" s="495"/>
      <c r="I12" s="495"/>
      <c r="J12" s="495"/>
      <c r="K12" s="495"/>
      <c r="L12" s="495"/>
      <c r="M12" s="495"/>
    </row>
    <row r="13" spans="2:13" ht="15.6" customHeight="1">
      <c r="C13" s="229"/>
      <c r="D13" s="229"/>
      <c r="E13" s="229"/>
      <c r="F13" s="229"/>
      <c r="G13" s="229"/>
      <c r="H13" s="229"/>
      <c r="I13" s="229"/>
      <c r="J13" s="229"/>
      <c r="K13" s="229"/>
      <c r="L13" s="229"/>
      <c r="M13" s="229"/>
    </row>
    <row r="15" spans="2:13">
      <c r="B15" s="44" t="s">
        <v>128</v>
      </c>
      <c r="C15" s="44" t="s">
        <v>129</v>
      </c>
      <c r="D15" s="44"/>
    </row>
    <row r="16" spans="2:13" ht="10.95" customHeight="1">
      <c r="C16" s="44"/>
      <c r="D16" s="44"/>
    </row>
    <row r="17" spans="3:15" ht="96" customHeight="1">
      <c r="C17" s="478" t="s">
        <v>547</v>
      </c>
      <c r="D17" s="478"/>
      <c r="E17" s="478"/>
      <c r="F17" s="478"/>
      <c r="G17" s="478"/>
      <c r="H17" s="478"/>
      <c r="I17" s="478"/>
      <c r="J17" s="478"/>
      <c r="K17" s="478"/>
      <c r="L17" s="478"/>
      <c r="M17" s="478"/>
    </row>
    <row r="18" spans="3:15" ht="48.6" customHeight="1">
      <c r="C18" s="478" t="s">
        <v>548</v>
      </c>
      <c r="D18" s="478"/>
      <c r="E18" s="478"/>
      <c r="F18" s="478"/>
      <c r="G18" s="478"/>
      <c r="H18" s="478"/>
      <c r="I18" s="478"/>
      <c r="J18" s="478"/>
      <c r="K18" s="478"/>
      <c r="L18" s="478"/>
      <c r="M18" s="478"/>
    </row>
    <row r="19" spans="3:15" s="169" customFormat="1">
      <c r="C19" s="168"/>
      <c r="D19" s="168"/>
      <c r="E19" s="168"/>
      <c r="F19" s="168"/>
      <c r="G19" s="168"/>
      <c r="H19" s="168"/>
      <c r="I19" s="168"/>
      <c r="J19" s="168"/>
      <c r="K19" s="168"/>
      <c r="L19" s="168"/>
      <c r="M19" s="168"/>
    </row>
    <row r="20" spans="3:15">
      <c r="C20" s="44" t="s">
        <v>37</v>
      </c>
      <c r="D20" s="44"/>
    </row>
    <row r="21" spans="3:15" ht="8.4" customHeight="1"/>
    <row r="22" spans="3:15" s="169" customFormat="1" ht="61.95" customHeight="1">
      <c r="C22" s="489" t="s">
        <v>549</v>
      </c>
      <c r="D22" s="489"/>
      <c r="E22" s="489"/>
      <c r="F22" s="489"/>
      <c r="G22" s="489"/>
      <c r="H22" s="489"/>
      <c r="I22" s="489"/>
      <c r="J22" s="489"/>
      <c r="K22" s="489"/>
      <c r="L22" s="489"/>
      <c r="M22" s="489"/>
      <c r="O22" s="43"/>
    </row>
    <row r="23" spans="3:15" s="169" customFormat="1" ht="48" customHeight="1">
      <c r="C23" s="478" t="s">
        <v>550</v>
      </c>
      <c r="D23" s="478"/>
      <c r="E23" s="478"/>
      <c r="F23" s="478"/>
      <c r="G23" s="478"/>
      <c r="H23" s="478"/>
      <c r="I23" s="478"/>
      <c r="J23" s="478"/>
      <c r="K23" s="478"/>
      <c r="L23" s="478"/>
      <c r="M23" s="478"/>
      <c r="O23" s="43"/>
    </row>
    <row r="24" spans="3:15" ht="8.4" customHeight="1"/>
    <row r="25" spans="3:15">
      <c r="C25" s="44" t="s">
        <v>38</v>
      </c>
      <c r="D25" s="44"/>
    </row>
    <row r="26" spans="3:15" ht="8.4" customHeight="1"/>
    <row r="27" spans="3:15" ht="28.95" customHeight="1">
      <c r="C27" s="478" t="s">
        <v>551</v>
      </c>
      <c r="D27" s="478"/>
      <c r="E27" s="478"/>
      <c r="F27" s="478"/>
      <c r="G27" s="478"/>
      <c r="H27" s="478"/>
      <c r="I27" s="478"/>
      <c r="J27" s="478"/>
      <c r="K27" s="478"/>
      <c r="L27" s="478"/>
      <c r="M27" s="478"/>
    </row>
    <row r="29" spans="3:15" ht="28.5" customHeight="1">
      <c r="C29" s="458" t="s">
        <v>66</v>
      </c>
      <c r="D29" s="458"/>
      <c r="E29" s="458"/>
      <c r="F29" s="458"/>
      <c r="G29" s="458"/>
      <c r="H29" s="458"/>
      <c r="I29" s="458"/>
      <c r="J29" s="436" t="s">
        <v>67</v>
      </c>
      <c r="K29" s="436"/>
      <c r="L29" s="436" t="s">
        <v>68</v>
      </c>
      <c r="M29" s="436"/>
    </row>
    <row r="30" spans="3:15" ht="31.5" customHeight="1">
      <c r="C30" s="482" t="s">
        <v>69</v>
      </c>
      <c r="D30" s="482"/>
      <c r="E30" s="482"/>
      <c r="F30" s="482"/>
      <c r="G30" s="482"/>
      <c r="H30" s="482"/>
      <c r="I30" s="482"/>
      <c r="J30" s="480">
        <v>0</v>
      </c>
      <c r="K30" s="481"/>
      <c r="L30" s="480">
        <v>1</v>
      </c>
      <c r="M30" s="481"/>
    </row>
    <row r="31" spans="3:15" s="123" customFormat="1" ht="36" customHeight="1">
      <c r="C31" s="482" t="s">
        <v>70</v>
      </c>
      <c r="D31" s="482"/>
      <c r="E31" s="482"/>
      <c r="F31" s="482"/>
      <c r="G31" s="482"/>
      <c r="H31" s="482"/>
      <c r="I31" s="482"/>
      <c r="J31" s="480">
        <v>0</v>
      </c>
      <c r="K31" s="481"/>
      <c r="L31" s="480">
        <v>0.9</v>
      </c>
      <c r="M31" s="481"/>
    </row>
    <row r="32" spans="3:15" ht="39.6" customHeight="1">
      <c r="C32" s="482" t="s">
        <v>71</v>
      </c>
      <c r="D32" s="482"/>
      <c r="E32" s="482"/>
      <c r="F32" s="482"/>
      <c r="G32" s="482"/>
      <c r="H32" s="482"/>
      <c r="I32" s="482"/>
      <c r="J32" s="480">
        <v>0</v>
      </c>
      <c r="K32" s="481"/>
      <c r="L32" s="480">
        <v>0.9</v>
      </c>
      <c r="M32" s="481"/>
    </row>
    <row r="33" spans="3:15" s="123" customFormat="1" ht="52.2" customHeight="1">
      <c r="C33" s="482" t="s">
        <v>520</v>
      </c>
      <c r="D33" s="482"/>
      <c r="E33" s="482"/>
      <c r="F33" s="482"/>
      <c r="G33" s="482"/>
      <c r="H33" s="482"/>
      <c r="I33" s="482"/>
      <c r="J33" s="480">
        <v>0</v>
      </c>
      <c r="K33" s="481"/>
      <c r="L33" s="480">
        <v>0.7</v>
      </c>
      <c r="M33" s="481"/>
    </row>
    <row r="34" spans="3:15" s="123" customFormat="1" ht="52.95" customHeight="1">
      <c r="C34" s="482" t="s">
        <v>521</v>
      </c>
      <c r="D34" s="482"/>
      <c r="E34" s="482"/>
      <c r="F34" s="482"/>
      <c r="G34" s="482"/>
      <c r="H34" s="482"/>
      <c r="I34" s="482"/>
      <c r="J34" s="480">
        <v>0</v>
      </c>
      <c r="K34" s="481"/>
      <c r="L34" s="480">
        <v>0.5</v>
      </c>
      <c r="M34" s="481"/>
    </row>
    <row r="35" spans="3:15" s="123" customFormat="1" ht="54" customHeight="1">
      <c r="C35" s="483" t="s">
        <v>517</v>
      </c>
      <c r="D35" s="484"/>
      <c r="E35" s="484"/>
      <c r="F35" s="484"/>
      <c r="G35" s="484"/>
      <c r="H35" s="484"/>
      <c r="I35" s="485"/>
      <c r="J35" s="486">
        <v>0</v>
      </c>
      <c r="K35" s="487"/>
      <c r="L35" s="486">
        <v>0.5</v>
      </c>
      <c r="M35" s="487"/>
      <c r="O35" s="43"/>
    </row>
    <row r="36" spans="3:15" s="123" customFormat="1" ht="54" customHeight="1">
      <c r="C36" s="483" t="s">
        <v>518</v>
      </c>
      <c r="D36" s="484"/>
      <c r="E36" s="484"/>
      <c r="F36" s="484"/>
      <c r="G36" s="484"/>
      <c r="H36" s="484"/>
      <c r="I36" s="485"/>
      <c r="J36" s="486">
        <v>0</v>
      </c>
      <c r="K36" s="487"/>
      <c r="L36" s="486">
        <v>0.5</v>
      </c>
      <c r="M36" s="487"/>
      <c r="O36" s="43"/>
    </row>
    <row r="37" spans="3:15" ht="49.5" customHeight="1">
      <c r="C37" s="482" t="s">
        <v>519</v>
      </c>
      <c r="D37" s="482"/>
      <c r="E37" s="482"/>
      <c r="F37" s="482"/>
      <c r="G37" s="482"/>
      <c r="H37" s="482"/>
      <c r="I37" s="482"/>
      <c r="J37" s="480">
        <v>0</v>
      </c>
      <c r="K37" s="481"/>
      <c r="L37" s="480">
        <v>0.3</v>
      </c>
      <c r="M37" s="481"/>
    </row>
    <row r="38" spans="3:15" ht="49.5" customHeight="1">
      <c r="C38" s="482" t="s">
        <v>522</v>
      </c>
      <c r="D38" s="482"/>
      <c r="E38" s="482"/>
      <c r="F38" s="482"/>
      <c r="G38" s="482"/>
      <c r="H38" s="482"/>
      <c r="I38" s="482"/>
      <c r="J38" s="480">
        <v>0</v>
      </c>
      <c r="K38" s="481"/>
      <c r="L38" s="480">
        <v>0.05</v>
      </c>
      <c r="M38" s="481"/>
    </row>
    <row r="39" spans="3:15" ht="49.5" customHeight="1">
      <c r="C39" s="482" t="s">
        <v>523</v>
      </c>
      <c r="D39" s="482"/>
      <c r="E39" s="482"/>
      <c r="F39" s="482"/>
      <c r="G39" s="482"/>
      <c r="H39" s="482"/>
      <c r="I39" s="482"/>
      <c r="J39" s="480">
        <v>0</v>
      </c>
      <c r="K39" s="481"/>
      <c r="L39" s="480">
        <v>0.05</v>
      </c>
      <c r="M39" s="481"/>
    </row>
    <row r="40" spans="3:15" s="123" customFormat="1" ht="15" customHeight="1">
      <c r="C40" s="167"/>
      <c r="D40" s="167"/>
      <c r="E40" s="167"/>
      <c r="F40" s="167"/>
      <c r="G40" s="167"/>
      <c r="H40" s="167"/>
      <c r="I40" s="167"/>
      <c r="J40" s="170"/>
      <c r="K40" s="127"/>
      <c r="L40" s="127"/>
      <c r="M40" s="127"/>
    </row>
    <row r="41" spans="3:15" s="169" customFormat="1">
      <c r="C41" s="497" t="s">
        <v>524</v>
      </c>
      <c r="D41" s="497"/>
      <c r="E41" s="497"/>
      <c r="F41" s="497"/>
      <c r="G41" s="497"/>
      <c r="H41" s="497"/>
      <c r="I41" s="497"/>
      <c r="J41" s="497"/>
      <c r="K41" s="497"/>
      <c r="L41" s="497"/>
      <c r="M41" s="497"/>
    </row>
    <row r="42" spans="3:15" ht="8.4" customHeight="1"/>
    <row r="43" spans="3:15" s="169" customFormat="1" ht="39" customHeight="1">
      <c r="C43" s="489" t="s">
        <v>552</v>
      </c>
      <c r="D43" s="489"/>
      <c r="E43" s="489"/>
      <c r="F43" s="489"/>
      <c r="G43" s="489"/>
      <c r="H43" s="489"/>
      <c r="I43" s="489"/>
      <c r="J43" s="489"/>
      <c r="K43" s="489"/>
      <c r="L43" s="489"/>
      <c r="M43" s="489"/>
      <c r="O43" s="43"/>
    </row>
    <row r="44" spans="3:15" s="169" customFormat="1">
      <c r="C44" s="168"/>
      <c r="D44" s="168"/>
      <c r="E44" s="168"/>
      <c r="F44" s="168"/>
      <c r="G44" s="168"/>
      <c r="H44" s="168"/>
      <c r="I44" s="168"/>
      <c r="J44" s="168"/>
      <c r="K44" s="168"/>
      <c r="L44" s="168"/>
      <c r="M44" s="168"/>
    </row>
    <row r="45" spans="3:15" s="169" customFormat="1">
      <c r="C45" s="44" t="s">
        <v>39</v>
      </c>
      <c r="D45" s="44"/>
      <c r="E45" s="168"/>
      <c r="F45" s="168"/>
      <c r="G45" s="168"/>
      <c r="H45" s="168"/>
      <c r="I45" s="168"/>
      <c r="J45" s="168"/>
      <c r="K45" s="168"/>
      <c r="L45" s="168"/>
      <c r="M45" s="168"/>
    </row>
    <row r="46" spans="3:15" ht="8.4" customHeight="1"/>
    <row r="47" spans="3:15" s="169" customFormat="1" ht="50.4" customHeight="1">
      <c r="C47" s="478" t="s">
        <v>553</v>
      </c>
      <c r="D47" s="478"/>
      <c r="E47" s="478"/>
      <c r="F47" s="478"/>
      <c r="G47" s="478"/>
      <c r="H47" s="478"/>
      <c r="I47" s="478"/>
      <c r="J47" s="478"/>
      <c r="K47" s="478"/>
      <c r="L47" s="478"/>
      <c r="M47" s="478"/>
      <c r="O47" s="43"/>
    </row>
    <row r="48" spans="3:15" ht="8.4" customHeight="1"/>
    <row r="49" spans="2:15" s="169" customFormat="1">
      <c r="C49" s="44" t="s">
        <v>40</v>
      </c>
      <c r="D49" s="44"/>
      <c r="E49" s="168"/>
      <c r="F49" s="168"/>
      <c r="G49" s="168"/>
      <c r="H49" s="168"/>
      <c r="I49" s="168"/>
      <c r="J49" s="168"/>
      <c r="K49" s="168"/>
      <c r="L49" s="168"/>
      <c r="M49" s="168"/>
    </row>
    <row r="50" spans="2:15" ht="8.4" customHeight="1"/>
    <row r="51" spans="2:15" s="169" customFormat="1" ht="57" customHeight="1">
      <c r="C51" s="478" t="s">
        <v>554</v>
      </c>
      <c r="D51" s="478"/>
      <c r="E51" s="478"/>
      <c r="F51" s="478"/>
      <c r="G51" s="478"/>
      <c r="H51" s="478"/>
      <c r="I51" s="478"/>
      <c r="J51" s="478"/>
      <c r="K51" s="478"/>
      <c r="L51" s="478"/>
      <c r="M51" s="478"/>
      <c r="O51" s="43"/>
    </row>
    <row r="52" spans="2:15" ht="8.4" customHeight="1"/>
    <row r="53" spans="2:15" s="169" customFormat="1">
      <c r="C53" s="44" t="s">
        <v>72</v>
      </c>
      <c r="D53" s="44"/>
      <c r="E53" s="168"/>
      <c r="F53" s="168"/>
      <c r="G53" s="168"/>
      <c r="H53" s="168"/>
      <c r="I53" s="168"/>
      <c r="J53" s="168"/>
      <c r="K53" s="168"/>
      <c r="L53" s="168"/>
      <c r="M53" s="168"/>
    </row>
    <row r="54" spans="2:15" ht="8.4" customHeight="1"/>
    <row r="55" spans="2:15" s="169" customFormat="1" ht="67.2" customHeight="1">
      <c r="C55" s="478" t="s">
        <v>555</v>
      </c>
      <c r="D55" s="478"/>
      <c r="E55" s="478"/>
      <c r="F55" s="478"/>
      <c r="G55" s="478"/>
      <c r="H55" s="478"/>
      <c r="I55" s="478"/>
      <c r="J55" s="478"/>
      <c r="K55" s="478"/>
      <c r="L55" s="478"/>
      <c r="M55" s="478"/>
      <c r="O55" s="43"/>
    </row>
    <row r="56" spans="2:15" ht="8.4" customHeight="1"/>
    <row r="57" spans="2:15" s="169" customFormat="1">
      <c r="C57" s="44" t="s">
        <v>525</v>
      </c>
      <c r="D57" s="44"/>
      <c r="E57" s="168"/>
      <c r="F57" s="168"/>
      <c r="G57" s="168"/>
      <c r="H57" s="168"/>
      <c r="I57" s="168"/>
      <c r="J57" s="168"/>
      <c r="K57" s="168"/>
      <c r="L57" s="168"/>
      <c r="M57" s="168"/>
    </row>
    <row r="58" spans="2:15" ht="8.4" customHeight="1"/>
    <row r="59" spans="2:15" s="169" customFormat="1" ht="42" customHeight="1">
      <c r="C59" s="478" t="s">
        <v>556</v>
      </c>
      <c r="D59" s="478"/>
      <c r="E59" s="478"/>
      <c r="F59" s="478"/>
      <c r="G59" s="478"/>
      <c r="H59" s="478"/>
      <c r="I59" s="478"/>
      <c r="J59" s="478"/>
      <c r="K59" s="478"/>
      <c r="L59" s="478"/>
      <c r="M59" s="478"/>
      <c r="O59" s="43"/>
    </row>
    <row r="60" spans="2:15" s="169" customFormat="1">
      <c r="C60" s="168"/>
      <c r="D60" s="168"/>
      <c r="E60" s="168"/>
      <c r="F60" s="168"/>
      <c r="G60" s="168"/>
      <c r="H60" s="168"/>
      <c r="I60" s="168"/>
      <c r="J60" s="168"/>
      <c r="K60" s="168"/>
      <c r="L60" s="168"/>
      <c r="M60" s="168"/>
    </row>
    <row r="61" spans="2:15" s="169" customFormat="1">
      <c r="C61" s="168"/>
      <c r="D61" s="168"/>
      <c r="E61" s="168"/>
      <c r="F61" s="168"/>
      <c r="G61" s="168"/>
      <c r="H61" s="168"/>
      <c r="I61" s="168"/>
      <c r="J61" s="168"/>
      <c r="K61" s="168"/>
      <c r="L61" s="168"/>
      <c r="M61" s="168"/>
    </row>
    <row r="62" spans="2:15">
      <c r="B62" s="44" t="s">
        <v>131</v>
      </c>
      <c r="C62" s="44" t="s">
        <v>130</v>
      </c>
      <c r="D62" s="44"/>
    </row>
    <row r="63" spans="2:15" ht="7.95" customHeight="1">
      <c r="C63" s="44"/>
      <c r="D63" s="44"/>
    </row>
    <row r="64" spans="2:15">
      <c r="C64" s="44" t="s">
        <v>41</v>
      </c>
      <c r="D64" s="44"/>
    </row>
    <row r="65" spans="2:17" ht="7.95" customHeight="1">
      <c r="C65" s="44"/>
      <c r="D65" s="44"/>
    </row>
    <row r="66" spans="2:17" s="169" customFormat="1" ht="99.6" customHeight="1">
      <c r="C66" s="478" t="s">
        <v>557</v>
      </c>
      <c r="D66" s="478"/>
      <c r="E66" s="478"/>
      <c r="F66" s="478"/>
      <c r="G66" s="478"/>
      <c r="H66" s="478"/>
      <c r="I66" s="478"/>
      <c r="J66" s="478"/>
      <c r="K66" s="478"/>
      <c r="L66" s="478"/>
      <c r="M66" s="478"/>
      <c r="O66" s="43"/>
      <c r="Q66"/>
    </row>
    <row r="67" spans="2:17" s="169" customFormat="1" ht="14.4">
      <c r="C67" s="44" t="s">
        <v>560</v>
      </c>
      <c r="O67" s="43"/>
      <c r="Q67"/>
    </row>
    <row r="68" spans="2:17" s="169" customFormat="1" ht="14.4">
      <c r="C68" s="44"/>
      <c r="O68" s="43"/>
      <c r="Q68"/>
    </row>
    <row r="69" spans="2:17" s="169" customFormat="1" ht="14.4">
      <c r="C69" s="478" t="s">
        <v>558</v>
      </c>
      <c r="D69" s="478"/>
      <c r="E69" s="478"/>
      <c r="F69" s="478"/>
      <c r="G69" s="478"/>
      <c r="H69" s="478"/>
      <c r="I69" s="478"/>
      <c r="J69" s="478"/>
      <c r="K69" s="478"/>
      <c r="L69" s="478"/>
      <c r="M69" s="478"/>
      <c r="O69" s="43"/>
      <c r="Q69"/>
    </row>
    <row r="70" spans="2:17" s="169" customFormat="1" ht="29.25" customHeight="1">
      <c r="C70" s="478" t="s">
        <v>559</v>
      </c>
      <c r="D70" s="478"/>
      <c r="E70" s="478"/>
      <c r="F70" s="478"/>
      <c r="G70" s="478"/>
      <c r="H70" s="478"/>
      <c r="I70" s="478"/>
      <c r="J70" s="478"/>
      <c r="K70" s="478"/>
      <c r="L70" s="478"/>
      <c r="M70" s="478"/>
      <c r="O70" s="43"/>
      <c r="Q70"/>
    </row>
    <row r="71" spans="2:17" s="169" customFormat="1" ht="14.4">
      <c r="C71" s="338"/>
      <c r="D71" s="338"/>
      <c r="E71" s="338"/>
      <c r="F71" s="338"/>
      <c r="G71" s="338"/>
      <c r="H71" s="338"/>
      <c r="I71" s="338"/>
      <c r="J71" s="338"/>
      <c r="K71" s="338"/>
      <c r="L71" s="338"/>
      <c r="M71" s="338"/>
      <c r="O71" s="43"/>
      <c r="Q71"/>
    </row>
    <row r="73" spans="2:17">
      <c r="C73" s="44" t="s">
        <v>561</v>
      </c>
      <c r="D73" s="44"/>
    </row>
    <row r="74" spans="2:17" ht="8.4" customHeight="1"/>
    <row r="75" spans="2:17" s="169" customFormat="1" ht="67.95" customHeight="1">
      <c r="C75" s="478" t="s">
        <v>562</v>
      </c>
      <c r="D75" s="478"/>
      <c r="E75" s="478"/>
      <c r="F75" s="478"/>
      <c r="G75" s="478"/>
      <c r="H75" s="478"/>
      <c r="I75" s="478"/>
      <c r="J75" s="478"/>
      <c r="K75" s="478"/>
      <c r="L75" s="478"/>
      <c r="M75" s="478"/>
      <c r="O75" s="43"/>
      <c r="Q75"/>
    </row>
    <row r="78" spans="2:17">
      <c r="B78" s="44" t="s">
        <v>132</v>
      </c>
      <c r="C78" s="44" t="s">
        <v>133</v>
      </c>
      <c r="D78" s="44"/>
    </row>
    <row r="79" spans="2:17">
      <c r="C79" s="44"/>
      <c r="D79" s="44"/>
    </row>
    <row r="80" spans="2:17">
      <c r="C80" s="92" t="s">
        <v>119</v>
      </c>
      <c r="D80" s="92"/>
    </row>
    <row r="81" spans="3:15" ht="8.4" customHeight="1"/>
    <row r="82" spans="3:15" ht="41.4" customHeight="1">
      <c r="C82" s="478" t="s">
        <v>563</v>
      </c>
      <c r="D82" s="478"/>
      <c r="E82" s="478"/>
      <c r="F82" s="478"/>
      <c r="G82" s="478"/>
      <c r="H82" s="478"/>
      <c r="I82" s="478"/>
      <c r="J82" s="478"/>
      <c r="K82" s="478"/>
      <c r="L82" s="478"/>
      <c r="M82" s="478"/>
    </row>
    <row r="83" spans="3:15" ht="75.599999999999994" customHeight="1">
      <c r="C83" s="478" t="s">
        <v>583</v>
      </c>
      <c r="D83" s="478"/>
      <c r="E83" s="478"/>
      <c r="F83" s="478"/>
      <c r="G83" s="478"/>
      <c r="H83" s="478"/>
      <c r="I83" s="478"/>
      <c r="J83" s="478"/>
      <c r="K83" s="478"/>
      <c r="L83" s="478"/>
      <c r="M83" s="478"/>
    </row>
    <row r="84" spans="3:15" ht="34.950000000000003" customHeight="1">
      <c r="C84" s="478" t="s">
        <v>564</v>
      </c>
      <c r="D84" s="478"/>
      <c r="E84" s="478"/>
      <c r="F84" s="478"/>
      <c r="G84" s="478"/>
      <c r="H84" s="478"/>
      <c r="I84" s="478"/>
      <c r="J84" s="478"/>
      <c r="K84" s="478"/>
      <c r="L84" s="478"/>
      <c r="M84" s="478"/>
    </row>
    <row r="85" spans="3:15">
      <c r="C85" s="167"/>
      <c r="D85" s="167"/>
      <c r="E85" s="167"/>
      <c r="F85" s="167"/>
      <c r="G85" s="167"/>
      <c r="H85" s="167"/>
      <c r="I85" s="167"/>
      <c r="J85" s="167"/>
      <c r="K85" s="167"/>
      <c r="L85" s="167"/>
      <c r="M85" s="167"/>
    </row>
    <row r="86" spans="3:15">
      <c r="C86" s="44" t="s">
        <v>42</v>
      </c>
      <c r="D86" s="44"/>
    </row>
    <row r="87" spans="3:15" ht="8.4" customHeight="1"/>
    <row r="88" spans="3:15" s="123" customFormat="1" ht="24.75" customHeight="1">
      <c r="C88" s="489" t="s">
        <v>565</v>
      </c>
      <c r="D88" s="489"/>
      <c r="E88" s="489"/>
      <c r="F88" s="489"/>
      <c r="G88" s="489"/>
      <c r="H88" s="489"/>
      <c r="I88" s="489"/>
      <c r="J88" s="489"/>
      <c r="K88" s="489"/>
      <c r="L88" s="489"/>
      <c r="M88" s="489"/>
      <c r="O88" s="43"/>
    </row>
    <row r="90" spans="3:15">
      <c r="C90" s="44" t="s">
        <v>134</v>
      </c>
      <c r="D90" s="44"/>
    </row>
    <row r="91" spans="3:15" ht="8.4" customHeight="1"/>
    <row r="92" spans="3:15" s="123" customFormat="1" ht="37.200000000000003" customHeight="1">
      <c r="C92" s="489" t="s">
        <v>501</v>
      </c>
      <c r="D92" s="489"/>
      <c r="E92" s="489"/>
      <c r="F92" s="489"/>
      <c r="G92" s="489"/>
      <c r="H92" s="489"/>
      <c r="I92" s="489"/>
      <c r="J92" s="489"/>
      <c r="K92" s="489"/>
      <c r="L92" s="489"/>
      <c r="M92" s="489"/>
      <c r="O92" s="43"/>
    </row>
    <row r="94" spans="3:15">
      <c r="C94" s="44" t="s">
        <v>135</v>
      </c>
      <c r="D94" s="44"/>
    </row>
    <row r="95" spans="3:15" ht="8.4" customHeight="1"/>
    <row r="96" spans="3:15" s="123" customFormat="1" ht="37.200000000000003" customHeight="1">
      <c r="C96" s="489" t="s">
        <v>475</v>
      </c>
      <c r="D96" s="489"/>
      <c r="E96" s="489"/>
      <c r="F96" s="489"/>
      <c r="G96" s="489"/>
      <c r="H96" s="489"/>
      <c r="I96" s="489"/>
      <c r="J96" s="489"/>
      <c r="K96" s="489"/>
      <c r="L96" s="489"/>
      <c r="M96" s="489"/>
      <c r="O96" s="43"/>
    </row>
    <row r="98" spans="3:15">
      <c r="C98" s="92" t="s">
        <v>136</v>
      </c>
      <c r="D98" s="92"/>
      <c r="E98" s="167"/>
      <c r="F98" s="167"/>
      <c r="G98" s="167"/>
      <c r="H98" s="167"/>
      <c r="I98" s="167"/>
      <c r="J98" s="167"/>
      <c r="K98" s="167"/>
      <c r="L98" s="167"/>
      <c r="M98" s="167"/>
    </row>
    <row r="99" spans="3:15" ht="8.4" customHeight="1"/>
    <row r="100" spans="3:15" s="73" customFormat="1" ht="57" customHeight="1">
      <c r="D100" s="479" t="s">
        <v>137</v>
      </c>
      <c r="E100" s="479"/>
      <c r="F100" s="479"/>
      <c r="G100" s="479"/>
      <c r="H100" s="479"/>
      <c r="I100" s="479"/>
      <c r="J100" s="479"/>
      <c r="K100" s="479"/>
      <c r="L100" s="479"/>
      <c r="M100" s="479"/>
      <c r="O100" s="43"/>
    </row>
    <row r="101" spans="3:15" s="73" customFormat="1" ht="31.95" customHeight="1">
      <c r="D101" s="479" t="s">
        <v>138</v>
      </c>
      <c r="E101" s="479"/>
      <c r="F101" s="479"/>
      <c r="G101" s="479"/>
      <c r="H101" s="479"/>
      <c r="I101" s="479"/>
      <c r="J101" s="479"/>
      <c r="K101" s="479"/>
      <c r="L101" s="479"/>
      <c r="M101" s="479"/>
      <c r="O101" s="43"/>
    </row>
    <row r="102" spans="3:15" s="73" customFormat="1" ht="31.2" customHeight="1">
      <c r="D102" s="479" t="s">
        <v>566</v>
      </c>
      <c r="E102" s="479"/>
      <c r="F102" s="479"/>
      <c r="G102" s="479"/>
      <c r="H102" s="479"/>
      <c r="I102" s="479"/>
      <c r="J102" s="479"/>
      <c r="K102" s="479"/>
      <c r="L102" s="479"/>
      <c r="M102" s="479"/>
      <c r="O102" s="43"/>
    </row>
    <row r="103" spans="3:15">
      <c r="C103" s="167"/>
      <c r="D103" s="167"/>
      <c r="E103" s="167"/>
      <c r="F103" s="167"/>
      <c r="G103" s="167"/>
      <c r="H103" s="167"/>
      <c r="I103" s="167"/>
      <c r="J103" s="167"/>
      <c r="K103" s="167"/>
      <c r="L103" s="167"/>
      <c r="M103" s="167"/>
    </row>
    <row r="104" spans="3:15">
      <c r="C104" s="92" t="s">
        <v>139</v>
      </c>
      <c r="D104" s="92"/>
      <c r="E104" s="167"/>
      <c r="F104" s="167"/>
      <c r="G104" s="167"/>
      <c r="H104" s="167"/>
      <c r="I104" s="167"/>
      <c r="J104" s="167"/>
      <c r="K104" s="167"/>
      <c r="L104" s="167"/>
      <c r="M104" s="167"/>
    </row>
    <row r="105" spans="3:15" ht="8.4" customHeight="1"/>
    <row r="106" spans="3:15" s="73" customFormat="1" ht="31.2" customHeight="1">
      <c r="D106" s="479" t="s">
        <v>140</v>
      </c>
      <c r="E106" s="479"/>
      <c r="F106" s="479"/>
      <c r="G106" s="479"/>
      <c r="H106" s="479"/>
      <c r="I106" s="479"/>
      <c r="J106" s="479"/>
      <c r="K106" s="479"/>
      <c r="L106" s="479"/>
      <c r="M106" s="479"/>
      <c r="O106" s="43"/>
    </row>
    <row r="107" spans="3:15" s="73" customFormat="1" ht="31.2" customHeight="1">
      <c r="D107" s="479" t="s">
        <v>567</v>
      </c>
      <c r="E107" s="479"/>
      <c r="F107" s="479"/>
      <c r="G107" s="479"/>
      <c r="H107" s="479"/>
      <c r="I107" s="479"/>
      <c r="J107" s="479"/>
      <c r="K107" s="479"/>
      <c r="L107" s="479"/>
      <c r="M107" s="479"/>
      <c r="O107" s="43"/>
    </row>
    <row r="108" spans="3:15">
      <c r="C108" s="167"/>
      <c r="D108" s="167"/>
      <c r="E108" s="167"/>
      <c r="F108" s="167"/>
      <c r="G108" s="167"/>
      <c r="H108" s="167"/>
      <c r="I108" s="167"/>
      <c r="J108" s="167"/>
      <c r="K108" s="167"/>
      <c r="L108" s="167"/>
      <c r="M108" s="167"/>
    </row>
    <row r="109" spans="3:15">
      <c r="C109" s="44" t="s">
        <v>141</v>
      </c>
      <c r="D109" s="44"/>
    </row>
    <row r="110" spans="3:15" ht="8.4" customHeight="1"/>
    <row r="111" spans="3:15" s="72" customFormat="1" ht="30" customHeight="1">
      <c r="C111" s="488" t="s">
        <v>568</v>
      </c>
      <c r="D111" s="488"/>
      <c r="E111" s="488"/>
      <c r="F111" s="488"/>
      <c r="G111" s="488"/>
      <c r="H111" s="488"/>
      <c r="I111" s="488"/>
      <c r="J111" s="488"/>
      <c r="K111" s="488"/>
      <c r="L111" s="488"/>
      <c r="M111" s="488"/>
      <c r="O111" s="43"/>
    </row>
    <row r="112" spans="3:15" s="72" customFormat="1">
      <c r="C112" s="171"/>
      <c r="D112" s="171"/>
      <c r="E112" s="171"/>
      <c r="F112" s="171"/>
      <c r="G112" s="171"/>
      <c r="H112" s="171"/>
      <c r="I112" s="171"/>
      <c r="J112" s="171"/>
      <c r="K112" s="171"/>
      <c r="L112" s="171"/>
      <c r="M112" s="171"/>
    </row>
    <row r="113" spans="1:25" s="72" customFormat="1">
      <c r="C113" s="171"/>
      <c r="D113" s="171"/>
      <c r="E113" s="171"/>
      <c r="F113" s="171"/>
      <c r="G113" s="171"/>
      <c r="H113" s="171"/>
      <c r="I113" s="171"/>
      <c r="J113" s="171"/>
      <c r="K113" s="171"/>
      <c r="L113" s="171"/>
      <c r="M113" s="171"/>
    </row>
    <row r="114" spans="1:25">
      <c r="B114" s="80"/>
      <c r="C114" s="125" t="s">
        <v>142</v>
      </c>
      <c r="D114" s="125"/>
      <c r="E114" s="125"/>
      <c r="F114" s="80"/>
      <c r="G114" s="80"/>
      <c r="H114" s="80"/>
      <c r="I114" s="80"/>
      <c r="J114" s="80"/>
      <c r="K114" s="80"/>
      <c r="L114" s="172"/>
      <c r="M114" s="80"/>
      <c r="N114" s="80"/>
      <c r="O114" s="80"/>
      <c r="P114" s="80"/>
      <c r="Q114" s="80"/>
      <c r="R114" s="80"/>
      <c r="S114" s="80"/>
      <c r="T114" s="80"/>
      <c r="U114" s="80"/>
      <c r="V114" s="82"/>
      <c r="W114" s="80"/>
      <c r="X114" s="80"/>
      <c r="Y114" s="80"/>
    </row>
    <row r="115" spans="1:25">
      <c r="B115" s="80"/>
      <c r="C115" s="80"/>
      <c r="D115" s="80"/>
      <c r="E115" s="80"/>
      <c r="F115" s="80"/>
      <c r="G115" s="173"/>
      <c r="H115" s="80"/>
      <c r="I115" s="80"/>
      <c r="J115" s="80"/>
      <c r="K115" s="80"/>
      <c r="L115" s="172"/>
      <c r="M115" s="80"/>
      <c r="N115" s="80"/>
      <c r="O115" s="80"/>
      <c r="P115" s="80"/>
      <c r="Q115" s="80"/>
      <c r="R115" s="80"/>
      <c r="S115" s="80"/>
      <c r="T115" s="80"/>
      <c r="U115" s="80"/>
      <c r="V115" s="82"/>
      <c r="W115" s="80"/>
      <c r="X115" s="80"/>
      <c r="Y115" s="80"/>
    </row>
    <row r="116" spans="1:25" s="72" customFormat="1" ht="40.200000000000003" customHeight="1">
      <c r="C116" s="478" t="s">
        <v>569</v>
      </c>
      <c r="D116" s="478"/>
      <c r="E116" s="478"/>
      <c r="F116" s="478"/>
      <c r="G116" s="478"/>
      <c r="H116" s="478"/>
      <c r="I116" s="478"/>
      <c r="J116" s="478"/>
      <c r="K116" s="478"/>
      <c r="L116" s="478"/>
      <c r="M116" s="478"/>
      <c r="O116" s="43"/>
    </row>
    <row r="117" spans="1:25" s="80" customFormat="1">
      <c r="A117" s="140"/>
      <c r="G117" s="173"/>
      <c r="L117" s="172"/>
      <c r="V117" s="82"/>
    </row>
    <row r="118" spans="1:25" s="80" customFormat="1" ht="19.95" customHeight="1">
      <c r="A118" s="140"/>
      <c r="C118" s="474" t="s">
        <v>43</v>
      </c>
      <c r="D118" s="475"/>
      <c r="E118" s="476"/>
      <c r="F118" s="174">
        <v>45657</v>
      </c>
      <c r="G118" s="174">
        <v>45291</v>
      </c>
      <c r="L118" s="172"/>
      <c r="V118" s="82"/>
    </row>
    <row r="119" spans="1:25">
      <c r="B119" s="80"/>
      <c r="C119" s="175" t="s">
        <v>143</v>
      </c>
      <c r="D119" s="305"/>
      <c r="E119" s="176"/>
      <c r="F119" s="177">
        <v>235931.18</v>
      </c>
      <c r="G119" s="218">
        <v>14778.26</v>
      </c>
      <c r="H119" s="80"/>
      <c r="I119" s="80"/>
      <c r="J119" s="80"/>
      <c r="K119" s="80"/>
      <c r="L119" s="172"/>
      <c r="M119" s="80"/>
      <c r="N119" s="80"/>
      <c r="O119" s="80"/>
      <c r="P119" s="80"/>
      <c r="Q119" s="80"/>
      <c r="R119" s="80"/>
      <c r="S119" s="80"/>
      <c r="T119" s="80"/>
      <c r="U119" s="80"/>
      <c r="V119" s="82"/>
      <c r="W119" s="80"/>
      <c r="X119" s="80"/>
      <c r="Y119" s="80"/>
    </row>
    <row r="120" spans="1:25">
      <c r="B120" s="80"/>
      <c r="C120" s="178" t="s">
        <v>44</v>
      </c>
      <c r="D120" s="306"/>
      <c r="E120" s="179"/>
      <c r="F120" s="180">
        <v>235931.18</v>
      </c>
      <c r="G120" s="219">
        <v>14778.26</v>
      </c>
      <c r="H120" s="181"/>
      <c r="I120" s="80"/>
      <c r="J120" s="80"/>
      <c r="K120" s="80"/>
      <c r="L120" s="172"/>
      <c r="M120" s="80"/>
      <c r="N120" s="80"/>
      <c r="O120" s="80"/>
      <c r="P120" s="80"/>
      <c r="Q120" s="80"/>
      <c r="R120" s="80"/>
      <c r="S120" s="80"/>
      <c r="T120" s="80"/>
      <c r="U120" s="80"/>
      <c r="V120" s="82"/>
      <c r="W120" s="80"/>
      <c r="X120" s="80"/>
      <c r="Y120" s="80"/>
    </row>
    <row r="121" spans="1:25">
      <c r="B121" s="80"/>
      <c r="C121" s="183"/>
      <c r="D121" s="183"/>
      <c r="E121" s="44"/>
      <c r="F121" s="184"/>
      <c r="G121" s="80"/>
      <c r="H121" s="80"/>
      <c r="I121" s="80"/>
      <c r="J121" s="80"/>
      <c r="K121" s="80"/>
      <c r="L121" s="172"/>
      <c r="M121" s="80"/>
      <c r="N121" s="80"/>
      <c r="O121" s="80"/>
      <c r="P121" s="80"/>
      <c r="Q121" s="80"/>
      <c r="R121" s="80"/>
      <c r="S121" s="80"/>
      <c r="T121" s="80"/>
      <c r="U121" s="80"/>
      <c r="V121" s="82"/>
      <c r="W121" s="80"/>
      <c r="X121" s="80"/>
      <c r="Y121" s="80"/>
    </row>
    <row r="122" spans="1:25">
      <c r="B122" s="80"/>
      <c r="C122" s="44"/>
      <c r="D122" s="44"/>
      <c r="E122" s="44"/>
      <c r="F122" s="184"/>
      <c r="G122" s="80"/>
      <c r="H122" s="80"/>
      <c r="I122" s="182"/>
      <c r="J122" s="80"/>
      <c r="K122" s="80"/>
      <c r="L122" s="172"/>
      <c r="M122" s="80"/>
      <c r="N122" s="80"/>
      <c r="O122" s="80"/>
      <c r="P122" s="80"/>
      <c r="Q122" s="80"/>
      <c r="R122" s="80"/>
      <c r="S122" s="80"/>
      <c r="T122" s="80"/>
      <c r="U122" s="80"/>
      <c r="V122" s="82"/>
      <c r="W122" s="80"/>
      <c r="X122" s="80"/>
      <c r="Y122" s="80"/>
    </row>
    <row r="123" spans="1:25">
      <c r="B123" s="80"/>
      <c r="C123" s="125" t="s">
        <v>144</v>
      </c>
      <c r="D123" s="125"/>
      <c r="E123" s="125"/>
      <c r="F123" s="80"/>
      <c r="G123" s="80"/>
      <c r="H123" s="80"/>
      <c r="I123" s="80"/>
      <c r="J123" s="80"/>
      <c r="K123" s="80"/>
      <c r="L123" s="172"/>
      <c r="M123" s="80"/>
      <c r="N123" s="80"/>
      <c r="O123" s="80"/>
      <c r="P123" s="80"/>
      <c r="Q123" s="80"/>
      <c r="R123" s="80"/>
      <c r="S123" s="80"/>
      <c r="T123" s="80"/>
      <c r="U123" s="80"/>
      <c r="V123" s="82"/>
      <c r="W123" s="80"/>
      <c r="X123" s="80"/>
      <c r="Y123" s="80"/>
    </row>
    <row r="124" spans="1:25">
      <c r="B124" s="80"/>
      <c r="C124" s="80" t="s">
        <v>584</v>
      </c>
      <c r="D124" s="80"/>
      <c r="E124" s="80"/>
      <c r="F124" s="80"/>
      <c r="G124" s="173"/>
      <c r="H124" s="80"/>
      <c r="I124" s="80"/>
      <c r="J124" s="80"/>
      <c r="K124" s="80"/>
      <c r="L124" s="172"/>
      <c r="M124" s="80"/>
      <c r="N124" s="80"/>
      <c r="O124" s="80"/>
      <c r="P124" s="80"/>
      <c r="Q124" s="80"/>
      <c r="R124" s="80"/>
      <c r="S124" s="80"/>
      <c r="T124" s="80"/>
      <c r="U124" s="80"/>
      <c r="V124" s="82"/>
      <c r="W124" s="80"/>
      <c r="X124" s="80"/>
      <c r="Y124" s="80"/>
    </row>
    <row r="125" spans="1:25">
      <c r="B125" s="80"/>
      <c r="C125" s="80"/>
      <c r="D125" s="80"/>
      <c r="E125" s="80"/>
      <c r="F125" s="80"/>
      <c r="G125" s="173"/>
      <c r="H125" s="80"/>
      <c r="I125" s="80"/>
      <c r="J125" s="80"/>
      <c r="K125" s="80"/>
      <c r="L125" s="172"/>
      <c r="M125" s="80"/>
      <c r="N125" s="80"/>
      <c r="O125" s="80"/>
      <c r="P125" s="80"/>
      <c r="Q125" s="80"/>
      <c r="R125" s="80"/>
      <c r="S125" s="80"/>
      <c r="T125" s="80"/>
      <c r="U125" s="80"/>
      <c r="V125" s="82"/>
      <c r="W125" s="80"/>
      <c r="X125" s="80"/>
      <c r="Y125" s="80"/>
    </row>
    <row r="126" spans="1:25" ht="26.4">
      <c r="B126" s="80"/>
      <c r="C126" s="474" t="s">
        <v>45</v>
      </c>
      <c r="D126" s="475"/>
      <c r="E126" s="476"/>
      <c r="F126" s="174" t="s">
        <v>46</v>
      </c>
      <c r="G126" s="174" t="s">
        <v>47</v>
      </c>
      <c r="H126" s="174" t="s">
        <v>75</v>
      </c>
      <c r="I126" s="80"/>
      <c r="J126" s="80"/>
      <c r="K126" s="80"/>
      <c r="L126" s="172"/>
      <c r="M126" s="80"/>
      <c r="N126" s="80"/>
      <c r="O126" s="80"/>
      <c r="P126" s="80"/>
      <c r="Q126" s="80"/>
      <c r="R126" s="80"/>
      <c r="S126" s="80"/>
      <c r="T126" s="80"/>
      <c r="U126" s="80"/>
      <c r="V126" s="82"/>
      <c r="W126" s="80"/>
      <c r="X126" s="80"/>
      <c r="Y126" s="80"/>
    </row>
    <row r="127" spans="1:25">
      <c r="B127" s="125"/>
      <c r="C127" s="185" t="s">
        <v>48</v>
      </c>
      <c r="D127" s="307"/>
      <c r="E127" s="186"/>
      <c r="F127" s="187"/>
      <c r="G127" s="187"/>
      <c r="H127" s="188"/>
      <c r="I127" s="125"/>
      <c r="J127" s="125"/>
      <c r="K127" s="125"/>
      <c r="L127" s="189"/>
      <c r="M127" s="125"/>
      <c r="N127" s="125"/>
      <c r="O127" s="125"/>
      <c r="P127" s="125"/>
      <c r="Q127" s="125"/>
      <c r="R127" s="125"/>
      <c r="S127" s="125"/>
      <c r="T127" s="125"/>
      <c r="U127" s="125"/>
      <c r="V127" s="85"/>
      <c r="W127" s="125"/>
      <c r="X127" s="125"/>
      <c r="Y127" s="125"/>
    </row>
    <row r="128" spans="1:25">
      <c r="B128" s="80"/>
      <c r="C128" s="175" t="s">
        <v>49</v>
      </c>
      <c r="D128" s="305"/>
      <c r="E128" s="176"/>
      <c r="F128" s="282">
        <v>101.548727</v>
      </c>
      <c r="G128" s="233">
        <v>7714891.29</v>
      </c>
      <c r="H128" s="231">
        <v>35</v>
      </c>
      <c r="I128" s="80"/>
      <c r="J128" s="80"/>
      <c r="K128" s="80"/>
      <c r="L128" s="172"/>
      <c r="M128" s="80"/>
      <c r="N128" s="80"/>
      <c r="O128" s="80"/>
      <c r="P128" s="80"/>
      <c r="Q128" s="80"/>
      <c r="R128" s="80"/>
      <c r="S128" s="80"/>
      <c r="T128" s="80"/>
      <c r="U128" s="80"/>
      <c r="V128" s="82"/>
      <c r="W128" s="80"/>
      <c r="X128" s="80"/>
      <c r="Y128" s="80"/>
    </row>
    <row r="129" spans="2:25">
      <c r="B129" s="80"/>
      <c r="C129" s="175" t="s">
        <v>50</v>
      </c>
      <c r="D129" s="305"/>
      <c r="E129" s="176"/>
      <c r="F129" s="282">
        <v>101.81250799999999</v>
      </c>
      <c r="G129" s="233">
        <v>15860671.33</v>
      </c>
      <c r="H129" s="231">
        <v>37</v>
      </c>
      <c r="I129" s="80"/>
      <c r="J129" s="80"/>
      <c r="K129" s="80"/>
      <c r="L129" s="172"/>
      <c r="M129" s="80"/>
      <c r="N129" s="80"/>
      <c r="O129" s="80"/>
      <c r="P129" s="80"/>
      <c r="Q129" s="80"/>
      <c r="R129" s="80"/>
      <c r="S129" s="80"/>
      <c r="T129" s="80"/>
      <c r="U129" s="80"/>
      <c r="V129" s="82"/>
      <c r="W129" s="80"/>
      <c r="X129" s="80"/>
      <c r="Y129" s="80"/>
    </row>
    <row r="130" spans="2:25">
      <c r="B130" s="80"/>
      <c r="C130" s="175" t="s">
        <v>51</v>
      </c>
      <c r="D130" s="305"/>
      <c r="E130" s="176"/>
      <c r="F130" s="282">
        <v>102.06997187865285</v>
      </c>
      <c r="G130" s="233">
        <v>7306081.6600000001</v>
      </c>
      <c r="H130" s="231">
        <v>48</v>
      </c>
      <c r="I130" s="80"/>
      <c r="J130" s="80"/>
      <c r="K130" s="80"/>
      <c r="L130" s="172"/>
      <c r="M130" s="80"/>
      <c r="N130" s="80"/>
      <c r="O130" s="80"/>
      <c r="P130" s="80"/>
      <c r="Q130" s="80"/>
      <c r="R130" s="80"/>
      <c r="S130" s="80"/>
      <c r="T130" s="80"/>
      <c r="U130" s="80"/>
      <c r="V130" s="82"/>
      <c r="W130" s="80"/>
      <c r="X130" s="80"/>
      <c r="Y130" s="80"/>
    </row>
    <row r="131" spans="2:25">
      <c r="B131" s="125"/>
      <c r="C131" s="185" t="s">
        <v>52</v>
      </c>
      <c r="D131" s="307"/>
      <c r="E131" s="186"/>
      <c r="F131" s="235"/>
      <c r="G131" s="234"/>
      <c r="H131" s="232"/>
      <c r="I131" s="125"/>
      <c r="J131" s="125"/>
      <c r="K131" s="125"/>
      <c r="L131" s="189"/>
      <c r="M131" s="125"/>
      <c r="N131" s="125"/>
      <c r="O131" s="125"/>
      <c r="P131" s="125"/>
      <c r="Q131" s="125"/>
      <c r="R131" s="125"/>
      <c r="S131" s="125"/>
      <c r="T131" s="125"/>
      <c r="U131" s="125"/>
      <c r="V131" s="85"/>
      <c r="W131" s="125"/>
      <c r="X131" s="125"/>
      <c r="Y131" s="125"/>
    </row>
    <row r="132" spans="2:25">
      <c r="B132" s="80"/>
      <c r="C132" s="175" t="s">
        <v>53</v>
      </c>
      <c r="D132" s="305"/>
      <c r="E132" s="176"/>
      <c r="F132" s="282">
        <v>102.434961</v>
      </c>
      <c r="G132" s="233">
        <v>11854002</v>
      </c>
      <c r="H132" s="231">
        <v>75</v>
      </c>
      <c r="I132" s="80"/>
      <c r="J132" s="80"/>
      <c r="K132" s="80"/>
      <c r="L132" s="80"/>
      <c r="M132" s="80"/>
      <c r="N132" s="80"/>
      <c r="O132" s="80"/>
      <c r="P132" s="80"/>
      <c r="Q132" s="80"/>
      <c r="R132" s="80"/>
      <c r="S132" s="80"/>
      <c r="T132" s="80"/>
      <c r="U132" s="80"/>
      <c r="V132" s="82"/>
      <c r="W132" s="80"/>
      <c r="X132" s="80"/>
      <c r="Y132" s="80"/>
    </row>
    <row r="133" spans="2:25">
      <c r="B133" s="80"/>
      <c r="C133" s="175" t="s">
        <v>54</v>
      </c>
      <c r="D133" s="305"/>
      <c r="E133" s="176"/>
      <c r="F133" s="282">
        <v>102.78485999999999</v>
      </c>
      <c r="G133" s="233">
        <v>7975971.5599999996</v>
      </c>
      <c r="H133" s="231">
        <v>96</v>
      </c>
      <c r="I133" s="80"/>
      <c r="J133" s="80"/>
      <c r="K133" s="80"/>
      <c r="L133" s="80"/>
      <c r="M133" s="80"/>
      <c r="N133" s="80"/>
      <c r="O133" s="80"/>
      <c r="P133" s="80"/>
      <c r="Q133" s="80"/>
      <c r="R133" s="80"/>
      <c r="S133" s="80"/>
      <c r="T133" s="80"/>
      <c r="U133" s="80"/>
      <c r="V133" s="82"/>
      <c r="W133" s="80"/>
      <c r="X133" s="80"/>
      <c r="Y133" s="80"/>
    </row>
    <row r="134" spans="2:25">
      <c r="B134" s="80"/>
      <c r="C134" s="175" t="s">
        <v>527</v>
      </c>
      <c r="D134" s="305"/>
      <c r="E134" s="176"/>
      <c r="F134" s="282">
        <v>103.10685709573114</v>
      </c>
      <c r="G134" s="233">
        <v>16533352.219999986</v>
      </c>
      <c r="H134" s="231">
        <v>121</v>
      </c>
      <c r="I134" s="80"/>
      <c r="J134" s="80"/>
      <c r="K134" s="80"/>
      <c r="L134" s="80"/>
      <c r="M134" s="80"/>
      <c r="N134" s="80"/>
      <c r="O134" s="80"/>
      <c r="P134" s="80"/>
      <c r="Q134" s="80"/>
      <c r="R134" s="80"/>
      <c r="S134" s="80"/>
      <c r="T134" s="80"/>
      <c r="U134" s="80"/>
      <c r="V134" s="82"/>
      <c r="W134" s="80"/>
      <c r="X134" s="80"/>
      <c r="Y134" s="80"/>
    </row>
    <row r="135" spans="2:25">
      <c r="B135" s="125"/>
      <c r="C135" s="185" t="s">
        <v>55</v>
      </c>
      <c r="D135" s="307"/>
      <c r="E135" s="186"/>
      <c r="F135" s="190"/>
      <c r="G135" s="187"/>
      <c r="H135" s="191"/>
      <c r="I135" s="80"/>
      <c r="J135" s="80"/>
      <c r="K135" s="80"/>
      <c r="L135" s="80"/>
      <c r="M135" s="80"/>
      <c r="N135" s="80"/>
      <c r="O135" s="80"/>
      <c r="P135" s="125"/>
      <c r="Q135" s="125"/>
      <c r="R135" s="125"/>
      <c r="S135" s="125"/>
      <c r="T135" s="125"/>
      <c r="U135" s="125"/>
      <c r="V135" s="85"/>
      <c r="W135" s="125"/>
      <c r="X135" s="125"/>
      <c r="Y135" s="125"/>
    </row>
    <row r="136" spans="2:25">
      <c r="B136" s="80"/>
      <c r="C136" s="175" t="s">
        <v>56</v>
      </c>
      <c r="D136" s="305"/>
      <c r="E136" s="176"/>
      <c r="F136" s="282">
        <v>103.46082</v>
      </c>
      <c r="G136" s="233">
        <v>12822298.73</v>
      </c>
      <c r="H136" s="231">
        <v>133</v>
      </c>
      <c r="I136" s="80"/>
      <c r="J136" s="80"/>
      <c r="K136" s="80"/>
      <c r="L136" s="80"/>
      <c r="M136" s="80"/>
      <c r="N136" s="80"/>
      <c r="O136" s="80"/>
      <c r="P136" s="80"/>
      <c r="Q136" s="80"/>
      <c r="R136" s="80"/>
      <c r="S136" s="80"/>
      <c r="T136" s="80"/>
      <c r="U136" s="80"/>
      <c r="V136" s="82"/>
      <c r="W136" s="80"/>
      <c r="X136" s="80"/>
      <c r="Y136" s="80"/>
    </row>
    <row r="137" spans="2:25">
      <c r="B137" s="80"/>
      <c r="C137" s="175" t="s">
        <v>57</v>
      </c>
      <c r="D137" s="305"/>
      <c r="E137" s="176"/>
      <c r="F137" s="282">
        <v>103.78476000000001</v>
      </c>
      <c r="G137" s="233">
        <v>18283067.719999999</v>
      </c>
      <c r="H137" s="231">
        <v>154</v>
      </c>
      <c r="I137" s="80"/>
      <c r="J137" s="80"/>
      <c r="K137" s="80"/>
      <c r="L137" s="80"/>
      <c r="M137" s="80"/>
      <c r="N137" s="80"/>
      <c r="O137" s="80"/>
      <c r="P137" s="80"/>
      <c r="Q137" s="80"/>
      <c r="R137" s="80"/>
      <c r="S137" s="80"/>
      <c r="T137" s="80"/>
      <c r="U137" s="80"/>
      <c r="V137" s="82"/>
      <c r="W137" s="80"/>
      <c r="X137" s="80"/>
      <c r="Y137" s="80"/>
    </row>
    <row r="138" spans="2:25">
      <c r="B138" s="80"/>
      <c r="C138" s="175" t="s">
        <v>58</v>
      </c>
      <c r="D138" s="305"/>
      <c r="E138" s="176"/>
      <c r="F138" s="282">
        <v>104.08811900000001</v>
      </c>
      <c r="G138" s="233">
        <v>13902758.568750758</v>
      </c>
      <c r="H138" s="231">
        <v>168</v>
      </c>
      <c r="I138" s="80"/>
      <c r="J138" s="80"/>
      <c r="K138" s="80"/>
      <c r="L138" s="80"/>
      <c r="M138" s="80"/>
      <c r="N138" s="80"/>
      <c r="O138" s="80"/>
      <c r="P138" s="80"/>
      <c r="Q138" s="80"/>
      <c r="R138" s="80"/>
      <c r="S138" s="80"/>
      <c r="T138" s="80"/>
      <c r="U138" s="80"/>
      <c r="V138" s="82"/>
      <c r="W138" s="80"/>
      <c r="X138" s="80"/>
      <c r="Y138" s="80"/>
    </row>
    <row r="139" spans="2:25">
      <c r="B139" s="125"/>
      <c r="C139" s="185" t="s">
        <v>59</v>
      </c>
      <c r="D139" s="307"/>
      <c r="E139" s="186"/>
      <c r="F139" s="187"/>
      <c r="G139" s="187"/>
      <c r="H139" s="191"/>
      <c r="I139" s="80"/>
      <c r="J139" s="80"/>
      <c r="K139" s="80"/>
      <c r="L139" s="80"/>
      <c r="M139" s="80"/>
      <c r="N139" s="80"/>
      <c r="O139" s="80"/>
      <c r="P139" s="125"/>
      <c r="Q139" s="125"/>
      <c r="R139" s="125"/>
      <c r="S139" s="125"/>
      <c r="T139" s="125"/>
      <c r="U139" s="125"/>
      <c r="V139" s="85"/>
      <c r="W139" s="125"/>
      <c r="X139" s="125"/>
      <c r="Y139" s="125"/>
    </row>
    <row r="140" spans="2:25">
      <c r="B140" s="80"/>
      <c r="C140" s="175" t="s">
        <v>60</v>
      </c>
      <c r="D140" s="305"/>
      <c r="E140" s="176"/>
      <c r="F140" s="282">
        <v>104.46281</v>
      </c>
      <c r="G140" s="233">
        <v>15397324.629365033</v>
      </c>
      <c r="H140" s="231">
        <v>188</v>
      </c>
      <c r="I140" s="80"/>
      <c r="J140" s="80"/>
      <c r="K140" s="80"/>
      <c r="L140" s="80"/>
      <c r="M140" s="80"/>
      <c r="N140" s="80"/>
      <c r="O140" s="80"/>
      <c r="P140" s="80"/>
      <c r="Q140" s="80"/>
      <c r="R140" s="80"/>
      <c r="S140" s="80"/>
      <c r="T140" s="80"/>
      <c r="U140" s="80"/>
      <c r="V140" s="82"/>
      <c r="W140" s="80"/>
      <c r="X140" s="80"/>
      <c r="Y140" s="80"/>
    </row>
    <row r="141" spans="2:25">
      <c r="B141" s="80"/>
      <c r="C141" s="175" t="s">
        <v>61</v>
      </c>
      <c r="D141" s="305"/>
      <c r="E141" s="176"/>
      <c r="F141" s="282">
        <v>104.79580199999999</v>
      </c>
      <c r="G141" s="233">
        <v>17986161.471135665</v>
      </c>
      <c r="H141" s="231">
        <v>212</v>
      </c>
      <c r="I141" s="80"/>
      <c r="J141" s="80"/>
      <c r="K141" s="80"/>
      <c r="L141" s="80"/>
      <c r="M141" s="80"/>
      <c r="N141" s="80"/>
      <c r="O141" s="80"/>
      <c r="P141" s="80"/>
      <c r="Q141" s="80"/>
      <c r="R141" s="80"/>
      <c r="S141" s="80"/>
      <c r="T141" s="80"/>
      <c r="U141" s="80"/>
      <c r="V141" s="82"/>
      <c r="W141" s="80"/>
      <c r="X141" s="80"/>
      <c r="Y141" s="80"/>
    </row>
    <row r="142" spans="2:25">
      <c r="B142" s="80"/>
      <c r="C142" s="175" t="s">
        <v>62</v>
      </c>
      <c r="D142" s="305"/>
      <c r="E142" s="176"/>
      <c r="F142" s="282">
        <v>105.153346</v>
      </c>
      <c r="G142" s="233">
        <v>26147058.839999996</v>
      </c>
      <c r="H142" s="231">
        <v>231</v>
      </c>
      <c r="I142" s="80"/>
      <c r="J142" s="80"/>
      <c r="K142" s="80"/>
      <c r="L142" s="80"/>
      <c r="M142" s="80"/>
      <c r="N142" s="80"/>
      <c r="O142" s="80"/>
      <c r="P142" s="80"/>
      <c r="Q142" s="80"/>
      <c r="R142" s="80"/>
      <c r="S142" s="80"/>
      <c r="T142" s="80"/>
      <c r="U142" s="80"/>
      <c r="V142" s="80"/>
      <c r="W142" s="80"/>
      <c r="X142" s="80"/>
      <c r="Y142" s="80"/>
    </row>
    <row r="143" spans="2:25">
      <c r="B143" s="80"/>
      <c r="C143" s="80"/>
      <c r="D143" s="80"/>
      <c r="E143" s="80"/>
      <c r="F143" s="80"/>
      <c r="G143" s="173"/>
      <c r="H143" s="80"/>
      <c r="I143" s="80"/>
      <c r="J143" s="80"/>
      <c r="K143" s="80"/>
      <c r="L143" s="80"/>
      <c r="M143" s="80"/>
      <c r="N143" s="80"/>
      <c r="O143" s="80"/>
      <c r="P143" s="80"/>
      <c r="Q143" s="80"/>
      <c r="R143" s="80"/>
      <c r="S143" s="80"/>
      <c r="T143" s="80"/>
      <c r="U143" s="80"/>
      <c r="V143" s="80"/>
      <c r="W143" s="80"/>
      <c r="X143" s="80"/>
      <c r="Y143" s="80"/>
    </row>
    <row r="144" spans="2:25">
      <c r="B144" s="80"/>
      <c r="C144" s="125" t="s">
        <v>571</v>
      </c>
      <c r="D144" s="80"/>
      <c r="E144" s="80"/>
      <c r="F144" s="80"/>
      <c r="G144" s="173"/>
      <c r="H144" s="80"/>
      <c r="I144" s="80"/>
      <c r="J144" s="80"/>
      <c r="K144" s="80"/>
      <c r="L144" s="172"/>
      <c r="M144" s="80"/>
      <c r="N144" s="80"/>
      <c r="O144" s="80"/>
      <c r="P144" s="80"/>
      <c r="Q144" s="80"/>
      <c r="R144" s="80"/>
      <c r="S144" s="80"/>
      <c r="T144" s="80"/>
      <c r="U144" s="80"/>
      <c r="V144" s="80"/>
      <c r="W144" s="80"/>
      <c r="X144" s="80"/>
      <c r="Y144" s="80"/>
    </row>
    <row r="145" spans="2:25" ht="18" customHeight="1">
      <c r="B145" s="80"/>
      <c r="C145" s="494" t="s">
        <v>570</v>
      </c>
      <c r="D145" s="494"/>
      <c r="E145" s="494"/>
      <c r="F145" s="494"/>
      <c r="G145" s="494"/>
      <c r="H145" s="494"/>
      <c r="I145" s="494"/>
      <c r="J145" s="494"/>
      <c r="K145" s="494"/>
      <c r="L145" s="494"/>
      <c r="M145" s="494"/>
      <c r="N145" s="80"/>
      <c r="O145" s="80"/>
      <c r="P145" s="80"/>
      <c r="Q145" s="80"/>
      <c r="R145" s="80"/>
      <c r="S145" s="80"/>
      <c r="T145" s="80"/>
      <c r="U145" s="80"/>
      <c r="V145" s="80"/>
      <c r="W145" s="80"/>
      <c r="X145" s="80"/>
      <c r="Y145" s="80"/>
    </row>
    <row r="146" spans="2:25">
      <c r="B146" s="80"/>
      <c r="C146" s="494"/>
      <c r="D146" s="494"/>
      <c r="E146" s="494"/>
      <c r="F146" s="494"/>
      <c r="G146" s="494"/>
      <c r="H146" s="494"/>
      <c r="I146" s="494"/>
      <c r="J146" s="494"/>
      <c r="K146" s="494"/>
      <c r="L146" s="494"/>
      <c r="M146" s="494"/>
      <c r="N146" s="80"/>
      <c r="O146" s="80"/>
      <c r="P146" s="80"/>
      <c r="Q146" s="80"/>
      <c r="R146" s="80"/>
      <c r="S146" s="80"/>
      <c r="T146" s="80"/>
      <c r="U146" s="80"/>
      <c r="V146" s="80"/>
      <c r="W146" s="80"/>
      <c r="X146" s="80"/>
      <c r="Y146" s="80"/>
    </row>
    <row r="147" spans="2:25">
      <c r="B147" s="80"/>
      <c r="C147" s="80"/>
      <c r="D147" s="80"/>
      <c r="E147" s="80"/>
      <c r="F147" s="80"/>
      <c r="G147" s="173"/>
      <c r="H147" s="80"/>
      <c r="I147" s="80"/>
      <c r="J147" s="80"/>
      <c r="K147" s="80"/>
      <c r="L147" s="172"/>
      <c r="M147" s="80"/>
      <c r="N147" s="80"/>
      <c r="O147" s="80"/>
      <c r="P147" s="80"/>
      <c r="Q147" s="80"/>
      <c r="R147" s="80"/>
      <c r="S147" s="80"/>
      <c r="T147" s="80"/>
      <c r="U147" s="80"/>
      <c r="V147" s="80"/>
      <c r="W147" s="80"/>
      <c r="X147" s="80"/>
      <c r="Y147" s="80"/>
    </row>
    <row r="148" spans="2:25">
      <c r="B148" s="125" t="s">
        <v>145</v>
      </c>
      <c r="C148" s="125" t="s">
        <v>146</v>
      </c>
      <c r="D148" s="125"/>
      <c r="E148" s="125"/>
      <c r="F148" s="80"/>
      <c r="G148" s="173"/>
      <c r="H148" s="80"/>
      <c r="I148" s="80"/>
      <c r="J148" s="80"/>
      <c r="K148" s="80"/>
      <c r="L148" s="172"/>
      <c r="M148" s="80"/>
      <c r="N148" s="80"/>
      <c r="O148" s="80"/>
      <c r="P148" s="80"/>
      <c r="Q148" s="80"/>
      <c r="R148" s="80"/>
      <c r="S148" s="80"/>
      <c r="T148" s="80"/>
      <c r="U148" s="80"/>
      <c r="V148" s="80"/>
      <c r="W148" s="80"/>
      <c r="X148" s="80"/>
      <c r="Y148" s="80"/>
    </row>
    <row r="149" spans="2:25">
      <c r="B149" s="80"/>
      <c r="C149" s="125"/>
      <c r="D149" s="125"/>
      <c r="E149" s="125"/>
      <c r="F149" s="80"/>
      <c r="G149" s="173"/>
      <c r="H149" s="80"/>
      <c r="I149" s="80"/>
      <c r="J149" s="80"/>
      <c r="K149" s="80"/>
      <c r="L149" s="172"/>
      <c r="M149" s="80"/>
      <c r="N149" s="80"/>
      <c r="O149" s="80"/>
      <c r="P149" s="80"/>
      <c r="Q149" s="80"/>
      <c r="R149" s="80"/>
      <c r="S149" s="80"/>
      <c r="T149" s="80"/>
      <c r="U149" s="80"/>
      <c r="V149" s="80"/>
      <c r="W149" s="80"/>
      <c r="X149" s="80"/>
      <c r="Y149" s="80"/>
    </row>
    <row r="150" spans="2:25">
      <c r="B150" s="80"/>
      <c r="C150" s="125" t="s">
        <v>63</v>
      </c>
      <c r="D150" s="125"/>
      <c r="E150" s="125"/>
      <c r="F150" s="80"/>
      <c r="G150" s="80"/>
      <c r="H150" s="80"/>
      <c r="I150" s="80"/>
      <c r="J150" s="80"/>
      <c r="K150" s="80"/>
      <c r="L150" s="172"/>
      <c r="M150" s="80"/>
      <c r="N150" s="80"/>
      <c r="O150" s="80"/>
      <c r="P150" s="80"/>
      <c r="Q150" s="80"/>
      <c r="R150" s="80"/>
      <c r="S150" s="80"/>
      <c r="T150" s="80"/>
      <c r="U150" s="80"/>
      <c r="V150" s="80"/>
      <c r="W150" s="80"/>
      <c r="X150" s="80"/>
      <c r="Y150" s="80"/>
    </row>
    <row r="151" spans="2:25">
      <c r="B151" s="80"/>
      <c r="C151" s="125"/>
      <c r="D151" s="125"/>
      <c r="E151" s="125"/>
      <c r="F151" s="80"/>
      <c r="G151" s="173"/>
      <c r="H151" s="80"/>
      <c r="I151" s="80"/>
      <c r="J151" s="80"/>
      <c r="K151" s="80"/>
      <c r="L151" s="172"/>
      <c r="M151" s="80"/>
      <c r="N151" s="80"/>
      <c r="O151" s="80"/>
      <c r="P151" s="80"/>
      <c r="Q151" s="80"/>
      <c r="R151" s="80"/>
      <c r="S151" s="80"/>
      <c r="T151" s="80"/>
      <c r="U151" s="80"/>
      <c r="V151" s="80"/>
      <c r="W151" s="80"/>
      <c r="X151" s="80"/>
      <c r="Y151" s="80"/>
    </row>
    <row r="152" spans="2:25">
      <c r="B152" s="80"/>
      <c r="C152" s="197" t="s">
        <v>572</v>
      </c>
      <c r="D152" s="197"/>
      <c r="E152" s="197"/>
      <c r="F152" s="197"/>
      <c r="G152" s="197"/>
      <c r="H152" s="197"/>
      <c r="I152" s="80"/>
      <c r="J152" s="80"/>
      <c r="K152" s="80"/>
      <c r="L152" s="172"/>
      <c r="M152" s="80"/>
      <c r="N152" s="80"/>
      <c r="O152" s="80"/>
      <c r="P152" s="80"/>
      <c r="Q152" s="80"/>
      <c r="R152" s="80"/>
      <c r="S152" s="80"/>
      <c r="T152" s="80"/>
      <c r="U152" s="80"/>
      <c r="V152" s="80"/>
      <c r="W152" s="80"/>
      <c r="X152" s="80"/>
      <c r="Y152" s="80"/>
    </row>
    <row r="153" spans="2:25">
      <c r="B153" s="80"/>
      <c r="C153" s="125"/>
      <c r="D153" s="125"/>
      <c r="E153" s="125"/>
      <c r="F153" s="80"/>
      <c r="G153" s="80"/>
      <c r="H153" s="80"/>
      <c r="I153" s="80"/>
      <c r="J153" s="80"/>
      <c r="K153" s="80"/>
      <c r="L153" s="172"/>
      <c r="M153" s="80"/>
      <c r="N153" s="80"/>
      <c r="O153" s="80"/>
      <c r="P153" s="80"/>
      <c r="Q153" s="80"/>
      <c r="R153" s="80"/>
      <c r="S153" s="80"/>
      <c r="T153" s="80"/>
      <c r="U153" s="80"/>
      <c r="V153" s="80"/>
      <c r="W153" s="80"/>
      <c r="X153" s="80"/>
      <c r="Y153" s="80"/>
    </row>
    <row r="154" spans="2:25">
      <c r="B154" s="80"/>
      <c r="C154" s="309" t="s">
        <v>73</v>
      </c>
      <c r="D154" s="310"/>
      <c r="E154" s="311"/>
      <c r="F154" s="174">
        <v>45657</v>
      </c>
      <c r="G154" s="174">
        <v>45291</v>
      </c>
      <c r="H154" s="192"/>
      <c r="I154" s="80"/>
      <c r="J154" s="80"/>
      <c r="K154" s="80"/>
      <c r="L154" s="80"/>
      <c r="M154" s="80"/>
      <c r="N154" s="80"/>
      <c r="O154" s="80"/>
      <c r="P154" s="80"/>
      <c r="Q154" s="80"/>
      <c r="R154" s="80"/>
      <c r="S154" s="80"/>
      <c r="T154" s="80"/>
      <c r="U154" s="80"/>
      <c r="V154" s="80"/>
      <c r="W154" s="80"/>
      <c r="X154" s="80"/>
      <c r="Y154" s="80"/>
    </row>
    <row r="155" spans="2:25">
      <c r="B155" s="230"/>
      <c r="C155" s="175" t="s">
        <v>100</v>
      </c>
      <c r="D155" s="305"/>
      <c r="E155" s="220"/>
      <c r="F155" s="177">
        <v>5456.85</v>
      </c>
      <c r="G155" s="218">
        <v>5000</v>
      </c>
      <c r="H155" s="192"/>
      <c r="I155" s="80"/>
      <c r="J155" s="80"/>
      <c r="K155" s="80"/>
      <c r="L155" s="80"/>
      <c r="M155" s="80"/>
      <c r="N155" s="80"/>
      <c r="O155" s="80"/>
      <c r="P155" s="80"/>
      <c r="Q155" s="80"/>
      <c r="R155" s="80"/>
      <c r="S155" s="80"/>
      <c r="T155" s="80"/>
      <c r="U155" s="80"/>
      <c r="V155" s="80"/>
      <c r="W155" s="80"/>
      <c r="X155" s="80"/>
      <c r="Y155" s="80"/>
    </row>
    <row r="156" spans="2:25">
      <c r="B156" s="230"/>
      <c r="C156" s="175" t="s">
        <v>103</v>
      </c>
      <c r="D156" s="305"/>
      <c r="E156" s="220"/>
      <c r="F156" s="218">
        <v>27118.75</v>
      </c>
      <c r="G156" s="218">
        <v>10000</v>
      </c>
      <c r="H156" s="192"/>
      <c r="I156" s="80"/>
      <c r="J156" s="80"/>
      <c r="K156" s="80"/>
      <c r="L156" s="80"/>
      <c r="M156" s="80"/>
      <c r="N156" s="80"/>
      <c r="O156" s="80"/>
      <c r="P156" s="80"/>
      <c r="Q156" s="80"/>
      <c r="R156" s="80"/>
      <c r="S156" s="80"/>
      <c r="T156" s="80"/>
      <c r="U156" s="80"/>
      <c r="V156" s="80"/>
      <c r="W156" s="80"/>
      <c r="X156" s="80"/>
      <c r="Y156" s="80"/>
    </row>
    <row r="157" spans="2:25">
      <c r="B157" s="230"/>
      <c r="C157" s="175" t="s">
        <v>104</v>
      </c>
      <c r="D157" s="305"/>
      <c r="E157" s="220"/>
      <c r="F157" s="177">
        <v>2435181.06</v>
      </c>
      <c r="G157" s="218">
        <v>2941423.18</v>
      </c>
      <c r="H157" s="192"/>
      <c r="I157" s="80"/>
      <c r="J157" s="80"/>
      <c r="K157" s="80"/>
      <c r="L157" s="80"/>
      <c r="M157" s="80"/>
      <c r="N157" s="80"/>
      <c r="O157" s="80"/>
      <c r="P157" s="80"/>
      <c r="Q157" s="80"/>
      <c r="R157" s="80"/>
      <c r="S157" s="80"/>
      <c r="T157" s="80"/>
      <c r="U157" s="80"/>
      <c r="V157" s="80"/>
      <c r="W157" s="80"/>
      <c r="X157" s="80"/>
      <c r="Y157" s="80"/>
    </row>
    <row r="158" spans="2:25">
      <c r="B158" s="230"/>
      <c r="C158" s="175" t="s">
        <v>101</v>
      </c>
      <c r="D158" s="305"/>
      <c r="E158" s="220"/>
      <c r="F158" s="177">
        <v>2040</v>
      </c>
      <c r="G158" s="218">
        <v>2040</v>
      </c>
      <c r="H158" s="192"/>
      <c r="I158" s="80"/>
      <c r="J158" s="80"/>
      <c r="K158" s="80"/>
      <c r="L158" s="80"/>
      <c r="M158" s="80"/>
      <c r="N158" s="80"/>
      <c r="O158" s="80"/>
      <c r="P158" s="80"/>
      <c r="Q158" s="80"/>
      <c r="R158" s="80"/>
      <c r="S158" s="80"/>
      <c r="T158" s="80"/>
      <c r="U158" s="80"/>
      <c r="V158" s="80"/>
      <c r="W158" s="80"/>
      <c r="X158" s="80"/>
      <c r="Y158" s="80"/>
    </row>
    <row r="159" spans="2:25">
      <c r="B159" s="230"/>
      <c r="C159" s="175" t="s">
        <v>102</v>
      </c>
      <c r="D159" s="305"/>
      <c r="E159" s="220"/>
      <c r="F159" s="177">
        <v>10414.59</v>
      </c>
      <c r="G159" s="218">
        <v>8000.04</v>
      </c>
      <c r="H159" s="192"/>
      <c r="I159" s="80"/>
      <c r="J159" s="80"/>
      <c r="K159" s="80"/>
      <c r="L159" s="80"/>
      <c r="M159" s="80"/>
      <c r="N159" s="80"/>
      <c r="O159" s="80"/>
      <c r="P159" s="80"/>
      <c r="Q159" s="80"/>
      <c r="R159" s="80"/>
      <c r="S159" s="80"/>
      <c r="T159" s="80"/>
      <c r="U159" s="80"/>
      <c r="V159" s="80"/>
      <c r="W159" s="80"/>
      <c r="X159" s="80"/>
      <c r="Y159" s="80"/>
    </row>
    <row r="160" spans="2:25">
      <c r="B160" s="230"/>
      <c r="C160" s="175" t="s">
        <v>526</v>
      </c>
      <c r="D160" s="305"/>
      <c r="E160" s="220"/>
      <c r="F160" s="177">
        <v>500.24</v>
      </c>
      <c r="G160" s="218">
        <v>0</v>
      </c>
      <c r="H160" s="192"/>
      <c r="I160" s="80"/>
      <c r="J160" s="80"/>
      <c r="K160" s="80"/>
      <c r="L160" s="80"/>
      <c r="M160" s="80"/>
      <c r="N160" s="80"/>
      <c r="O160" s="80"/>
      <c r="P160" s="80"/>
      <c r="Q160" s="80"/>
      <c r="R160" s="80"/>
      <c r="S160" s="80"/>
      <c r="T160" s="80"/>
      <c r="U160" s="80"/>
      <c r="V160" s="80"/>
      <c r="W160" s="80"/>
      <c r="X160" s="80"/>
      <c r="Y160" s="80"/>
    </row>
    <row r="161" spans="2:25">
      <c r="B161" s="230"/>
      <c r="C161" s="175" t="s">
        <v>502</v>
      </c>
      <c r="D161" s="305"/>
      <c r="E161" s="220"/>
      <c r="F161" s="177">
        <v>100.09</v>
      </c>
      <c r="G161" s="218">
        <v>0</v>
      </c>
      <c r="H161" s="192"/>
      <c r="I161" s="80"/>
      <c r="J161" s="80"/>
      <c r="K161" s="80"/>
      <c r="L161" s="80"/>
      <c r="M161" s="80"/>
      <c r="N161" s="80"/>
      <c r="O161" s="80"/>
      <c r="P161" s="80"/>
      <c r="Q161" s="80"/>
      <c r="R161" s="80"/>
      <c r="S161" s="80"/>
      <c r="T161" s="80"/>
      <c r="U161" s="80"/>
      <c r="V161" s="80"/>
      <c r="W161" s="80"/>
      <c r="X161" s="80"/>
      <c r="Y161" s="80"/>
    </row>
    <row r="162" spans="2:25">
      <c r="B162" s="80"/>
      <c r="C162" s="178" t="s">
        <v>28</v>
      </c>
      <c r="D162" s="306"/>
      <c r="E162" s="179"/>
      <c r="F162" s="180">
        <v>2480811.58</v>
      </c>
      <c r="G162" s="180">
        <v>2966463.22</v>
      </c>
      <c r="H162" s="193"/>
      <c r="I162" s="193"/>
      <c r="J162" s="80"/>
      <c r="K162" s="80"/>
      <c r="L162" s="80"/>
      <c r="M162" s="80"/>
      <c r="N162" s="80"/>
      <c r="O162" s="80"/>
      <c r="P162" s="80"/>
      <c r="Q162" s="80"/>
      <c r="R162" s="80"/>
      <c r="S162" s="80"/>
      <c r="T162" s="80"/>
      <c r="U162" s="80"/>
      <c r="V162" s="80"/>
      <c r="W162" s="80"/>
      <c r="X162" s="80"/>
      <c r="Y162" s="80"/>
    </row>
    <row r="163" spans="2:25">
      <c r="B163" s="80"/>
      <c r="C163" s="80"/>
      <c r="D163" s="80"/>
      <c r="E163" s="80"/>
      <c r="F163" s="80"/>
      <c r="G163" s="192"/>
      <c r="H163" s="80"/>
      <c r="I163" s="80"/>
      <c r="J163" s="80"/>
      <c r="K163" s="80"/>
      <c r="L163" s="172"/>
      <c r="M163" s="80"/>
      <c r="N163" s="80"/>
      <c r="O163" s="80"/>
      <c r="P163" s="80"/>
      <c r="Q163" s="80"/>
      <c r="R163" s="80"/>
      <c r="S163" s="80"/>
      <c r="T163" s="80"/>
      <c r="U163" s="80"/>
      <c r="V163" s="80"/>
      <c r="W163" s="80"/>
      <c r="X163" s="80"/>
      <c r="Y163" s="80"/>
    </row>
    <row r="164" spans="2:25">
      <c r="B164" s="80"/>
      <c r="C164" s="80"/>
      <c r="D164" s="80"/>
      <c r="E164" s="80"/>
      <c r="F164" s="80"/>
      <c r="G164" s="192"/>
      <c r="H164" s="80"/>
      <c r="I164" s="80"/>
      <c r="J164" s="80"/>
      <c r="K164" s="80"/>
      <c r="L164" s="172"/>
      <c r="M164" s="80"/>
      <c r="N164" s="80"/>
      <c r="O164" s="80"/>
      <c r="P164" s="80"/>
      <c r="Q164" s="80"/>
      <c r="R164" s="80"/>
      <c r="S164" s="80"/>
      <c r="T164" s="80"/>
      <c r="U164" s="80"/>
      <c r="V164" s="80"/>
      <c r="W164" s="80"/>
      <c r="X164" s="80"/>
      <c r="Y164" s="80"/>
    </row>
    <row r="165" spans="2:25">
      <c r="B165" s="195"/>
      <c r="C165" s="125" t="s">
        <v>64</v>
      </c>
      <c r="D165" s="125"/>
      <c r="E165" s="125"/>
      <c r="F165" s="194"/>
      <c r="G165" s="195"/>
      <c r="H165" s="195"/>
      <c r="I165" s="195"/>
      <c r="J165" s="195"/>
      <c r="K165" s="195"/>
      <c r="L165" s="196"/>
      <c r="M165" s="195"/>
      <c r="N165" s="195"/>
      <c r="O165" s="195"/>
      <c r="P165" s="195"/>
      <c r="Q165" s="195"/>
      <c r="R165" s="195"/>
      <c r="S165" s="195"/>
      <c r="T165" s="195"/>
      <c r="U165" s="195"/>
      <c r="V165" s="195"/>
      <c r="W165" s="195"/>
      <c r="X165" s="195"/>
      <c r="Y165" s="195"/>
    </row>
    <row r="166" spans="2:25">
      <c r="B166" s="80"/>
      <c r="C166" s="125"/>
      <c r="D166" s="125"/>
      <c r="E166" s="125"/>
      <c r="F166" s="80"/>
      <c r="G166" s="173"/>
      <c r="H166" s="80"/>
      <c r="I166" s="80"/>
      <c r="J166" s="80"/>
      <c r="K166" s="80"/>
      <c r="L166" s="172"/>
      <c r="M166" s="80"/>
      <c r="N166" s="80"/>
      <c r="O166" s="80"/>
      <c r="P166" s="80"/>
      <c r="Q166" s="80"/>
      <c r="R166" s="80"/>
      <c r="S166" s="80"/>
      <c r="T166" s="80"/>
      <c r="U166" s="80"/>
      <c r="V166" s="80"/>
      <c r="W166" s="80"/>
      <c r="X166" s="80"/>
      <c r="Y166" s="80"/>
    </row>
    <row r="167" spans="2:25">
      <c r="B167" s="195"/>
      <c r="C167" s="197" t="s">
        <v>503</v>
      </c>
      <c r="D167" s="197"/>
      <c r="E167" s="198"/>
      <c r="F167" s="195"/>
      <c r="G167" s="195"/>
      <c r="H167" s="195"/>
      <c r="I167" s="195"/>
      <c r="J167" s="195"/>
      <c r="K167" s="195"/>
      <c r="L167" s="196"/>
      <c r="M167" s="195"/>
      <c r="N167" s="195"/>
      <c r="O167" s="195"/>
      <c r="P167" s="195"/>
      <c r="Q167" s="195"/>
      <c r="R167" s="195"/>
      <c r="S167" s="195"/>
      <c r="T167" s="195"/>
      <c r="U167" s="195"/>
      <c r="V167" s="80"/>
      <c r="W167" s="80"/>
      <c r="X167" s="80"/>
      <c r="Y167" s="80"/>
    </row>
    <row r="168" spans="2:25">
      <c r="B168" s="195"/>
      <c r="C168" s="197"/>
      <c r="D168" s="197"/>
      <c r="E168" s="198"/>
      <c r="F168" s="195"/>
      <c r="G168" s="195"/>
      <c r="H168" s="195"/>
      <c r="I168" s="195"/>
      <c r="J168" s="195"/>
      <c r="K168" s="195"/>
      <c r="L168" s="196"/>
      <c r="M168" s="195"/>
      <c r="N168" s="195"/>
      <c r="O168" s="195"/>
      <c r="P168" s="195"/>
      <c r="Q168" s="195"/>
      <c r="R168" s="195"/>
      <c r="S168" s="195"/>
      <c r="T168" s="195"/>
      <c r="U168" s="195"/>
      <c r="V168" s="80"/>
      <c r="W168" s="80"/>
      <c r="X168" s="80"/>
      <c r="Y168" s="80"/>
    </row>
    <row r="169" spans="2:25" ht="13.2" customHeight="1">
      <c r="B169" s="199"/>
      <c r="C169" s="490" t="s">
        <v>78</v>
      </c>
      <c r="D169" s="491"/>
      <c r="E169" s="490" t="s">
        <v>79</v>
      </c>
      <c r="F169" s="491"/>
      <c r="G169" s="458" t="s">
        <v>80</v>
      </c>
      <c r="H169" s="458" t="s">
        <v>81</v>
      </c>
      <c r="I169" s="458" t="s">
        <v>82</v>
      </c>
      <c r="J169" s="458" t="s">
        <v>83</v>
      </c>
      <c r="K169" s="458" t="s">
        <v>84</v>
      </c>
      <c r="L169" s="458" t="s">
        <v>85</v>
      </c>
      <c r="M169" s="458" t="s">
        <v>86</v>
      </c>
      <c r="N169" s="458" t="s">
        <v>87</v>
      </c>
      <c r="O169" s="458" t="s">
        <v>88</v>
      </c>
      <c r="P169" s="458" t="s">
        <v>89</v>
      </c>
      <c r="Q169" s="458" t="s">
        <v>90</v>
      </c>
      <c r="R169" s="458" t="s">
        <v>94</v>
      </c>
      <c r="S169" s="458" t="s">
        <v>91</v>
      </c>
      <c r="T169" s="195"/>
      <c r="U169" s="195"/>
      <c r="V169" s="80"/>
      <c r="W169" s="80"/>
      <c r="X169" s="80"/>
      <c r="Y169" s="80"/>
    </row>
    <row r="170" spans="2:25">
      <c r="B170" s="199"/>
      <c r="C170" s="492"/>
      <c r="D170" s="493"/>
      <c r="E170" s="492"/>
      <c r="F170" s="493"/>
      <c r="G170" s="458"/>
      <c r="H170" s="458"/>
      <c r="I170" s="458"/>
      <c r="J170" s="458"/>
      <c r="K170" s="458"/>
      <c r="L170" s="458"/>
      <c r="M170" s="458"/>
      <c r="N170" s="458"/>
      <c r="O170" s="458"/>
      <c r="P170" s="458"/>
      <c r="Q170" s="458"/>
      <c r="R170" s="458"/>
      <c r="S170" s="458"/>
      <c r="T170" s="195"/>
      <c r="U170" s="195"/>
      <c r="V170" s="80"/>
      <c r="W170" s="80"/>
      <c r="X170" s="80"/>
      <c r="Y170" s="80"/>
    </row>
    <row r="171" spans="2:25" s="37" customFormat="1">
      <c r="B171" s="221"/>
      <c r="C171" s="320" t="s">
        <v>478</v>
      </c>
      <c r="D171" s="321"/>
      <c r="E171" s="322" t="s">
        <v>512</v>
      </c>
      <c r="F171" s="323"/>
      <c r="G171" s="324" t="s">
        <v>92</v>
      </c>
      <c r="H171" s="324" t="s">
        <v>93</v>
      </c>
      <c r="I171" s="325">
        <v>45653</v>
      </c>
      <c r="J171" s="325">
        <v>45846</v>
      </c>
      <c r="K171" s="324" t="s">
        <v>76</v>
      </c>
      <c r="L171" s="312">
        <v>100000</v>
      </c>
      <c r="M171" s="312">
        <v>100000</v>
      </c>
      <c r="N171" s="312">
        <v>100064.64</v>
      </c>
      <c r="O171" s="312">
        <v>100000</v>
      </c>
      <c r="P171" s="313">
        <v>0.06</v>
      </c>
      <c r="Q171" s="314">
        <v>3.8269941033260784E-3</v>
      </c>
      <c r="R171" s="326">
        <v>0.9</v>
      </c>
      <c r="S171" s="327" t="s">
        <v>96</v>
      </c>
      <c r="T171" s="195"/>
      <c r="U171" s="195"/>
      <c r="V171" s="80"/>
      <c r="W171" s="80"/>
      <c r="X171" s="80"/>
      <c r="Y171" s="80"/>
    </row>
    <row r="172" spans="2:25" s="37" customFormat="1">
      <c r="B172" s="221"/>
      <c r="C172" s="320" t="s">
        <v>478</v>
      </c>
      <c r="D172" s="321"/>
      <c r="E172" s="322" t="s">
        <v>512</v>
      </c>
      <c r="F172" s="323"/>
      <c r="G172" s="324" t="s">
        <v>92</v>
      </c>
      <c r="H172" s="324" t="s">
        <v>93</v>
      </c>
      <c r="I172" s="325">
        <v>45653</v>
      </c>
      <c r="J172" s="325">
        <v>45846</v>
      </c>
      <c r="K172" s="324" t="s">
        <v>76</v>
      </c>
      <c r="L172" s="312">
        <v>100000</v>
      </c>
      <c r="M172" s="312">
        <v>100000</v>
      </c>
      <c r="N172" s="312">
        <v>100064.64</v>
      </c>
      <c r="O172" s="312">
        <v>100000</v>
      </c>
      <c r="P172" s="313">
        <v>0.06</v>
      </c>
      <c r="Q172" s="314">
        <v>3.8269941033260784E-3</v>
      </c>
      <c r="R172" s="326">
        <v>0.9</v>
      </c>
      <c r="S172" s="327" t="s">
        <v>96</v>
      </c>
      <c r="T172" s="195"/>
      <c r="U172" s="195"/>
      <c r="V172" s="80"/>
      <c r="W172" s="80"/>
      <c r="X172" s="80"/>
      <c r="Y172" s="80"/>
    </row>
    <row r="173" spans="2:25" s="37" customFormat="1">
      <c r="B173" s="221"/>
      <c r="C173" s="320" t="s">
        <v>478</v>
      </c>
      <c r="D173" s="321"/>
      <c r="E173" s="322" t="s">
        <v>512</v>
      </c>
      <c r="F173" s="323"/>
      <c r="G173" s="324" t="s">
        <v>92</v>
      </c>
      <c r="H173" s="324" t="s">
        <v>93</v>
      </c>
      <c r="I173" s="325">
        <v>45629</v>
      </c>
      <c r="J173" s="325">
        <v>45733</v>
      </c>
      <c r="K173" s="324" t="s">
        <v>76</v>
      </c>
      <c r="L173" s="312">
        <v>100000</v>
      </c>
      <c r="M173" s="312">
        <v>100000</v>
      </c>
      <c r="N173" s="312">
        <v>100441</v>
      </c>
      <c r="O173" s="312">
        <v>100000</v>
      </c>
      <c r="P173" s="313">
        <v>5.8500000000000003E-2</v>
      </c>
      <c r="Q173" s="314">
        <v>3.8413880740706674E-3</v>
      </c>
      <c r="R173" s="326">
        <v>0.9</v>
      </c>
      <c r="S173" s="327" t="s">
        <v>96</v>
      </c>
      <c r="T173" s="195"/>
      <c r="U173" s="195"/>
      <c r="V173" s="80"/>
      <c r="W173" s="80"/>
      <c r="X173" s="80"/>
      <c r="Y173" s="80"/>
    </row>
    <row r="174" spans="2:25" s="37" customFormat="1">
      <c r="B174" s="221"/>
      <c r="C174" s="320" t="s">
        <v>478</v>
      </c>
      <c r="D174" s="321"/>
      <c r="E174" s="322" t="s">
        <v>512</v>
      </c>
      <c r="F174" s="323"/>
      <c r="G174" s="324" t="s">
        <v>92</v>
      </c>
      <c r="H174" s="324" t="s">
        <v>93</v>
      </c>
      <c r="I174" s="325">
        <v>45629</v>
      </c>
      <c r="J174" s="325">
        <v>45733</v>
      </c>
      <c r="K174" s="324" t="s">
        <v>76</v>
      </c>
      <c r="L174" s="312">
        <v>100000</v>
      </c>
      <c r="M174" s="312">
        <v>100000</v>
      </c>
      <c r="N174" s="312">
        <v>100441</v>
      </c>
      <c r="O174" s="312">
        <v>100000</v>
      </c>
      <c r="P174" s="313">
        <v>5.8500000000000003E-2</v>
      </c>
      <c r="Q174" s="314">
        <v>3.8413880740706674E-3</v>
      </c>
      <c r="R174" s="326">
        <v>0.9</v>
      </c>
      <c r="S174" s="327" t="s">
        <v>96</v>
      </c>
      <c r="T174" s="195"/>
      <c r="U174" s="195"/>
      <c r="V174" s="80"/>
      <c r="W174" s="80"/>
      <c r="X174" s="80"/>
      <c r="Y174" s="80"/>
    </row>
    <row r="175" spans="2:25" s="37" customFormat="1">
      <c r="B175" s="221"/>
      <c r="C175" s="320" t="s">
        <v>478</v>
      </c>
      <c r="D175" s="321"/>
      <c r="E175" s="322" t="s">
        <v>512</v>
      </c>
      <c r="F175" s="323"/>
      <c r="G175" s="324" t="s">
        <v>92</v>
      </c>
      <c r="H175" s="324" t="s">
        <v>93</v>
      </c>
      <c r="I175" s="325">
        <v>45629</v>
      </c>
      <c r="J175" s="325">
        <v>45733</v>
      </c>
      <c r="K175" s="324" t="s">
        <v>76</v>
      </c>
      <c r="L175" s="312">
        <v>100000</v>
      </c>
      <c r="M175" s="312">
        <v>100000</v>
      </c>
      <c r="N175" s="312">
        <v>100441</v>
      </c>
      <c r="O175" s="312">
        <v>100000</v>
      </c>
      <c r="P175" s="313">
        <v>5.8500000000000003E-2</v>
      </c>
      <c r="Q175" s="314">
        <v>3.8413880740706674E-3</v>
      </c>
      <c r="R175" s="326">
        <v>0.9</v>
      </c>
      <c r="S175" s="327" t="s">
        <v>96</v>
      </c>
      <c r="T175" s="195"/>
      <c r="U175" s="195"/>
      <c r="V175" s="80"/>
      <c r="W175" s="80"/>
      <c r="X175" s="80"/>
      <c r="Y175" s="80"/>
    </row>
    <row r="176" spans="2:25" s="37" customFormat="1">
      <c r="B176" s="221"/>
      <c r="C176" s="320" t="s">
        <v>478</v>
      </c>
      <c r="D176" s="321"/>
      <c r="E176" s="322" t="s">
        <v>512</v>
      </c>
      <c r="F176" s="323"/>
      <c r="G176" s="324" t="s">
        <v>92</v>
      </c>
      <c r="H176" s="324" t="s">
        <v>93</v>
      </c>
      <c r="I176" s="325">
        <v>45629</v>
      </c>
      <c r="J176" s="325">
        <v>45733</v>
      </c>
      <c r="K176" s="324" t="s">
        <v>76</v>
      </c>
      <c r="L176" s="312">
        <v>100000</v>
      </c>
      <c r="M176" s="312">
        <v>100000</v>
      </c>
      <c r="N176" s="312">
        <v>100441</v>
      </c>
      <c r="O176" s="312">
        <v>100000</v>
      </c>
      <c r="P176" s="313">
        <v>5.8500000000000003E-2</v>
      </c>
      <c r="Q176" s="314">
        <v>3.8413880740706674E-3</v>
      </c>
      <c r="R176" s="326">
        <v>0.9</v>
      </c>
      <c r="S176" s="327" t="s">
        <v>96</v>
      </c>
      <c r="T176" s="195"/>
      <c r="U176" s="195"/>
      <c r="V176" s="80"/>
      <c r="W176" s="80"/>
      <c r="X176" s="80"/>
      <c r="Y176" s="80"/>
    </row>
    <row r="177" spans="2:25" s="37" customFormat="1">
      <c r="B177" s="221"/>
      <c r="C177" s="320" t="s">
        <v>478</v>
      </c>
      <c r="D177" s="321"/>
      <c r="E177" s="322" t="s">
        <v>512</v>
      </c>
      <c r="F177" s="323"/>
      <c r="G177" s="324" t="s">
        <v>92</v>
      </c>
      <c r="H177" s="324" t="s">
        <v>93</v>
      </c>
      <c r="I177" s="325">
        <v>45629</v>
      </c>
      <c r="J177" s="325">
        <v>45733</v>
      </c>
      <c r="K177" s="324" t="s">
        <v>76</v>
      </c>
      <c r="L177" s="312">
        <v>100000</v>
      </c>
      <c r="M177" s="312">
        <v>100000</v>
      </c>
      <c r="N177" s="312">
        <v>100441</v>
      </c>
      <c r="O177" s="312">
        <v>100000</v>
      </c>
      <c r="P177" s="313">
        <v>5.8500000000000003E-2</v>
      </c>
      <c r="Q177" s="314">
        <v>3.8413880740706674E-3</v>
      </c>
      <c r="R177" s="326">
        <v>0.9</v>
      </c>
      <c r="S177" s="327" t="s">
        <v>96</v>
      </c>
      <c r="T177" s="195"/>
      <c r="U177" s="195"/>
      <c r="V177" s="80"/>
      <c r="W177" s="80"/>
      <c r="X177" s="80"/>
      <c r="Y177" s="80"/>
    </row>
    <row r="178" spans="2:25" s="37" customFormat="1">
      <c r="B178" s="221"/>
      <c r="C178" s="320" t="s">
        <v>478</v>
      </c>
      <c r="D178" s="321"/>
      <c r="E178" s="322" t="s">
        <v>512</v>
      </c>
      <c r="F178" s="323"/>
      <c r="G178" s="324" t="s">
        <v>92</v>
      </c>
      <c r="H178" s="324" t="s">
        <v>93</v>
      </c>
      <c r="I178" s="325">
        <v>45629</v>
      </c>
      <c r="J178" s="325">
        <v>45842</v>
      </c>
      <c r="K178" s="324" t="s">
        <v>76</v>
      </c>
      <c r="L178" s="312">
        <v>100000</v>
      </c>
      <c r="M178" s="312">
        <v>100000</v>
      </c>
      <c r="N178" s="312">
        <v>100441</v>
      </c>
      <c r="O178" s="312">
        <v>100000</v>
      </c>
      <c r="P178" s="313">
        <v>0.06</v>
      </c>
      <c r="Q178" s="314">
        <v>3.8413880740706674E-3</v>
      </c>
      <c r="R178" s="326">
        <v>0.9</v>
      </c>
      <c r="S178" s="327" t="s">
        <v>96</v>
      </c>
      <c r="T178" s="195"/>
      <c r="U178" s="195"/>
      <c r="V178" s="80"/>
      <c r="W178" s="80"/>
      <c r="X178" s="80"/>
      <c r="Y178" s="80"/>
    </row>
    <row r="179" spans="2:25" s="37" customFormat="1">
      <c r="B179" s="221"/>
      <c r="C179" s="320" t="s">
        <v>478</v>
      </c>
      <c r="D179" s="321"/>
      <c r="E179" s="322" t="s">
        <v>512</v>
      </c>
      <c r="F179" s="323"/>
      <c r="G179" s="324" t="s">
        <v>92</v>
      </c>
      <c r="H179" s="324" t="s">
        <v>93</v>
      </c>
      <c r="I179" s="325">
        <v>45629</v>
      </c>
      <c r="J179" s="325">
        <v>45842</v>
      </c>
      <c r="K179" s="324" t="s">
        <v>76</v>
      </c>
      <c r="L179" s="312">
        <v>100000</v>
      </c>
      <c r="M179" s="312">
        <v>100000</v>
      </c>
      <c r="N179" s="312">
        <v>100441</v>
      </c>
      <c r="O179" s="312">
        <v>100000</v>
      </c>
      <c r="P179" s="313">
        <v>0.06</v>
      </c>
      <c r="Q179" s="314">
        <v>3.8413880740706674E-3</v>
      </c>
      <c r="R179" s="326">
        <v>0.9</v>
      </c>
      <c r="S179" s="327" t="s">
        <v>96</v>
      </c>
      <c r="T179" s="195"/>
      <c r="U179" s="195"/>
      <c r="V179" s="80"/>
      <c r="W179" s="80"/>
      <c r="X179" s="80"/>
      <c r="Y179" s="80"/>
    </row>
    <row r="180" spans="2:25" s="37" customFormat="1">
      <c r="B180" s="221"/>
      <c r="C180" s="320" t="s">
        <v>478</v>
      </c>
      <c r="D180" s="321"/>
      <c r="E180" s="322" t="s">
        <v>512</v>
      </c>
      <c r="F180" s="323"/>
      <c r="G180" s="324" t="s">
        <v>92</v>
      </c>
      <c r="H180" s="324" t="s">
        <v>93</v>
      </c>
      <c r="I180" s="325">
        <v>45629</v>
      </c>
      <c r="J180" s="325">
        <v>45842</v>
      </c>
      <c r="K180" s="324" t="s">
        <v>76</v>
      </c>
      <c r="L180" s="312">
        <v>100000</v>
      </c>
      <c r="M180" s="312">
        <v>100000</v>
      </c>
      <c r="N180" s="312">
        <v>100441</v>
      </c>
      <c r="O180" s="312">
        <v>100000</v>
      </c>
      <c r="P180" s="313">
        <v>0.06</v>
      </c>
      <c r="Q180" s="314">
        <v>3.8413880740706674E-3</v>
      </c>
      <c r="R180" s="326">
        <v>0.9</v>
      </c>
      <c r="S180" s="327" t="s">
        <v>96</v>
      </c>
      <c r="T180" s="195"/>
      <c r="U180" s="195"/>
      <c r="V180" s="80"/>
      <c r="W180" s="80"/>
      <c r="X180" s="80"/>
      <c r="Y180" s="80"/>
    </row>
    <row r="181" spans="2:25" s="37" customFormat="1">
      <c r="B181" s="221"/>
      <c r="C181" s="320" t="s">
        <v>478</v>
      </c>
      <c r="D181" s="321"/>
      <c r="E181" s="322" t="s">
        <v>512</v>
      </c>
      <c r="F181" s="323"/>
      <c r="G181" s="324" t="s">
        <v>92</v>
      </c>
      <c r="H181" s="324" t="s">
        <v>93</v>
      </c>
      <c r="I181" s="325">
        <v>45629</v>
      </c>
      <c r="J181" s="325">
        <v>45842</v>
      </c>
      <c r="K181" s="324" t="s">
        <v>76</v>
      </c>
      <c r="L181" s="312">
        <v>100000</v>
      </c>
      <c r="M181" s="312">
        <v>100000</v>
      </c>
      <c r="N181" s="312">
        <v>100441</v>
      </c>
      <c r="O181" s="312">
        <v>100000</v>
      </c>
      <c r="P181" s="313">
        <v>0.06</v>
      </c>
      <c r="Q181" s="314">
        <v>3.8413880740706674E-3</v>
      </c>
      <c r="R181" s="326">
        <v>0.9</v>
      </c>
      <c r="S181" s="327" t="s">
        <v>96</v>
      </c>
      <c r="T181" s="195"/>
      <c r="U181" s="195"/>
      <c r="V181" s="80"/>
      <c r="W181" s="80"/>
      <c r="X181" s="80"/>
      <c r="Y181" s="80"/>
    </row>
    <row r="182" spans="2:25" s="37" customFormat="1">
      <c r="B182" s="221"/>
      <c r="C182" s="320" t="s">
        <v>478</v>
      </c>
      <c r="D182" s="321"/>
      <c r="E182" s="322" t="s">
        <v>512</v>
      </c>
      <c r="F182" s="323"/>
      <c r="G182" s="324" t="s">
        <v>92</v>
      </c>
      <c r="H182" s="324" t="s">
        <v>93</v>
      </c>
      <c r="I182" s="325">
        <v>45629</v>
      </c>
      <c r="J182" s="325">
        <v>45842</v>
      </c>
      <c r="K182" s="324" t="s">
        <v>76</v>
      </c>
      <c r="L182" s="312">
        <v>100000</v>
      </c>
      <c r="M182" s="312">
        <v>100000</v>
      </c>
      <c r="N182" s="312">
        <v>100441</v>
      </c>
      <c r="O182" s="312">
        <v>100000</v>
      </c>
      <c r="P182" s="313">
        <v>0.06</v>
      </c>
      <c r="Q182" s="314">
        <v>3.8413880740706674E-3</v>
      </c>
      <c r="R182" s="326">
        <v>0.9</v>
      </c>
      <c r="S182" s="327" t="s">
        <v>96</v>
      </c>
      <c r="T182" s="195"/>
      <c r="U182" s="195"/>
      <c r="V182" s="80"/>
      <c r="W182" s="80"/>
      <c r="X182" s="80"/>
      <c r="Y182" s="80"/>
    </row>
    <row r="183" spans="2:25" s="37" customFormat="1">
      <c r="B183" s="221"/>
      <c r="C183" s="320" t="s">
        <v>478</v>
      </c>
      <c r="D183" s="321"/>
      <c r="E183" s="322" t="s">
        <v>512</v>
      </c>
      <c r="F183" s="323"/>
      <c r="G183" s="324" t="s">
        <v>92</v>
      </c>
      <c r="H183" s="324" t="s">
        <v>93</v>
      </c>
      <c r="I183" s="325">
        <v>45628</v>
      </c>
      <c r="J183" s="325">
        <v>45846</v>
      </c>
      <c r="K183" s="324" t="s">
        <v>76</v>
      </c>
      <c r="L183" s="312">
        <v>100000</v>
      </c>
      <c r="M183" s="312">
        <v>100000</v>
      </c>
      <c r="N183" s="312">
        <v>100476.76</v>
      </c>
      <c r="O183" s="312">
        <v>100000</v>
      </c>
      <c r="P183" s="313">
        <v>0.06</v>
      </c>
      <c r="Q183" s="314">
        <v>3.8427557231136751E-3</v>
      </c>
      <c r="R183" s="326">
        <v>0.9</v>
      </c>
      <c r="S183" s="327" t="s">
        <v>96</v>
      </c>
      <c r="T183" s="195"/>
      <c r="U183" s="195"/>
      <c r="V183" s="80"/>
      <c r="W183" s="80"/>
      <c r="X183" s="80"/>
      <c r="Y183" s="80"/>
    </row>
    <row r="184" spans="2:25" s="37" customFormat="1">
      <c r="B184" s="221"/>
      <c r="C184" s="320" t="s">
        <v>478</v>
      </c>
      <c r="D184" s="321"/>
      <c r="E184" s="322" t="s">
        <v>512</v>
      </c>
      <c r="F184" s="323"/>
      <c r="G184" s="324" t="s">
        <v>92</v>
      </c>
      <c r="H184" s="324" t="s">
        <v>93</v>
      </c>
      <c r="I184" s="325">
        <v>45625</v>
      </c>
      <c r="J184" s="325">
        <v>45845</v>
      </c>
      <c r="K184" s="324" t="s">
        <v>76</v>
      </c>
      <c r="L184" s="312">
        <v>100000</v>
      </c>
      <c r="M184" s="312">
        <v>100000</v>
      </c>
      <c r="N184" s="312">
        <v>100517.22</v>
      </c>
      <c r="O184" s="312">
        <v>100000</v>
      </c>
      <c r="P184" s="313">
        <v>0.06</v>
      </c>
      <c r="Q184" s="314">
        <v>3.8443031246875037E-3</v>
      </c>
      <c r="R184" s="326">
        <v>0.9</v>
      </c>
      <c r="S184" s="327" t="s">
        <v>96</v>
      </c>
      <c r="T184" s="195"/>
      <c r="U184" s="195"/>
      <c r="V184" s="80"/>
      <c r="W184" s="80"/>
      <c r="X184" s="80"/>
      <c r="Y184" s="80"/>
    </row>
    <row r="185" spans="2:25" s="37" customFormat="1">
      <c r="B185" s="221"/>
      <c r="C185" s="320" t="s">
        <v>478</v>
      </c>
      <c r="D185" s="321"/>
      <c r="E185" s="322" t="s">
        <v>512</v>
      </c>
      <c r="F185" s="323"/>
      <c r="G185" s="324" t="s">
        <v>92</v>
      </c>
      <c r="H185" s="324" t="s">
        <v>93</v>
      </c>
      <c r="I185" s="325">
        <v>45625</v>
      </c>
      <c r="J185" s="325">
        <v>45859</v>
      </c>
      <c r="K185" s="324" t="s">
        <v>76</v>
      </c>
      <c r="L185" s="312">
        <v>100000</v>
      </c>
      <c r="M185" s="312">
        <v>100000</v>
      </c>
      <c r="N185" s="312">
        <v>100534.72</v>
      </c>
      <c r="O185" s="312">
        <v>100000</v>
      </c>
      <c r="P185" s="313">
        <v>6.1499999999999999E-2</v>
      </c>
      <c r="Q185" s="314">
        <v>3.8449724160256648E-3</v>
      </c>
      <c r="R185" s="326">
        <v>0.9</v>
      </c>
      <c r="S185" s="327" t="s">
        <v>96</v>
      </c>
      <c r="T185" s="195"/>
      <c r="U185" s="195"/>
      <c r="V185" s="80"/>
      <c r="W185" s="80"/>
      <c r="X185" s="80"/>
      <c r="Y185" s="80"/>
    </row>
    <row r="186" spans="2:25" s="37" customFormat="1">
      <c r="B186" s="221"/>
      <c r="C186" s="320" t="s">
        <v>478</v>
      </c>
      <c r="D186" s="321"/>
      <c r="E186" s="322" t="s">
        <v>512</v>
      </c>
      <c r="F186" s="323"/>
      <c r="G186" s="324" t="s">
        <v>92</v>
      </c>
      <c r="H186" s="324" t="s">
        <v>93</v>
      </c>
      <c r="I186" s="325">
        <v>45625</v>
      </c>
      <c r="J186" s="325">
        <v>45859</v>
      </c>
      <c r="K186" s="324" t="s">
        <v>76</v>
      </c>
      <c r="L186" s="312">
        <v>100000</v>
      </c>
      <c r="M186" s="312">
        <v>100000</v>
      </c>
      <c r="N186" s="312">
        <v>100534.72</v>
      </c>
      <c r="O186" s="312">
        <v>100000</v>
      </c>
      <c r="P186" s="313">
        <v>6.1499999999999999E-2</v>
      </c>
      <c r="Q186" s="314">
        <v>3.8449724160256648E-3</v>
      </c>
      <c r="R186" s="326">
        <v>0.9</v>
      </c>
      <c r="S186" s="327" t="s">
        <v>96</v>
      </c>
      <c r="T186" s="195"/>
      <c r="U186" s="195"/>
      <c r="V186" s="80"/>
      <c r="W186" s="80"/>
      <c r="X186" s="80"/>
      <c r="Y186" s="80"/>
    </row>
    <row r="187" spans="2:25" s="37" customFormat="1">
      <c r="B187" s="221"/>
      <c r="C187" s="320" t="s">
        <v>478</v>
      </c>
      <c r="D187" s="321"/>
      <c r="E187" s="322" t="s">
        <v>512</v>
      </c>
      <c r="F187" s="323"/>
      <c r="G187" s="324" t="s">
        <v>92</v>
      </c>
      <c r="H187" s="324" t="s">
        <v>93</v>
      </c>
      <c r="I187" s="325">
        <v>45621</v>
      </c>
      <c r="J187" s="325">
        <v>45861</v>
      </c>
      <c r="K187" s="324" t="s">
        <v>76</v>
      </c>
      <c r="L187" s="312">
        <v>100000</v>
      </c>
      <c r="M187" s="312">
        <v>100000</v>
      </c>
      <c r="N187" s="312">
        <v>100581.89</v>
      </c>
      <c r="O187" s="312">
        <v>100000</v>
      </c>
      <c r="P187" s="313">
        <v>0.06</v>
      </c>
      <c r="Q187" s="314">
        <v>3.8467764430211537E-3</v>
      </c>
      <c r="R187" s="326">
        <v>0.9</v>
      </c>
      <c r="S187" s="327" t="s">
        <v>96</v>
      </c>
      <c r="T187" s="195"/>
      <c r="U187" s="195"/>
      <c r="V187" s="80"/>
      <c r="W187" s="80"/>
      <c r="X187" s="80"/>
      <c r="Y187" s="80"/>
    </row>
    <row r="188" spans="2:25" s="37" customFormat="1">
      <c r="B188" s="221"/>
      <c r="C188" s="320" t="s">
        <v>478</v>
      </c>
      <c r="D188" s="321"/>
      <c r="E188" s="322" t="s">
        <v>512</v>
      </c>
      <c r="F188" s="323"/>
      <c r="G188" s="324" t="s">
        <v>92</v>
      </c>
      <c r="H188" s="324" t="s">
        <v>93</v>
      </c>
      <c r="I188" s="325">
        <v>45621</v>
      </c>
      <c r="J188" s="325">
        <v>45861</v>
      </c>
      <c r="K188" s="324" t="s">
        <v>76</v>
      </c>
      <c r="L188" s="312">
        <v>100000</v>
      </c>
      <c r="M188" s="312">
        <v>100000</v>
      </c>
      <c r="N188" s="312">
        <v>100581.89</v>
      </c>
      <c r="O188" s="312">
        <v>100000</v>
      </c>
      <c r="P188" s="313">
        <v>0.06</v>
      </c>
      <c r="Q188" s="314">
        <v>3.8467764430211537E-3</v>
      </c>
      <c r="R188" s="326">
        <v>0.9</v>
      </c>
      <c r="S188" s="327" t="s">
        <v>96</v>
      </c>
      <c r="T188" s="195"/>
      <c r="U188" s="195"/>
      <c r="V188" s="80"/>
      <c r="W188" s="80"/>
      <c r="X188" s="80"/>
      <c r="Y188" s="80"/>
    </row>
    <row r="189" spans="2:25" s="37" customFormat="1">
      <c r="B189" s="221"/>
      <c r="C189" s="320" t="s">
        <v>478</v>
      </c>
      <c r="D189" s="321"/>
      <c r="E189" s="322" t="s">
        <v>512</v>
      </c>
      <c r="F189" s="323"/>
      <c r="G189" s="324" t="s">
        <v>92</v>
      </c>
      <c r="H189" s="324" t="s">
        <v>93</v>
      </c>
      <c r="I189" s="325">
        <v>45621</v>
      </c>
      <c r="J189" s="325">
        <v>45861</v>
      </c>
      <c r="K189" s="324" t="s">
        <v>76</v>
      </c>
      <c r="L189" s="312">
        <v>100000</v>
      </c>
      <c r="M189" s="312">
        <v>100000</v>
      </c>
      <c r="N189" s="312">
        <v>100581.89</v>
      </c>
      <c r="O189" s="312">
        <v>100000</v>
      </c>
      <c r="P189" s="313">
        <v>0.06</v>
      </c>
      <c r="Q189" s="314">
        <v>3.8467764430211537E-3</v>
      </c>
      <c r="R189" s="326">
        <v>0.9</v>
      </c>
      <c r="S189" s="327" t="s">
        <v>96</v>
      </c>
      <c r="T189" s="195"/>
      <c r="U189" s="195"/>
      <c r="V189" s="80"/>
      <c r="W189" s="80"/>
      <c r="X189" s="80"/>
      <c r="Y189" s="80"/>
    </row>
    <row r="190" spans="2:25" s="37" customFormat="1">
      <c r="B190" s="221"/>
      <c r="C190" s="320" t="s">
        <v>478</v>
      </c>
      <c r="D190" s="321"/>
      <c r="E190" s="322" t="s">
        <v>512</v>
      </c>
      <c r="F190" s="323"/>
      <c r="G190" s="324" t="s">
        <v>92</v>
      </c>
      <c r="H190" s="324" t="s">
        <v>93</v>
      </c>
      <c r="I190" s="325">
        <v>45621</v>
      </c>
      <c r="J190" s="325">
        <v>45861</v>
      </c>
      <c r="K190" s="324" t="s">
        <v>76</v>
      </c>
      <c r="L190" s="312">
        <v>100000</v>
      </c>
      <c r="M190" s="312">
        <v>100000</v>
      </c>
      <c r="N190" s="312">
        <v>100581.89</v>
      </c>
      <c r="O190" s="312">
        <v>100000</v>
      </c>
      <c r="P190" s="313">
        <v>0.06</v>
      </c>
      <c r="Q190" s="314">
        <v>3.8467764430211537E-3</v>
      </c>
      <c r="R190" s="326">
        <v>0.9</v>
      </c>
      <c r="S190" s="327" t="s">
        <v>96</v>
      </c>
      <c r="T190" s="195"/>
      <c r="U190" s="195"/>
      <c r="V190" s="80"/>
      <c r="W190" s="80"/>
      <c r="X190" s="80"/>
      <c r="Y190" s="80"/>
    </row>
    <row r="191" spans="2:25" s="37" customFormat="1">
      <c r="B191" s="221"/>
      <c r="C191" s="320" t="s">
        <v>478</v>
      </c>
      <c r="D191" s="321"/>
      <c r="E191" s="322" t="s">
        <v>512</v>
      </c>
      <c r="F191" s="323"/>
      <c r="G191" s="324" t="s">
        <v>92</v>
      </c>
      <c r="H191" s="324" t="s">
        <v>93</v>
      </c>
      <c r="I191" s="325">
        <v>45621</v>
      </c>
      <c r="J191" s="325">
        <v>45861</v>
      </c>
      <c r="K191" s="324" t="s">
        <v>76</v>
      </c>
      <c r="L191" s="312">
        <v>100000</v>
      </c>
      <c r="M191" s="312">
        <v>100000</v>
      </c>
      <c r="N191" s="312">
        <v>100581.89</v>
      </c>
      <c r="O191" s="312">
        <v>100000</v>
      </c>
      <c r="P191" s="313">
        <v>0.06</v>
      </c>
      <c r="Q191" s="314">
        <v>3.8467764430211537E-3</v>
      </c>
      <c r="R191" s="326">
        <v>0.9</v>
      </c>
      <c r="S191" s="327" t="s">
        <v>96</v>
      </c>
      <c r="T191" s="195"/>
      <c r="U191" s="195"/>
      <c r="V191" s="80"/>
      <c r="W191" s="80"/>
      <c r="X191" s="80"/>
      <c r="Y191" s="80"/>
    </row>
    <row r="192" spans="2:25" s="37" customFormat="1">
      <c r="B192" s="221"/>
      <c r="C192" s="320" t="s">
        <v>478</v>
      </c>
      <c r="D192" s="321"/>
      <c r="E192" s="322" t="s">
        <v>512</v>
      </c>
      <c r="F192" s="323"/>
      <c r="G192" s="324" t="s">
        <v>92</v>
      </c>
      <c r="H192" s="324" t="s">
        <v>93</v>
      </c>
      <c r="I192" s="325">
        <v>45621</v>
      </c>
      <c r="J192" s="325">
        <v>45861</v>
      </c>
      <c r="K192" s="324" t="s">
        <v>76</v>
      </c>
      <c r="L192" s="312">
        <v>100000</v>
      </c>
      <c r="M192" s="312">
        <v>100000</v>
      </c>
      <c r="N192" s="312">
        <v>100581.89</v>
      </c>
      <c r="O192" s="312">
        <v>100000</v>
      </c>
      <c r="P192" s="313">
        <v>0.06</v>
      </c>
      <c r="Q192" s="314">
        <v>3.8467764430211537E-3</v>
      </c>
      <c r="R192" s="326">
        <v>0.9</v>
      </c>
      <c r="S192" s="327" t="s">
        <v>96</v>
      </c>
      <c r="T192" s="195"/>
      <c r="U192" s="195"/>
      <c r="V192" s="80"/>
      <c r="W192" s="80"/>
      <c r="X192" s="80"/>
      <c r="Y192" s="80"/>
    </row>
    <row r="193" spans="2:25" s="37" customFormat="1">
      <c r="B193" s="221"/>
      <c r="C193" s="320" t="s">
        <v>478</v>
      </c>
      <c r="D193" s="321"/>
      <c r="E193" s="322" t="s">
        <v>512</v>
      </c>
      <c r="F193" s="323"/>
      <c r="G193" s="324" t="s">
        <v>92</v>
      </c>
      <c r="H193" s="324" t="s">
        <v>93</v>
      </c>
      <c r="I193" s="325">
        <v>45621</v>
      </c>
      <c r="J193" s="325">
        <v>45861</v>
      </c>
      <c r="K193" s="324" t="s">
        <v>76</v>
      </c>
      <c r="L193" s="312">
        <v>100000</v>
      </c>
      <c r="M193" s="312">
        <v>100000</v>
      </c>
      <c r="N193" s="312">
        <v>100581.89</v>
      </c>
      <c r="O193" s="312">
        <v>100000</v>
      </c>
      <c r="P193" s="313">
        <v>0.06</v>
      </c>
      <c r="Q193" s="314">
        <v>3.8467764430211537E-3</v>
      </c>
      <c r="R193" s="326">
        <v>0.9</v>
      </c>
      <c r="S193" s="327" t="s">
        <v>96</v>
      </c>
      <c r="T193" s="195"/>
      <c r="U193" s="195"/>
      <c r="V193" s="80"/>
      <c r="W193" s="80"/>
      <c r="X193" s="80"/>
      <c r="Y193" s="80"/>
    </row>
    <row r="194" spans="2:25" s="37" customFormat="1">
      <c r="B194" s="221"/>
      <c r="C194" s="320" t="s">
        <v>478</v>
      </c>
      <c r="D194" s="321"/>
      <c r="E194" s="322" t="s">
        <v>512</v>
      </c>
      <c r="F194" s="323"/>
      <c r="G194" s="324" t="s">
        <v>92</v>
      </c>
      <c r="H194" s="324" t="s">
        <v>93</v>
      </c>
      <c r="I194" s="325">
        <v>45621</v>
      </c>
      <c r="J194" s="325">
        <v>45887</v>
      </c>
      <c r="K194" s="324" t="s">
        <v>76</v>
      </c>
      <c r="L194" s="312">
        <v>100000</v>
      </c>
      <c r="M194" s="312">
        <v>100000</v>
      </c>
      <c r="N194" s="312">
        <v>100581.89</v>
      </c>
      <c r="O194" s="312">
        <v>100000</v>
      </c>
      <c r="P194" s="313">
        <v>0.06</v>
      </c>
      <c r="Q194" s="314">
        <v>3.8467764430211537E-3</v>
      </c>
      <c r="R194" s="326">
        <v>0.9</v>
      </c>
      <c r="S194" s="327" t="s">
        <v>96</v>
      </c>
      <c r="T194" s="195"/>
      <c r="U194" s="195"/>
      <c r="V194" s="80"/>
      <c r="W194" s="80"/>
      <c r="X194" s="80"/>
      <c r="Y194" s="80"/>
    </row>
    <row r="195" spans="2:25" s="37" customFormat="1">
      <c r="B195" s="221"/>
      <c r="C195" s="320" t="s">
        <v>478</v>
      </c>
      <c r="D195" s="321"/>
      <c r="E195" s="322" t="s">
        <v>512</v>
      </c>
      <c r="F195" s="323"/>
      <c r="G195" s="324" t="s">
        <v>92</v>
      </c>
      <c r="H195" s="324" t="s">
        <v>93</v>
      </c>
      <c r="I195" s="325">
        <v>45621</v>
      </c>
      <c r="J195" s="325">
        <v>45883</v>
      </c>
      <c r="K195" s="324" t="s">
        <v>76</v>
      </c>
      <c r="L195" s="312">
        <v>250000</v>
      </c>
      <c r="M195" s="312">
        <v>250000</v>
      </c>
      <c r="N195" s="312">
        <v>100581.89</v>
      </c>
      <c r="O195" s="312">
        <v>250000</v>
      </c>
      <c r="P195" s="313">
        <v>0.06</v>
      </c>
      <c r="Q195" s="314">
        <v>3.8467764430211537E-3</v>
      </c>
      <c r="R195" s="326">
        <v>0.9</v>
      </c>
      <c r="S195" s="327" t="s">
        <v>96</v>
      </c>
      <c r="T195" s="195"/>
      <c r="U195" s="195"/>
      <c r="V195" s="80"/>
      <c r="W195" s="80"/>
      <c r="X195" s="80"/>
      <c r="Y195" s="80"/>
    </row>
    <row r="196" spans="2:25" s="37" customFormat="1">
      <c r="B196" s="221"/>
      <c r="C196" s="320" t="s">
        <v>478</v>
      </c>
      <c r="D196" s="321"/>
      <c r="E196" s="322" t="s">
        <v>512</v>
      </c>
      <c r="F196" s="323"/>
      <c r="G196" s="324" t="s">
        <v>92</v>
      </c>
      <c r="H196" s="324" t="s">
        <v>93</v>
      </c>
      <c r="I196" s="325">
        <v>45621</v>
      </c>
      <c r="J196" s="325">
        <v>45883</v>
      </c>
      <c r="K196" s="324" t="s">
        <v>76</v>
      </c>
      <c r="L196" s="312">
        <v>250000</v>
      </c>
      <c r="M196" s="312">
        <v>250000</v>
      </c>
      <c r="N196" s="312">
        <v>100581.89</v>
      </c>
      <c r="O196" s="312">
        <v>250000</v>
      </c>
      <c r="P196" s="313">
        <v>0.06</v>
      </c>
      <c r="Q196" s="314">
        <v>3.8467764430211537E-3</v>
      </c>
      <c r="R196" s="326">
        <v>0.9</v>
      </c>
      <c r="S196" s="327" t="s">
        <v>96</v>
      </c>
      <c r="T196" s="195"/>
      <c r="U196" s="195"/>
      <c r="V196" s="80"/>
      <c r="W196" s="80"/>
      <c r="X196" s="80"/>
      <c r="Y196" s="80"/>
    </row>
    <row r="197" spans="2:25" s="37" customFormat="1">
      <c r="B197" s="221"/>
      <c r="C197" s="320" t="s">
        <v>478</v>
      </c>
      <c r="D197" s="321"/>
      <c r="E197" s="322" t="s">
        <v>512</v>
      </c>
      <c r="F197" s="323"/>
      <c r="G197" s="324" t="s">
        <v>92</v>
      </c>
      <c r="H197" s="324" t="s">
        <v>93</v>
      </c>
      <c r="I197" s="325">
        <v>45621</v>
      </c>
      <c r="J197" s="325">
        <v>45883</v>
      </c>
      <c r="K197" s="324" t="s">
        <v>76</v>
      </c>
      <c r="L197" s="312">
        <v>250000</v>
      </c>
      <c r="M197" s="312">
        <v>250000</v>
      </c>
      <c r="N197" s="312">
        <v>100581.89</v>
      </c>
      <c r="O197" s="312">
        <v>250000</v>
      </c>
      <c r="P197" s="313">
        <v>0.06</v>
      </c>
      <c r="Q197" s="314">
        <v>3.8467764430211537E-3</v>
      </c>
      <c r="R197" s="326">
        <v>0.9</v>
      </c>
      <c r="S197" s="327" t="s">
        <v>96</v>
      </c>
      <c r="T197" s="195"/>
      <c r="U197" s="195"/>
      <c r="V197" s="80"/>
      <c r="W197" s="80"/>
      <c r="X197" s="80"/>
      <c r="Y197" s="80"/>
    </row>
    <row r="198" spans="2:25" s="37" customFormat="1">
      <c r="B198" s="221"/>
      <c r="C198" s="320" t="s">
        <v>478</v>
      </c>
      <c r="D198" s="321"/>
      <c r="E198" s="322" t="s">
        <v>512</v>
      </c>
      <c r="F198" s="323"/>
      <c r="G198" s="324" t="s">
        <v>92</v>
      </c>
      <c r="H198" s="324" t="s">
        <v>93</v>
      </c>
      <c r="I198" s="325">
        <v>45621</v>
      </c>
      <c r="J198" s="325">
        <v>45883</v>
      </c>
      <c r="K198" s="324" t="s">
        <v>76</v>
      </c>
      <c r="L198" s="312">
        <v>250000</v>
      </c>
      <c r="M198" s="312">
        <v>250000</v>
      </c>
      <c r="N198" s="312">
        <v>100581.89</v>
      </c>
      <c r="O198" s="312">
        <v>250000</v>
      </c>
      <c r="P198" s="313">
        <v>0.06</v>
      </c>
      <c r="Q198" s="314">
        <v>3.8467764430211537E-3</v>
      </c>
      <c r="R198" s="326">
        <v>0.9</v>
      </c>
      <c r="S198" s="327" t="s">
        <v>96</v>
      </c>
      <c r="T198" s="195"/>
      <c r="U198" s="195"/>
      <c r="V198" s="80"/>
      <c r="W198" s="80"/>
      <c r="X198" s="80"/>
      <c r="Y198" s="80"/>
    </row>
    <row r="199" spans="2:25" s="37" customFormat="1">
      <c r="B199" s="221"/>
      <c r="C199" s="320" t="s">
        <v>478</v>
      </c>
      <c r="D199" s="321"/>
      <c r="E199" s="322" t="s">
        <v>512</v>
      </c>
      <c r="F199" s="323"/>
      <c r="G199" s="324" t="s">
        <v>92</v>
      </c>
      <c r="H199" s="324" t="s">
        <v>93</v>
      </c>
      <c r="I199" s="325">
        <v>45621</v>
      </c>
      <c r="J199" s="325">
        <v>45883</v>
      </c>
      <c r="K199" s="324" t="s">
        <v>76</v>
      </c>
      <c r="L199" s="312">
        <v>250000</v>
      </c>
      <c r="M199" s="312">
        <v>250000</v>
      </c>
      <c r="N199" s="312">
        <v>100762.48</v>
      </c>
      <c r="O199" s="312">
        <v>250000</v>
      </c>
      <c r="P199" s="313">
        <v>0.06</v>
      </c>
      <c r="Q199" s="314">
        <v>3.8536831471787827E-3</v>
      </c>
      <c r="R199" s="326">
        <v>0.9</v>
      </c>
      <c r="S199" s="327" t="s">
        <v>96</v>
      </c>
      <c r="T199" s="195"/>
      <c r="U199" s="195"/>
      <c r="V199" s="80"/>
      <c r="W199" s="80"/>
      <c r="X199" s="80"/>
      <c r="Y199" s="80"/>
    </row>
    <row r="200" spans="2:25" s="37" customFormat="1">
      <c r="B200" s="221"/>
      <c r="C200" s="320" t="s">
        <v>478</v>
      </c>
      <c r="D200" s="321"/>
      <c r="E200" s="322" t="s">
        <v>512</v>
      </c>
      <c r="F200" s="323"/>
      <c r="G200" s="324" t="s">
        <v>92</v>
      </c>
      <c r="H200" s="324" t="s">
        <v>93</v>
      </c>
      <c r="I200" s="325">
        <v>45621</v>
      </c>
      <c r="J200" s="325">
        <v>45883</v>
      </c>
      <c r="K200" s="324" t="s">
        <v>76</v>
      </c>
      <c r="L200" s="312">
        <v>250000</v>
      </c>
      <c r="M200" s="312">
        <v>250000</v>
      </c>
      <c r="N200" s="312">
        <v>251454.76</v>
      </c>
      <c r="O200" s="312">
        <v>250000</v>
      </c>
      <c r="P200" s="313">
        <v>0.06</v>
      </c>
      <c r="Q200" s="314">
        <v>9.6169424461355606E-3</v>
      </c>
      <c r="R200" s="326">
        <v>0.9</v>
      </c>
      <c r="S200" s="327" t="s">
        <v>96</v>
      </c>
      <c r="T200" s="195"/>
      <c r="U200" s="195"/>
      <c r="V200" s="80"/>
      <c r="W200" s="80"/>
      <c r="X200" s="80"/>
      <c r="Y200" s="80"/>
    </row>
    <row r="201" spans="2:25" s="37" customFormat="1">
      <c r="B201" s="221"/>
      <c r="C201" s="320" t="s">
        <v>478</v>
      </c>
      <c r="D201" s="321"/>
      <c r="E201" s="322" t="s">
        <v>512</v>
      </c>
      <c r="F201" s="323"/>
      <c r="G201" s="324" t="s">
        <v>92</v>
      </c>
      <c r="H201" s="324" t="s">
        <v>93</v>
      </c>
      <c r="I201" s="325">
        <v>45621</v>
      </c>
      <c r="J201" s="325">
        <v>45884</v>
      </c>
      <c r="K201" s="324" t="s">
        <v>76</v>
      </c>
      <c r="L201" s="312">
        <v>100000</v>
      </c>
      <c r="M201" s="312">
        <v>100000</v>
      </c>
      <c r="N201" s="312">
        <v>251454.76</v>
      </c>
      <c r="O201" s="312">
        <v>100000</v>
      </c>
      <c r="P201" s="313">
        <v>0.06</v>
      </c>
      <c r="Q201" s="314">
        <v>9.6169424461355606E-3</v>
      </c>
      <c r="R201" s="326">
        <v>0.9</v>
      </c>
      <c r="S201" s="327" t="s">
        <v>96</v>
      </c>
      <c r="T201" s="195"/>
      <c r="U201" s="195"/>
      <c r="V201" s="80"/>
      <c r="W201" s="80"/>
      <c r="X201" s="80"/>
      <c r="Y201" s="80"/>
    </row>
    <row r="202" spans="2:25" s="37" customFormat="1">
      <c r="B202" s="221"/>
      <c r="C202" s="320" t="s">
        <v>478</v>
      </c>
      <c r="D202" s="321"/>
      <c r="E202" s="322" t="s">
        <v>512</v>
      </c>
      <c r="F202" s="323"/>
      <c r="G202" s="324" t="s">
        <v>92</v>
      </c>
      <c r="H202" s="324" t="s">
        <v>93</v>
      </c>
      <c r="I202" s="325">
        <v>45621</v>
      </c>
      <c r="J202" s="325">
        <v>45887</v>
      </c>
      <c r="K202" s="324" t="s">
        <v>76</v>
      </c>
      <c r="L202" s="312">
        <v>100000</v>
      </c>
      <c r="M202" s="312">
        <v>100000</v>
      </c>
      <c r="N202" s="312">
        <v>251454.76</v>
      </c>
      <c r="O202" s="312">
        <v>100000</v>
      </c>
      <c r="P202" s="313">
        <v>0.06</v>
      </c>
      <c r="Q202" s="314">
        <v>9.6169424461355606E-3</v>
      </c>
      <c r="R202" s="326">
        <v>0.9</v>
      </c>
      <c r="S202" s="327" t="s">
        <v>96</v>
      </c>
      <c r="T202" s="195"/>
      <c r="U202" s="195"/>
      <c r="V202" s="80"/>
      <c r="W202" s="80"/>
      <c r="X202" s="80"/>
      <c r="Y202" s="80"/>
    </row>
    <row r="203" spans="2:25" s="37" customFormat="1">
      <c r="B203" s="221"/>
      <c r="C203" s="320" t="s">
        <v>478</v>
      </c>
      <c r="D203" s="321"/>
      <c r="E203" s="322" t="s">
        <v>512</v>
      </c>
      <c r="F203" s="323"/>
      <c r="G203" s="324" t="s">
        <v>92</v>
      </c>
      <c r="H203" s="324" t="s">
        <v>93</v>
      </c>
      <c r="I203" s="325">
        <v>45621</v>
      </c>
      <c r="J203" s="325">
        <v>45887</v>
      </c>
      <c r="K203" s="324" t="s">
        <v>76</v>
      </c>
      <c r="L203" s="312">
        <v>100000</v>
      </c>
      <c r="M203" s="312">
        <v>100000</v>
      </c>
      <c r="N203" s="312">
        <v>251454.76</v>
      </c>
      <c r="O203" s="312">
        <v>100000</v>
      </c>
      <c r="P203" s="313">
        <v>0.06</v>
      </c>
      <c r="Q203" s="314">
        <v>9.6169424461355606E-3</v>
      </c>
      <c r="R203" s="326">
        <v>0.9</v>
      </c>
      <c r="S203" s="327" t="s">
        <v>96</v>
      </c>
      <c r="T203" s="195"/>
      <c r="U203" s="195"/>
      <c r="V203" s="80"/>
      <c r="W203" s="80"/>
      <c r="X203" s="80"/>
      <c r="Y203" s="80"/>
    </row>
    <row r="204" spans="2:25" s="37" customFormat="1">
      <c r="B204" s="221"/>
      <c r="C204" s="320" t="s">
        <v>478</v>
      </c>
      <c r="D204" s="321"/>
      <c r="E204" s="322" t="s">
        <v>512</v>
      </c>
      <c r="F204" s="323"/>
      <c r="G204" s="324" t="s">
        <v>92</v>
      </c>
      <c r="H204" s="324" t="s">
        <v>93</v>
      </c>
      <c r="I204" s="325">
        <v>45621</v>
      </c>
      <c r="J204" s="325">
        <v>45887</v>
      </c>
      <c r="K204" s="324" t="s">
        <v>76</v>
      </c>
      <c r="L204" s="312">
        <v>100000</v>
      </c>
      <c r="M204" s="312">
        <v>100000</v>
      </c>
      <c r="N204" s="312">
        <v>251454.76</v>
      </c>
      <c r="O204" s="312">
        <v>100000</v>
      </c>
      <c r="P204" s="313">
        <v>0.06</v>
      </c>
      <c r="Q204" s="314">
        <v>9.6169424461355606E-3</v>
      </c>
      <c r="R204" s="326">
        <v>0.9</v>
      </c>
      <c r="S204" s="327" t="s">
        <v>96</v>
      </c>
      <c r="T204" s="195"/>
      <c r="U204" s="195"/>
      <c r="V204" s="80"/>
      <c r="W204" s="80"/>
      <c r="X204" s="80"/>
      <c r="Y204" s="80"/>
    </row>
    <row r="205" spans="2:25" s="37" customFormat="1">
      <c r="B205" s="221"/>
      <c r="C205" s="320" t="s">
        <v>478</v>
      </c>
      <c r="D205" s="321"/>
      <c r="E205" s="322" t="s">
        <v>512</v>
      </c>
      <c r="F205" s="323"/>
      <c r="G205" s="324" t="s">
        <v>92</v>
      </c>
      <c r="H205" s="324" t="s">
        <v>93</v>
      </c>
      <c r="I205" s="325">
        <v>45611</v>
      </c>
      <c r="J205" s="325">
        <v>45859</v>
      </c>
      <c r="K205" s="324" t="s">
        <v>76</v>
      </c>
      <c r="L205" s="312">
        <v>100000</v>
      </c>
      <c r="M205" s="312">
        <v>100000</v>
      </c>
      <c r="N205" s="312">
        <v>251454.76</v>
      </c>
      <c r="O205" s="312">
        <v>100000</v>
      </c>
      <c r="P205" s="313">
        <v>6.1499999999999999E-2</v>
      </c>
      <c r="Q205" s="314">
        <v>9.6169424461355606E-3</v>
      </c>
      <c r="R205" s="326">
        <v>0.9</v>
      </c>
      <c r="S205" s="327" t="s">
        <v>96</v>
      </c>
      <c r="T205" s="195"/>
      <c r="U205" s="195"/>
      <c r="V205" s="80"/>
      <c r="W205" s="80"/>
      <c r="X205" s="80"/>
      <c r="Y205" s="80"/>
    </row>
    <row r="206" spans="2:25" s="37" customFormat="1">
      <c r="B206" s="221"/>
      <c r="C206" s="320" t="s">
        <v>510</v>
      </c>
      <c r="D206" s="321"/>
      <c r="E206" s="322" t="s">
        <v>512</v>
      </c>
      <c r="F206" s="323"/>
      <c r="G206" s="324" t="s">
        <v>92</v>
      </c>
      <c r="H206" s="324" t="s">
        <v>93</v>
      </c>
      <c r="I206" s="325">
        <v>45656</v>
      </c>
      <c r="J206" s="325">
        <v>46689</v>
      </c>
      <c r="K206" s="324" t="s">
        <v>76</v>
      </c>
      <c r="L206" s="312">
        <v>264827.53999999998</v>
      </c>
      <c r="M206" s="312">
        <v>264827.53999999998</v>
      </c>
      <c r="N206" s="312">
        <v>264871.8</v>
      </c>
      <c r="O206" s="312">
        <v>270000</v>
      </c>
      <c r="P206" s="313">
        <v>6.5000000000000002E-2</v>
      </c>
      <c r="Q206" s="314">
        <v>1.01300800836076E-2</v>
      </c>
      <c r="R206" s="326">
        <v>0.9</v>
      </c>
      <c r="S206" s="327" t="s">
        <v>96</v>
      </c>
      <c r="T206" s="195"/>
      <c r="U206" s="195"/>
      <c r="V206" s="80"/>
      <c r="W206" s="80"/>
      <c r="X206" s="80"/>
      <c r="Y206" s="80"/>
    </row>
    <row r="207" spans="2:25" s="37" customFormat="1">
      <c r="B207" s="221"/>
      <c r="C207" s="320" t="s">
        <v>509</v>
      </c>
      <c r="D207" s="321"/>
      <c r="E207" s="322" t="s">
        <v>105</v>
      </c>
      <c r="F207" s="323"/>
      <c r="G207" s="324" t="s">
        <v>92</v>
      </c>
      <c r="H207" s="324" t="s">
        <v>93</v>
      </c>
      <c r="I207" s="325">
        <v>45652</v>
      </c>
      <c r="J207" s="325">
        <v>46930</v>
      </c>
      <c r="K207" s="324" t="s">
        <v>76</v>
      </c>
      <c r="L207" s="312">
        <v>20007</v>
      </c>
      <c r="M207" s="312">
        <v>20007</v>
      </c>
      <c r="N207" s="312">
        <v>20022.07</v>
      </c>
      <c r="O207" s="312">
        <v>20000</v>
      </c>
      <c r="P207" s="313">
        <v>6.4000000000000001E-2</v>
      </c>
      <c r="Q207" s="314">
        <v>7.6574845846027106E-4</v>
      </c>
      <c r="R207" s="326">
        <v>0.9</v>
      </c>
      <c r="S207" s="327" t="s">
        <v>96</v>
      </c>
      <c r="T207" s="195"/>
      <c r="U207" s="195"/>
      <c r="V207" s="80"/>
      <c r="W207" s="80"/>
      <c r="X207" s="80"/>
      <c r="Y207" s="80"/>
    </row>
    <row r="208" spans="2:25" s="37" customFormat="1">
      <c r="B208" s="221"/>
      <c r="C208" s="320" t="s">
        <v>509</v>
      </c>
      <c r="D208" s="321"/>
      <c r="E208" s="322" t="s">
        <v>105</v>
      </c>
      <c r="F208" s="323"/>
      <c r="G208" s="324" t="s">
        <v>92</v>
      </c>
      <c r="H208" s="324" t="s">
        <v>93</v>
      </c>
      <c r="I208" s="325">
        <v>45652</v>
      </c>
      <c r="J208" s="325">
        <v>47294</v>
      </c>
      <c r="K208" s="324" t="s">
        <v>76</v>
      </c>
      <c r="L208" s="312">
        <v>20007</v>
      </c>
      <c r="M208" s="312">
        <v>20007</v>
      </c>
      <c r="N208" s="312">
        <v>20022.07</v>
      </c>
      <c r="O208" s="312">
        <v>20000</v>
      </c>
      <c r="P208" s="313">
        <v>6.5000000000000002E-2</v>
      </c>
      <c r="Q208" s="314">
        <v>7.6574845846027106E-4</v>
      </c>
      <c r="R208" s="326">
        <v>0.9</v>
      </c>
      <c r="S208" s="327" t="s">
        <v>96</v>
      </c>
      <c r="T208" s="195"/>
      <c r="U208" s="195"/>
      <c r="V208" s="80"/>
      <c r="W208" s="80"/>
      <c r="X208" s="80"/>
      <c r="Y208" s="80"/>
    </row>
    <row r="209" spans="2:25" s="37" customFormat="1">
      <c r="B209" s="221"/>
      <c r="C209" s="320" t="s">
        <v>478</v>
      </c>
      <c r="D209" s="321"/>
      <c r="E209" s="322" t="s">
        <v>105</v>
      </c>
      <c r="F209" s="323"/>
      <c r="G209" s="324" t="s">
        <v>92</v>
      </c>
      <c r="H209" s="324" t="s">
        <v>93</v>
      </c>
      <c r="I209" s="325">
        <v>45580</v>
      </c>
      <c r="J209" s="325">
        <v>45880</v>
      </c>
      <c r="K209" s="324" t="s">
        <v>76</v>
      </c>
      <c r="L209" s="312">
        <v>20000</v>
      </c>
      <c r="M209" s="312">
        <v>20000</v>
      </c>
      <c r="N209" s="312">
        <v>20255.27</v>
      </c>
      <c r="O209" s="312">
        <v>20000</v>
      </c>
      <c r="P209" s="313">
        <v>4.2500000000000003E-2</v>
      </c>
      <c r="Q209" s="314">
        <v>7.7466724360650892E-4</v>
      </c>
      <c r="R209" s="326">
        <v>0.9</v>
      </c>
      <c r="S209" s="327" t="s">
        <v>96</v>
      </c>
      <c r="T209" s="195"/>
      <c r="U209" s="195"/>
      <c r="V209" s="80"/>
      <c r="W209" s="80"/>
      <c r="X209" s="80"/>
      <c r="Y209" s="80"/>
    </row>
    <row r="210" spans="2:25" s="37" customFormat="1">
      <c r="B210" s="221"/>
      <c r="C210" s="320" t="s">
        <v>478</v>
      </c>
      <c r="D210" s="321"/>
      <c r="E210" s="322" t="s">
        <v>105</v>
      </c>
      <c r="F210" s="323"/>
      <c r="G210" s="324" t="s">
        <v>92</v>
      </c>
      <c r="H210" s="324" t="s">
        <v>93</v>
      </c>
      <c r="I210" s="325">
        <v>45594</v>
      </c>
      <c r="J210" s="325">
        <v>46134</v>
      </c>
      <c r="K210" s="324" t="s">
        <v>76</v>
      </c>
      <c r="L210" s="312">
        <v>150000</v>
      </c>
      <c r="M210" s="312">
        <v>150000</v>
      </c>
      <c r="N210" s="312">
        <v>151553.5</v>
      </c>
      <c r="O210" s="312">
        <v>150000</v>
      </c>
      <c r="P210" s="313">
        <v>6.0999999999999999E-2</v>
      </c>
      <c r="Q210" s="314">
        <v>5.7961968467425537E-3</v>
      </c>
      <c r="R210" s="326">
        <v>0.9</v>
      </c>
      <c r="S210" s="327" t="s">
        <v>96</v>
      </c>
      <c r="T210" s="195"/>
      <c r="U210" s="195"/>
      <c r="V210" s="80"/>
      <c r="W210" s="80"/>
      <c r="X210" s="80"/>
      <c r="Y210" s="80"/>
    </row>
    <row r="211" spans="2:25" s="37" customFormat="1">
      <c r="B211" s="221"/>
      <c r="C211" s="320" t="s">
        <v>478</v>
      </c>
      <c r="D211" s="321"/>
      <c r="E211" s="322" t="s">
        <v>105</v>
      </c>
      <c r="F211" s="323"/>
      <c r="G211" s="324" t="s">
        <v>92</v>
      </c>
      <c r="H211" s="324" t="s">
        <v>93</v>
      </c>
      <c r="I211" s="325">
        <v>45594</v>
      </c>
      <c r="J211" s="325">
        <v>46134</v>
      </c>
      <c r="K211" s="324" t="s">
        <v>76</v>
      </c>
      <c r="L211" s="312">
        <v>150000</v>
      </c>
      <c r="M211" s="312">
        <v>150000</v>
      </c>
      <c r="N211" s="312">
        <v>151553.5</v>
      </c>
      <c r="O211" s="312">
        <v>150000</v>
      </c>
      <c r="P211" s="313">
        <v>6.0999999999999999E-2</v>
      </c>
      <c r="Q211" s="314">
        <v>5.7961968467425537E-3</v>
      </c>
      <c r="R211" s="326">
        <v>0.9</v>
      </c>
      <c r="S211" s="327" t="s">
        <v>96</v>
      </c>
      <c r="T211" s="195"/>
      <c r="U211" s="195"/>
      <c r="V211" s="80"/>
      <c r="W211" s="80"/>
      <c r="X211" s="80"/>
      <c r="Y211" s="80"/>
    </row>
    <row r="212" spans="2:25" s="37" customFormat="1" ht="11.4" customHeight="1">
      <c r="B212" s="221"/>
      <c r="C212" s="320" t="s">
        <v>478</v>
      </c>
      <c r="D212" s="321"/>
      <c r="E212" s="322" t="s">
        <v>514</v>
      </c>
      <c r="F212" s="323"/>
      <c r="G212" s="324" t="s">
        <v>92</v>
      </c>
      <c r="H212" s="324" t="s">
        <v>93</v>
      </c>
      <c r="I212" s="325">
        <v>45653</v>
      </c>
      <c r="J212" s="325">
        <v>45705</v>
      </c>
      <c r="K212" s="324" t="s">
        <v>76</v>
      </c>
      <c r="L212" s="312">
        <v>50000</v>
      </c>
      <c r="M212" s="312">
        <v>50000</v>
      </c>
      <c r="N212" s="312">
        <v>50028.76</v>
      </c>
      <c r="O212" s="312">
        <v>50000</v>
      </c>
      <c r="P212" s="313">
        <v>0.06</v>
      </c>
      <c r="Q212" s="314">
        <v>1.9133608986822478E-3</v>
      </c>
      <c r="R212" s="326">
        <v>0.9</v>
      </c>
      <c r="S212" s="327" t="s">
        <v>96</v>
      </c>
      <c r="T212" s="195"/>
      <c r="U212" s="195"/>
      <c r="V212" s="80"/>
      <c r="W212" s="80"/>
      <c r="X212" s="80"/>
      <c r="Y212" s="80"/>
    </row>
    <row r="213" spans="2:25" s="37" customFormat="1">
      <c r="B213" s="221"/>
      <c r="C213" s="320" t="s">
        <v>478</v>
      </c>
      <c r="D213" s="321"/>
      <c r="E213" s="322" t="s">
        <v>514</v>
      </c>
      <c r="F213" s="323"/>
      <c r="G213" s="324" t="s">
        <v>92</v>
      </c>
      <c r="H213" s="324" t="s">
        <v>93</v>
      </c>
      <c r="I213" s="325">
        <v>45624</v>
      </c>
      <c r="J213" s="325">
        <v>45859</v>
      </c>
      <c r="K213" s="324" t="s">
        <v>76</v>
      </c>
      <c r="L213" s="312">
        <v>100000</v>
      </c>
      <c r="M213" s="312">
        <v>100000</v>
      </c>
      <c r="N213" s="312">
        <v>100533.39</v>
      </c>
      <c r="O213" s="312">
        <v>100000</v>
      </c>
      <c r="P213" s="313">
        <v>0.06</v>
      </c>
      <c r="Q213" s="314">
        <v>3.8449215498839646E-3</v>
      </c>
      <c r="R213" s="326">
        <v>0.9</v>
      </c>
      <c r="S213" s="327" t="s">
        <v>96</v>
      </c>
      <c r="T213" s="195"/>
      <c r="U213" s="195"/>
      <c r="V213" s="80"/>
      <c r="W213" s="80"/>
      <c r="X213" s="80"/>
      <c r="Y213" s="80"/>
    </row>
    <row r="214" spans="2:25" s="37" customFormat="1">
      <c r="B214" s="221"/>
      <c r="C214" s="320" t="s">
        <v>478</v>
      </c>
      <c r="D214" s="321"/>
      <c r="E214" s="322" t="s">
        <v>514</v>
      </c>
      <c r="F214" s="323"/>
      <c r="G214" s="324" t="s">
        <v>92</v>
      </c>
      <c r="H214" s="324" t="s">
        <v>93</v>
      </c>
      <c r="I214" s="325">
        <v>45624</v>
      </c>
      <c r="J214" s="325">
        <v>45915</v>
      </c>
      <c r="K214" s="324" t="s">
        <v>76</v>
      </c>
      <c r="L214" s="312">
        <v>100000</v>
      </c>
      <c r="M214" s="312">
        <v>100000</v>
      </c>
      <c r="N214" s="312">
        <v>100533.39</v>
      </c>
      <c r="O214" s="312">
        <v>100000</v>
      </c>
      <c r="P214" s="313">
        <v>0.06</v>
      </c>
      <c r="Q214" s="314">
        <v>3.8449215498839646E-3</v>
      </c>
      <c r="R214" s="326">
        <v>0.9</v>
      </c>
      <c r="S214" s="327" t="s">
        <v>96</v>
      </c>
      <c r="T214" s="195"/>
      <c r="U214" s="195"/>
      <c r="V214" s="80"/>
      <c r="W214" s="80"/>
      <c r="X214" s="80"/>
      <c r="Y214" s="80"/>
    </row>
    <row r="215" spans="2:25" s="37" customFormat="1">
      <c r="B215" s="221"/>
      <c r="C215" s="320" t="s">
        <v>478</v>
      </c>
      <c r="D215" s="321"/>
      <c r="E215" s="322" t="s">
        <v>514</v>
      </c>
      <c r="F215" s="323"/>
      <c r="G215" s="324" t="s">
        <v>92</v>
      </c>
      <c r="H215" s="324" t="s">
        <v>93</v>
      </c>
      <c r="I215" s="325">
        <v>45624</v>
      </c>
      <c r="J215" s="325">
        <v>45915</v>
      </c>
      <c r="K215" s="324" t="s">
        <v>76</v>
      </c>
      <c r="L215" s="312">
        <v>100000</v>
      </c>
      <c r="M215" s="312">
        <v>100000</v>
      </c>
      <c r="N215" s="312">
        <v>100533.39</v>
      </c>
      <c r="O215" s="312">
        <v>100000</v>
      </c>
      <c r="P215" s="313">
        <v>0.06</v>
      </c>
      <c r="Q215" s="314">
        <v>3.8449215498839646E-3</v>
      </c>
      <c r="R215" s="326">
        <v>0.9</v>
      </c>
      <c r="S215" s="327" t="s">
        <v>96</v>
      </c>
      <c r="T215" s="195"/>
      <c r="U215" s="195"/>
      <c r="V215" s="80"/>
      <c r="W215" s="80"/>
      <c r="X215" s="80"/>
      <c r="Y215" s="80"/>
    </row>
    <row r="216" spans="2:25" s="37" customFormat="1">
      <c r="B216" s="221"/>
      <c r="C216" s="320" t="s">
        <v>478</v>
      </c>
      <c r="D216" s="321"/>
      <c r="E216" s="322" t="s">
        <v>514</v>
      </c>
      <c r="F216" s="323"/>
      <c r="G216" s="324" t="s">
        <v>92</v>
      </c>
      <c r="H216" s="324" t="s">
        <v>93</v>
      </c>
      <c r="I216" s="325">
        <v>45611</v>
      </c>
      <c r="J216" s="325">
        <v>45954</v>
      </c>
      <c r="K216" s="324" t="s">
        <v>76</v>
      </c>
      <c r="L216" s="312">
        <v>100000</v>
      </c>
      <c r="M216" s="312">
        <v>100000</v>
      </c>
      <c r="N216" s="312">
        <v>100756.24</v>
      </c>
      <c r="O216" s="312">
        <v>100000</v>
      </c>
      <c r="P216" s="313">
        <v>6.25E-2</v>
      </c>
      <c r="Q216" s="314">
        <v>3.8534444970102044E-3</v>
      </c>
      <c r="R216" s="326">
        <v>0.9</v>
      </c>
      <c r="S216" s="327" t="s">
        <v>96</v>
      </c>
      <c r="T216" s="195"/>
      <c r="U216" s="195"/>
      <c r="V216" s="80"/>
      <c r="W216" s="80"/>
      <c r="X216" s="80"/>
      <c r="Y216" s="80"/>
    </row>
    <row r="217" spans="2:25" s="37" customFormat="1">
      <c r="B217" s="221"/>
      <c r="C217" s="320" t="s">
        <v>478</v>
      </c>
      <c r="D217" s="321"/>
      <c r="E217" s="322" t="s">
        <v>514</v>
      </c>
      <c r="F217" s="323"/>
      <c r="G217" s="324" t="s">
        <v>92</v>
      </c>
      <c r="H217" s="324" t="s">
        <v>93</v>
      </c>
      <c r="I217" s="325">
        <v>45611</v>
      </c>
      <c r="J217" s="325">
        <v>45954</v>
      </c>
      <c r="K217" s="324" t="s">
        <v>76</v>
      </c>
      <c r="L217" s="312">
        <v>100000</v>
      </c>
      <c r="M217" s="312">
        <v>100000</v>
      </c>
      <c r="N217" s="312">
        <v>100756.24</v>
      </c>
      <c r="O217" s="312">
        <v>100000</v>
      </c>
      <c r="P217" s="313">
        <v>6.25E-2</v>
      </c>
      <c r="Q217" s="314">
        <v>3.8534444970102044E-3</v>
      </c>
      <c r="R217" s="326">
        <v>0.9</v>
      </c>
      <c r="S217" s="327" t="s">
        <v>96</v>
      </c>
      <c r="T217" s="195"/>
      <c r="U217" s="195"/>
      <c r="V217" s="80"/>
      <c r="W217" s="80"/>
      <c r="X217" s="80"/>
      <c r="Y217" s="80"/>
    </row>
    <row r="218" spans="2:25" s="37" customFormat="1">
      <c r="B218" s="221"/>
      <c r="C218" s="320" t="s">
        <v>478</v>
      </c>
      <c r="D218" s="321"/>
      <c r="E218" s="322" t="s">
        <v>514</v>
      </c>
      <c r="F218" s="323"/>
      <c r="G218" s="324" t="s">
        <v>92</v>
      </c>
      <c r="H218" s="324" t="s">
        <v>93</v>
      </c>
      <c r="I218" s="325">
        <v>45611</v>
      </c>
      <c r="J218" s="325">
        <v>45954</v>
      </c>
      <c r="K218" s="324" t="s">
        <v>76</v>
      </c>
      <c r="L218" s="312">
        <v>100000</v>
      </c>
      <c r="M218" s="312">
        <v>100000</v>
      </c>
      <c r="N218" s="312">
        <v>100766.36</v>
      </c>
      <c r="O218" s="312">
        <v>100000</v>
      </c>
      <c r="P218" s="313">
        <v>6.25E-2</v>
      </c>
      <c r="Q218" s="314">
        <v>3.8538315386297578E-3</v>
      </c>
      <c r="R218" s="326">
        <v>0.9</v>
      </c>
      <c r="S218" s="327" t="s">
        <v>96</v>
      </c>
      <c r="T218" s="195"/>
      <c r="U218" s="195"/>
      <c r="V218" s="80"/>
      <c r="W218" s="80"/>
      <c r="X218" s="80"/>
      <c r="Y218" s="80"/>
    </row>
    <row r="219" spans="2:25" s="37" customFormat="1">
      <c r="B219" s="221"/>
      <c r="C219" s="320" t="s">
        <v>478</v>
      </c>
      <c r="D219" s="321"/>
      <c r="E219" s="322" t="s">
        <v>514</v>
      </c>
      <c r="F219" s="323"/>
      <c r="G219" s="324" t="s">
        <v>92</v>
      </c>
      <c r="H219" s="324" t="s">
        <v>93</v>
      </c>
      <c r="I219" s="325">
        <v>45639</v>
      </c>
      <c r="J219" s="325">
        <v>45957</v>
      </c>
      <c r="K219" s="324" t="s">
        <v>76</v>
      </c>
      <c r="L219" s="312">
        <v>250000</v>
      </c>
      <c r="M219" s="312">
        <v>250000</v>
      </c>
      <c r="N219" s="312">
        <v>250739.8</v>
      </c>
      <c r="O219" s="312">
        <v>250000</v>
      </c>
      <c r="P219" s="313">
        <v>6.3E-2</v>
      </c>
      <c r="Q219" s="314">
        <v>9.5895986441280386E-3</v>
      </c>
      <c r="R219" s="326">
        <v>0.9</v>
      </c>
      <c r="S219" s="327" t="s">
        <v>96</v>
      </c>
      <c r="T219" s="195"/>
      <c r="U219" s="195"/>
      <c r="V219" s="80"/>
      <c r="W219" s="80"/>
      <c r="X219" s="80"/>
      <c r="Y219" s="80"/>
    </row>
    <row r="220" spans="2:25" s="37" customFormat="1">
      <c r="B220" s="221"/>
      <c r="C220" s="320" t="s">
        <v>478</v>
      </c>
      <c r="D220" s="321"/>
      <c r="E220" s="322" t="s">
        <v>514</v>
      </c>
      <c r="F220" s="323"/>
      <c r="G220" s="324" t="s">
        <v>92</v>
      </c>
      <c r="H220" s="324" t="s">
        <v>93</v>
      </c>
      <c r="I220" s="325">
        <v>45625</v>
      </c>
      <c r="J220" s="325">
        <v>45957</v>
      </c>
      <c r="K220" s="324" t="s">
        <v>76</v>
      </c>
      <c r="L220" s="312">
        <v>250000</v>
      </c>
      <c r="M220" s="312">
        <v>250000</v>
      </c>
      <c r="N220" s="312">
        <v>251358.95</v>
      </c>
      <c r="O220" s="312">
        <v>250000</v>
      </c>
      <c r="P220" s="313">
        <v>6.3E-2</v>
      </c>
      <c r="Q220" s="314">
        <v>9.6132781716721776E-3</v>
      </c>
      <c r="R220" s="326">
        <v>0.9</v>
      </c>
      <c r="S220" s="327" t="s">
        <v>96</v>
      </c>
      <c r="T220" s="195"/>
      <c r="U220" s="195"/>
      <c r="V220" s="80"/>
      <c r="W220" s="80"/>
      <c r="X220" s="80"/>
      <c r="Y220" s="80"/>
    </row>
    <row r="221" spans="2:25" s="37" customFormat="1">
      <c r="B221" s="221"/>
      <c r="C221" s="320" t="s">
        <v>478</v>
      </c>
      <c r="D221" s="321"/>
      <c r="E221" s="322" t="s">
        <v>514</v>
      </c>
      <c r="F221" s="323"/>
      <c r="G221" s="324" t="s">
        <v>92</v>
      </c>
      <c r="H221" s="324" t="s">
        <v>93</v>
      </c>
      <c r="I221" s="325">
        <v>45611</v>
      </c>
      <c r="J221" s="325">
        <v>45789</v>
      </c>
      <c r="K221" s="324" t="s">
        <v>76</v>
      </c>
      <c r="L221" s="312">
        <v>250000</v>
      </c>
      <c r="M221" s="312">
        <v>250000</v>
      </c>
      <c r="N221" s="312">
        <v>251890.45</v>
      </c>
      <c r="O221" s="312">
        <v>250000</v>
      </c>
      <c r="P221" s="313">
        <v>6.2E-2</v>
      </c>
      <c r="Q221" s="314">
        <v>9.6336055057426127E-3</v>
      </c>
      <c r="R221" s="326">
        <v>0.9</v>
      </c>
      <c r="S221" s="327" t="s">
        <v>96</v>
      </c>
      <c r="T221" s="195"/>
      <c r="U221" s="195"/>
      <c r="V221" s="80"/>
      <c r="W221" s="80"/>
      <c r="X221" s="80"/>
      <c r="Y221" s="80"/>
    </row>
    <row r="222" spans="2:25" s="37" customFormat="1">
      <c r="B222" s="221"/>
      <c r="C222" s="320" t="s">
        <v>478</v>
      </c>
      <c r="D222" s="321"/>
      <c r="E222" s="322" t="s">
        <v>514</v>
      </c>
      <c r="F222" s="323"/>
      <c r="G222" s="324" t="s">
        <v>92</v>
      </c>
      <c r="H222" s="324" t="s">
        <v>93</v>
      </c>
      <c r="I222" s="325">
        <v>45611</v>
      </c>
      <c r="J222" s="325">
        <v>45789</v>
      </c>
      <c r="K222" s="324" t="s">
        <v>76</v>
      </c>
      <c r="L222" s="312">
        <v>250000</v>
      </c>
      <c r="M222" s="312">
        <v>250000</v>
      </c>
      <c r="N222" s="312">
        <v>251890.45</v>
      </c>
      <c r="O222" s="312">
        <v>250000</v>
      </c>
      <c r="P222" s="313">
        <v>6.2E-2</v>
      </c>
      <c r="Q222" s="314">
        <v>9.6336055057426127E-3</v>
      </c>
      <c r="R222" s="326">
        <v>0.9</v>
      </c>
      <c r="S222" s="327" t="s">
        <v>96</v>
      </c>
      <c r="T222" s="195"/>
      <c r="U222" s="195"/>
      <c r="V222" s="80"/>
      <c r="W222" s="80"/>
      <c r="X222" s="80"/>
      <c r="Y222" s="80"/>
    </row>
    <row r="223" spans="2:25" s="37" customFormat="1">
      <c r="B223" s="221"/>
      <c r="C223" s="320" t="s">
        <v>478</v>
      </c>
      <c r="D223" s="321"/>
      <c r="E223" s="322" t="s">
        <v>514</v>
      </c>
      <c r="F223" s="323"/>
      <c r="G223" s="324" t="s">
        <v>92</v>
      </c>
      <c r="H223" s="324" t="s">
        <v>93</v>
      </c>
      <c r="I223" s="325">
        <v>45611</v>
      </c>
      <c r="J223" s="325">
        <v>45789</v>
      </c>
      <c r="K223" s="324" t="s">
        <v>76</v>
      </c>
      <c r="L223" s="312">
        <v>250000</v>
      </c>
      <c r="M223" s="312">
        <v>250000</v>
      </c>
      <c r="N223" s="312">
        <v>251890.45</v>
      </c>
      <c r="O223" s="312">
        <v>250000</v>
      </c>
      <c r="P223" s="313">
        <v>6.2E-2</v>
      </c>
      <c r="Q223" s="314">
        <v>9.6336055057426127E-3</v>
      </c>
      <c r="R223" s="326">
        <v>0.9</v>
      </c>
      <c r="S223" s="327" t="s">
        <v>96</v>
      </c>
      <c r="T223" s="195"/>
      <c r="U223" s="195"/>
      <c r="V223" s="80"/>
      <c r="W223" s="80"/>
      <c r="X223" s="80"/>
      <c r="Y223" s="80"/>
    </row>
    <row r="224" spans="2:25" s="37" customFormat="1">
      <c r="B224" s="221"/>
      <c r="C224" s="320" t="s">
        <v>478</v>
      </c>
      <c r="D224" s="321"/>
      <c r="E224" s="322" t="s">
        <v>514</v>
      </c>
      <c r="F224" s="323"/>
      <c r="G224" s="324" t="s">
        <v>92</v>
      </c>
      <c r="H224" s="324" t="s">
        <v>93</v>
      </c>
      <c r="I224" s="325">
        <v>45611</v>
      </c>
      <c r="J224" s="325">
        <v>45789</v>
      </c>
      <c r="K224" s="324" t="s">
        <v>76</v>
      </c>
      <c r="L224" s="312">
        <v>250000</v>
      </c>
      <c r="M224" s="312">
        <v>250000</v>
      </c>
      <c r="N224" s="312">
        <v>251890.45</v>
      </c>
      <c r="O224" s="312">
        <v>250000</v>
      </c>
      <c r="P224" s="313">
        <v>6.2E-2</v>
      </c>
      <c r="Q224" s="314">
        <v>9.6336055057426127E-3</v>
      </c>
      <c r="R224" s="326">
        <v>0.9</v>
      </c>
      <c r="S224" s="327" t="s">
        <v>96</v>
      </c>
      <c r="T224" s="195"/>
      <c r="U224" s="195"/>
      <c r="V224" s="80"/>
      <c r="W224" s="80"/>
      <c r="X224" s="80"/>
      <c r="Y224" s="80"/>
    </row>
    <row r="225" spans="2:25" s="37" customFormat="1">
      <c r="B225" s="221"/>
      <c r="C225" s="320" t="s">
        <v>478</v>
      </c>
      <c r="D225" s="321"/>
      <c r="E225" s="322" t="s">
        <v>514</v>
      </c>
      <c r="F225" s="323"/>
      <c r="G225" s="324" t="s">
        <v>92</v>
      </c>
      <c r="H225" s="324" t="s">
        <v>93</v>
      </c>
      <c r="I225" s="325">
        <v>45594</v>
      </c>
      <c r="J225" s="325">
        <v>45957</v>
      </c>
      <c r="K225" s="324" t="s">
        <v>76</v>
      </c>
      <c r="L225" s="312">
        <v>250000</v>
      </c>
      <c r="M225" s="312">
        <v>250000</v>
      </c>
      <c r="N225" s="312">
        <v>252675.37</v>
      </c>
      <c r="O225" s="312">
        <v>250000</v>
      </c>
      <c r="P225" s="313">
        <v>6.3E-2</v>
      </c>
      <c r="Q225" s="314">
        <v>9.6636249432940063E-3</v>
      </c>
      <c r="R225" s="326">
        <v>0.9</v>
      </c>
      <c r="S225" s="327" t="s">
        <v>96</v>
      </c>
      <c r="T225" s="195"/>
      <c r="U225" s="195"/>
      <c r="V225" s="80"/>
      <c r="W225" s="80"/>
      <c r="X225" s="80"/>
      <c r="Y225" s="80"/>
    </row>
    <row r="226" spans="2:25" s="37" customFormat="1">
      <c r="B226" s="221"/>
      <c r="C226" s="320" t="s">
        <v>478</v>
      </c>
      <c r="D226" s="321"/>
      <c r="E226" s="322" t="s">
        <v>514</v>
      </c>
      <c r="F226" s="323"/>
      <c r="G226" s="324" t="s">
        <v>92</v>
      </c>
      <c r="H226" s="324" t="s">
        <v>93</v>
      </c>
      <c r="I226" s="325">
        <v>45594</v>
      </c>
      <c r="J226" s="325">
        <v>45957</v>
      </c>
      <c r="K226" s="324" t="s">
        <v>76</v>
      </c>
      <c r="L226" s="312">
        <v>250000</v>
      </c>
      <c r="M226" s="312">
        <v>250000</v>
      </c>
      <c r="N226" s="312">
        <v>252675.37</v>
      </c>
      <c r="O226" s="312">
        <v>250000</v>
      </c>
      <c r="P226" s="313">
        <v>6.3E-2</v>
      </c>
      <c r="Q226" s="314">
        <v>9.6636249432940063E-3</v>
      </c>
      <c r="R226" s="326">
        <v>0.9</v>
      </c>
      <c r="S226" s="327" t="s">
        <v>96</v>
      </c>
      <c r="T226" s="195"/>
      <c r="U226" s="195"/>
      <c r="V226" s="80"/>
      <c r="W226" s="80"/>
      <c r="X226" s="80"/>
      <c r="Y226" s="80"/>
    </row>
    <row r="227" spans="2:25" s="37" customFormat="1">
      <c r="B227" s="221"/>
      <c r="C227" s="320" t="s">
        <v>478</v>
      </c>
      <c r="D227" s="321"/>
      <c r="E227" s="322" t="s">
        <v>514</v>
      </c>
      <c r="F227" s="323"/>
      <c r="G227" s="324" t="s">
        <v>92</v>
      </c>
      <c r="H227" s="324" t="s">
        <v>93</v>
      </c>
      <c r="I227" s="325">
        <v>45595</v>
      </c>
      <c r="J227" s="325">
        <v>45943</v>
      </c>
      <c r="K227" s="324" t="s">
        <v>76</v>
      </c>
      <c r="L227" s="312">
        <v>500000</v>
      </c>
      <c r="M227" s="312">
        <v>500000</v>
      </c>
      <c r="N227" s="312">
        <v>505350.6</v>
      </c>
      <c r="O227" s="312">
        <v>500000</v>
      </c>
      <c r="P227" s="313">
        <v>6.5000000000000002E-2</v>
      </c>
      <c r="Q227" s="314">
        <v>1.9327244532257305E-2</v>
      </c>
      <c r="R227" s="326">
        <v>0.9</v>
      </c>
      <c r="S227" s="327" t="s">
        <v>96</v>
      </c>
      <c r="T227" s="195"/>
      <c r="U227" s="195"/>
      <c r="V227" s="80"/>
      <c r="W227" s="80"/>
      <c r="X227" s="80"/>
      <c r="Y227" s="80"/>
    </row>
    <row r="228" spans="2:25" s="37" customFormat="1">
      <c r="B228" s="221"/>
      <c r="C228" s="320" t="s">
        <v>509</v>
      </c>
      <c r="D228" s="321"/>
      <c r="E228" s="322" t="s">
        <v>423</v>
      </c>
      <c r="F228" s="323"/>
      <c r="G228" s="324" t="s">
        <v>92</v>
      </c>
      <c r="H228" s="324" t="s">
        <v>93</v>
      </c>
      <c r="I228" s="325">
        <v>45645</v>
      </c>
      <c r="J228" s="325">
        <v>46192</v>
      </c>
      <c r="K228" s="324" t="s">
        <v>76</v>
      </c>
      <c r="L228" s="312">
        <v>200000</v>
      </c>
      <c r="M228" s="312">
        <v>200000</v>
      </c>
      <c r="N228" s="312">
        <v>200338.64</v>
      </c>
      <c r="O228" s="312">
        <v>200000</v>
      </c>
      <c r="P228" s="313">
        <v>5.2499999999999998E-2</v>
      </c>
      <c r="Q228" s="314">
        <v>7.6619952257697237E-3</v>
      </c>
      <c r="R228" s="326">
        <v>0.9</v>
      </c>
      <c r="S228" s="327" t="s">
        <v>96</v>
      </c>
      <c r="T228" s="195"/>
      <c r="U228" s="195"/>
      <c r="V228" s="80"/>
      <c r="W228" s="80"/>
      <c r="X228" s="80"/>
      <c r="Y228" s="80"/>
    </row>
    <row r="229" spans="2:25" s="37" customFormat="1">
      <c r="B229" s="221"/>
      <c r="C229" s="320" t="s">
        <v>509</v>
      </c>
      <c r="D229" s="321"/>
      <c r="E229" s="322" t="s">
        <v>423</v>
      </c>
      <c r="F229" s="323"/>
      <c r="G229" s="324" t="s">
        <v>92</v>
      </c>
      <c r="H229" s="324" t="s">
        <v>93</v>
      </c>
      <c r="I229" s="325">
        <v>45645</v>
      </c>
      <c r="J229" s="325">
        <v>46741</v>
      </c>
      <c r="K229" s="324" t="s">
        <v>76</v>
      </c>
      <c r="L229" s="312">
        <v>500000</v>
      </c>
      <c r="M229" s="312">
        <v>500000</v>
      </c>
      <c r="N229" s="312">
        <v>500871.22</v>
      </c>
      <c r="O229" s="312">
        <v>500000</v>
      </c>
      <c r="P229" s="313">
        <v>5.3999999999999999E-2</v>
      </c>
      <c r="Q229" s="314">
        <v>1.9155929661724049E-2</v>
      </c>
      <c r="R229" s="326">
        <v>0.9</v>
      </c>
      <c r="S229" s="327" t="s">
        <v>96</v>
      </c>
      <c r="T229" s="195"/>
      <c r="U229" s="195"/>
      <c r="V229" s="80"/>
      <c r="W229" s="80"/>
      <c r="X229" s="80"/>
      <c r="Y229" s="80"/>
    </row>
    <row r="230" spans="2:25" s="37" customFormat="1">
      <c r="B230" s="221"/>
      <c r="C230" s="320" t="s">
        <v>509</v>
      </c>
      <c r="D230" s="321"/>
      <c r="E230" s="322" t="s">
        <v>423</v>
      </c>
      <c r="F230" s="323"/>
      <c r="G230" s="324" t="s">
        <v>92</v>
      </c>
      <c r="H230" s="324" t="s">
        <v>93</v>
      </c>
      <c r="I230" s="325">
        <v>45656</v>
      </c>
      <c r="J230" s="325">
        <v>46178</v>
      </c>
      <c r="K230" s="324" t="s">
        <v>76</v>
      </c>
      <c r="L230" s="312">
        <v>1003595.89</v>
      </c>
      <c r="M230" s="312">
        <v>1003595.89</v>
      </c>
      <c r="N230" s="312">
        <v>1003737.49</v>
      </c>
      <c r="O230" s="312">
        <v>1000000</v>
      </c>
      <c r="P230" s="313">
        <v>5.2499999999999998E-2</v>
      </c>
      <c r="Q230" s="314">
        <v>3.8388160448259434E-2</v>
      </c>
      <c r="R230" s="326">
        <v>0.9</v>
      </c>
      <c r="S230" s="327" t="s">
        <v>96</v>
      </c>
      <c r="T230" s="195"/>
      <c r="U230" s="195"/>
      <c r="V230" s="80"/>
      <c r="W230" s="80"/>
      <c r="X230" s="80"/>
      <c r="Y230" s="80"/>
    </row>
    <row r="231" spans="2:25" s="37" customFormat="1">
      <c r="B231" s="221"/>
      <c r="C231" s="320" t="s">
        <v>478</v>
      </c>
      <c r="D231" s="321"/>
      <c r="E231" s="322" t="s">
        <v>106</v>
      </c>
      <c r="F231" s="323"/>
      <c r="G231" s="324" t="s">
        <v>92</v>
      </c>
      <c r="H231" s="324" t="s">
        <v>93</v>
      </c>
      <c r="I231" s="325">
        <v>45629</v>
      </c>
      <c r="J231" s="325">
        <v>46293</v>
      </c>
      <c r="K231" s="324" t="s">
        <v>76</v>
      </c>
      <c r="L231" s="312">
        <v>50000</v>
      </c>
      <c r="M231" s="312">
        <v>50000</v>
      </c>
      <c r="N231" s="312">
        <v>50243.6</v>
      </c>
      <c r="O231" s="312">
        <v>50000</v>
      </c>
      <c r="P231" s="313">
        <v>6.4500000000000002E-2</v>
      </c>
      <c r="Q231" s="314">
        <v>1.9215775016017062E-3</v>
      </c>
      <c r="R231" s="326">
        <v>0.9</v>
      </c>
      <c r="S231" s="327" t="s">
        <v>96</v>
      </c>
      <c r="T231" s="195"/>
      <c r="U231" s="195"/>
      <c r="V231" s="80"/>
      <c r="W231" s="80"/>
      <c r="X231" s="80"/>
      <c r="Y231" s="80"/>
    </row>
    <row r="232" spans="2:25" s="37" customFormat="1">
      <c r="B232" s="221"/>
      <c r="C232" s="320" t="s">
        <v>478</v>
      </c>
      <c r="D232" s="321"/>
      <c r="E232" s="322" t="s">
        <v>106</v>
      </c>
      <c r="F232" s="323"/>
      <c r="G232" s="324" t="s">
        <v>92</v>
      </c>
      <c r="H232" s="324" t="s">
        <v>93</v>
      </c>
      <c r="I232" s="325">
        <v>45632</v>
      </c>
      <c r="J232" s="325">
        <v>46686</v>
      </c>
      <c r="K232" s="324" t="s">
        <v>76</v>
      </c>
      <c r="L232" s="312">
        <v>100000</v>
      </c>
      <c r="M232" s="312">
        <v>100000</v>
      </c>
      <c r="N232" s="312">
        <v>100435</v>
      </c>
      <c r="O232" s="312">
        <v>100000</v>
      </c>
      <c r="P232" s="313">
        <v>6.2E-2</v>
      </c>
      <c r="Q232" s="314">
        <v>3.8411586027547262E-3</v>
      </c>
      <c r="R232" s="326">
        <v>0.9</v>
      </c>
      <c r="S232" s="327" t="s">
        <v>96</v>
      </c>
      <c r="T232" s="195"/>
      <c r="U232" s="195"/>
      <c r="V232" s="80"/>
      <c r="W232" s="80"/>
      <c r="X232" s="80"/>
      <c r="Y232" s="80"/>
    </row>
    <row r="233" spans="2:25" s="37" customFormat="1">
      <c r="B233" s="221"/>
      <c r="C233" s="320" t="s">
        <v>478</v>
      </c>
      <c r="D233" s="321"/>
      <c r="E233" s="322" t="s">
        <v>106</v>
      </c>
      <c r="F233" s="323"/>
      <c r="G233" s="324" t="s">
        <v>92</v>
      </c>
      <c r="H233" s="324" t="s">
        <v>93</v>
      </c>
      <c r="I233" s="325">
        <v>45632</v>
      </c>
      <c r="J233" s="325">
        <v>46687</v>
      </c>
      <c r="K233" s="324" t="s">
        <v>76</v>
      </c>
      <c r="L233" s="312">
        <v>100000</v>
      </c>
      <c r="M233" s="312">
        <v>100000</v>
      </c>
      <c r="N233" s="312">
        <v>100435</v>
      </c>
      <c r="O233" s="312">
        <v>100000</v>
      </c>
      <c r="P233" s="313">
        <v>6.2E-2</v>
      </c>
      <c r="Q233" s="314">
        <v>3.8411586027547262E-3</v>
      </c>
      <c r="R233" s="326">
        <v>0.9</v>
      </c>
      <c r="S233" s="327" t="s">
        <v>96</v>
      </c>
      <c r="T233" s="195"/>
      <c r="U233" s="195"/>
      <c r="V233" s="80"/>
      <c r="W233" s="80"/>
      <c r="X233" s="80"/>
      <c r="Y233" s="80"/>
    </row>
    <row r="234" spans="2:25" s="37" customFormat="1">
      <c r="B234" s="221"/>
      <c r="C234" s="320" t="s">
        <v>478</v>
      </c>
      <c r="D234" s="321"/>
      <c r="E234" s="322" t="s">
        <v>106</v>
      </c>
      <c r="F234" s="323"/>
      <c r="G234" s="324" t="s">
        <v>92</v>
      </c>
      <c r="H234" s="324" t="s">
        <v>93</v>
      </c>
      <c r="I234" s="325">
        <v>45632</v>
      </c>
      <c r="J234" s="325">
        <v>46688</v>
      </c>
      <c r="K234" s="324" t="s">
        <v>76</v>
      </c>
      <c r="L234" s="312">
        <v>100000</v>
      </c>
      <c r="M234" s="312">
        <v>100000</v>
      </c>
      <c r="N234" s="312">
        <v>100435</v>
      </c>
      <c r="O234" s="312">
        <v>100000</v>
      </c>
      <c r="P234" s="313">
        <v>6.2E-2</v>
      </c>
      <c r="Q234" s="314">
        <v>3.8411586027547262E-3</v>
      </c>
      <c r="R234" s="326">
        <v>0.9</v>
      </c>
      <c r="S234" s="327" t="s">
        <v>96</v>
      </c>
      <c r="T234" s="195"/>
      <c r="U234" s="195"/>
      <c r="V234" s="80"/>
      <c r="W234" s="80"/>
      <c r="X234" s="80"/>
      <c r="Y234" s="80"/>
    </row>
    <row r="235" spans="2:25" s="37" customFormat="1">
      <c r="B235" s="221"/>
      <c r="C235" s="320" t="s">
        <v>478</v>
      </c>
      <c r="D235" s="321"/>
      <c r="E235" s="322" t="s">
        <v>106</v>
      </c>
      <c r="F235" s="323"/>
      <c r="G235" s="324" t="s">
        <v>92</v>
      </c>
      <c r="H235" s="324" t="s">
        <v>93</v>
      </c>
      <c r="I235" s="325">
        <v>45625</v>
      </c>
      <c r="J235" s="325">
        <v>46689</v>
      </c>
      <c r="K235" s="324" t="s">
        <v>76</v>
      </c>
      <c r="L235" s="312">
        <v>100000</v>
      </c>
      <c r="M235" s="312">
        <v>100000</v>
      </c>
      <c r="N235" s="312">
        <v>100517.22</v>
      </c>
      <c r="O235" s="312">
        <v>100000</v>
      </c>
      <c r="P235" s="313">
        <v>6.2E-2</v>
      </c>
      <c r="Q235" s="314">
        <v>3.8443031246875037E-3</v>
      </c>
      <c r="R235" s="326">
        <v>0.9</v>
      </c>
      <c r="S235" s="327" t="s">
        <v>96</v>
      </c>
      <c r="T235" s="195"/>
      <c r="U235" s="195"/>
      <c r="V235" s="80"/>
      <c r="W235" s="80"/>
      <c r="X235" s="80"/>
      <c r="Y235" s="80"/>
    </row>
    <row r="236" spans="2:25" s="37" customFormat="1">
      <c r="B236" s="221"/>
      <c r="C236" s="320" t="s">
        <v>478</v>
      </c>
      <c r="D236" s="321"/>
      <c r="E236" s="322" t="s">
        <v>106</v>
      </c>
      <c r="F236" s="323"/>
      <c r="G236" s="324" t="s">
        <v>92</v>
      </c>
      <c r="H236" s="324" t="s">
        <v>93</v>
      </c>
      <c r="I236" s="325">
        <v>45625</v>
      </c>
      <c r="J236" s="325">
        <v>46712</v>
      </c>
      <c r="K236" s="324" t="s">
        <v>76</v>
      </c>
      <c r="L236" s="312">
        <v>100000</v>
      </c>
      <c r="M236" s="312">
        <v>100000</v>
      </c>
      <c r="N236" s="312">
        <v>100517.22</v>
      </c>
      <c r="O236" s="312">
        <v>100000</v>
      </c>
      <c r="P236" s="313">
        <v>0.06</v>
      </c>
      <c r="Q236" s="314">
        <v>3.8443031246875037E-3</v>
      </c>
      <c r="R236" s="326">
        <v>0.9</v>
      </c>
      <c r="S236" s="327" t="s">
        <v>96</v>
      </c>
      <c r="T236" s="195"/>
      <c r="U236" s="195"/>
      <c r="V236" s="80"/>
      <c r="W236" s="80"/>
      <c r="X236" s="80"/>
      <c r="Y236" s="80"/>
    </row>
    <row r="237" spans="2:25" s="37" customFormat="1">
      <c r="B237" s="221"/>
      <c r="C237" s="320" t="s">
        <v>478</v>
      </c>
      <c r="D237" s="321"/>
      <c r="E237" s="322" t="s">
        <v>106</v>
      </c>
      <c r="F237" s="323"/>
      <c r="G237" s="324" t="s">
        <v>92</v>
      </c>
      <c r="H237" s="324" t="s">
        <v>93</v>
      </c>
      <c r="I237" s="325">
        <v>45625</v>
      </c>
      <c r="J237" s="325">
        <v>46712</v>
      </c>
      <c r="K237" s="324" t="s">
        <v>76</v>
      </c>
      <c r="L237" s="312">
        <v>100000</v>
      </c>
      <c r="M237" s="312">
        <v>100000</v>
      </c>
      <c r="N237" s="312">
        <v>100517.22</v>
      </c>
      <c r="O237" s="312">
        <v>100000</v>
      </c>
      <c r="P237" s="313">
        <v>0.06</v>
      </c>
      <c r="Q237" s="314">
        <v>3.8443031246875037E-3</v>
      </c>
      <c r="R237" s="326">
        <v>0.9</v>
      </c>
      <c r="S237" s="327" t="s">
        <v>96</v>
      </c>
      <c r="T237" s="195"/>
      <c r="U237" s="195"/>
      <c r="V237" s="80"/>
      <c r="W237" s="80"/>
      <c r="X237" s="80"/>
      <c r="Y237" s="80"/>
    </row>
    <row r="238" spans="2:25" s="37" customFormat="1">
      <c r="B238" s="221"/>
      <c r="C238" s="320" t="s">
        <v>478</v>
      </c>
      <c r="D238" s="321"/>
      <c r="E238" s="322" t="s">
        <v>106</v>
      </c>
      <c r="F238" s="323"/>
      <c r="G238" s="324" t="s">
        <v>92</v>
      </c>
      <c r="H238" s="324" t="s">
        <v>93</v>
      </c>
      <c r="I238" s="325">
        <v>45625</v>
      </c>
      <c r="J238" s="325">
        <v>46712</v>
      </c>
      <c r="K238" s="324" t="s">
        <v>76</v>
      </c>
      <c r="L238" s="312">
        <v>100000</v>
      </c>
      <c r="M238" s="312">
        <v>100000</v>
      </c>
      <c r="N238" s="312">
        <v>100517.22</v>
      </c>
      <c r="O238" s="312">
        <v>100000</v>
      </c>
      <c r="P238" s="313">
        <v>0.06</v>
      </c>
      <c r="Q238" s="314">
        <v>3.8443031246875037E-3</v>
      </c>
      <c r="R238" s="326">
        <v>0.9</v>
      </c>
      <c r="S238" s="327" t="s">
        <v>96</v>
      </c>
      <c r="T238" s="195"/>
      <c r="U238" s="195"/>
      <c r="V238" s="80"/>
      <c r="W238" s="80"/>
      <c r="X238" s="80"/>
      <c r="Y238" s="80"/>
    </row>
    <row r="239" spans="2:25" s="37" customFormat="1">
      <c r="B239" s="221"/>
      <c r="C239" s="320" t="s">
        <v>478</v>
      </c>
      <c r="D239" s="321"/>
      <c r="E239" s="322" t="s">
        <v>106</v>
      </c>
      <c r="F239" s="323"/>
      <c r="G239" s="324" t="s">
        <v>92</v>
      </c>
      <c r="H239" s="324" t="s">
        <v>93</v>
      </c>
      <c r="I239" s="325">
        <v>45625</v>
      </c>
      <c r="J239" s="325">
        <v>46712</v>
      </c>
      <c r="K239" s="324" t="s">
        <v>76</v>
      </c>
      <c r="L239" s="312">
        <v>100000</v>
      </c>
      <c r="M239" s="312">
        <v>100000</v>
      </c>
      <c r="N239" s="312">
        <v>100517.22</v>
      </c>
      <c r="O239" s="312">
        <v>100000</v>
      </c>
      <c r="P239" s="313">
        <v>0.06</v>
      </c>
      <c r="Q239" s="314">
        <v>3.8443031246875037E-3</v>
      </c>
      <c r="R239" s="326">
        <v>0.9</v>
      </c>
      <c r="S239" s="327" t="s">
        <v>96</v>
      </c>
      <c r="T239" s="195"/>
      <c r="U239" s="195"/>
      <c r="V239" s="80"/>
      <c r="W239" s="80"/>
      <c r="X239" s="80"/>
      <c r="Y239" s="80"/>
    </row>
    <row r="240" spans="2:25" s="37" customFormat="1">
      <c r="B240" s="221"/>
      <c r="C240" s="320" t="s">
        <v>478</v>
      </c>
      <c r="D240" s="321"/>
      <c r="E240" s="322" t="s">
        <v>106</v>
      </c>
      <c r="F240" s="323"/>
      <c r="G240" s="324" t="s">
        <v>92</v>
      </c>
      <c r="H240" s="324" t="s">
        <v>93</v>
      </c>
      <c r="I240" s="325">
        <v>45625</v>
      </c>
      <c r="J240" s="325">
        <v>46712</v>
      </c>
      <c r="K240" s="324" t="s">
        <v>76</v>
      </c>
      <c r="L240" s="312">
        <v>100000</v>
      </c>
      <c r="M240" s="312">
        <v>100000</v>
      </c>
      <c r="N240" s="312">
        <v>100517.22</v>
      </c>
      <c r="O240" s="312">
        <v>100000</v>
      </c>
      <c r="P240" s="313">
        <v>0.06</v>
      </c>
      <c r="Q240" s="314">
        <v>3.8443031246875037E-3</v>
      </c>
      <c r="R240" s="326">
        <v>0.9</v>
      </c>
      <c r="S240" s="327" t="s">
        <v>96</v>
      </c>
      <c r="T240" s="195"/>
      <c r="U240" s="195"/>
      <c r="V240" s="80"/>
      <c r="W240" s="80"/>
      <c r="X240" s="80"/>
      <c r="Y240" s="80"/>
    </row>
    <row r="241" spans="2:25" s="37" customFormat="1">
      <c r="B241" s="221"/>
      <c r="C241" s="320" t="s">
        <v>478</v>
      </c>
      <c r="D241" s="321"/>
      <c r="E241" s="322" t="s">
        <v>106</v>
      </c>
      <c r="F241" s="323"/>
      <c r="G241" s="324" t="s">
        <v>92</v>
      </c>
      <c r="H241" s="324" t="s">
        <v>93</v>
      </c>
      <c r="I241" s="325">
        <v>45625</v>
      </c>
      <c r="J241" s="325">
        <v>46712</v>
      </c>
      <c r="K241" s="324" t="s">
        <v>76</v>
      </c>
      <c r="L241" s="312">
        <v>100000</v>
      </c>
      <c r="M241" s="312">
        <v>100000</v>
      </c>
      <c r="N241" s="312">
        <v>100517.22</v>
      </c>
      <c r="O241" s="312">
        <v>100000</v>
      </c>
      <c r="P241" s="313">
        <v>0.06</v>
      </c>
      <c r="Q241" s="314">
        <v>3.8443031246875037E-3</v>
      </c>
      <c r="R241" s="326">
        <v>0.9</v>
      </c>
      <c r="S241" s="327" t="s">
        <v>96</v>
      </c>
      <c r="T241" s="195"/>
      <c r="U241" s="195"/>
      <c r="V241" s="80"/>
      <c r="W241" s="80"/>
      <c r="X241" s="80"/>
      <c r="Y241" s="80"/>
    </row>
    <row r="242" spans="2:25" s="37" customFormat="1">
      <c r="B242" s="221"/>
      <c r="C242" s="320" t="s">
        <v>478</v>
      </c>
      <c r="D242" s="321"/>
      <c r="E242" s="322" t="s">
        <v>106</v>
      </c>
      <c r="F242" s="323"/>
      <c r="G242" s="324" t="s">
        <v>92</v>
      </c>
      <c r="H242" s="324" t="s">
        <v>93</v>
      </c>
      <c r="I242" s="325">
        <v>45625</v>
      </c>
      <c r="J242" s="325">
        <v>46712</v>
      </c>
      <c r="K242" s="324" t="s">
        <v>76</v>
      </c>
      <c r="L242" s="312">
        <v>100000</v>
      </c>
      <c r="M242" s="312">
        <v>100000</v>
      </c>
      <c r="N242" s="312">
        <v>100517.22</v>
      </c>
      <c r="O242" s="312">
        <v>100000</v>
      </c>
      <c r="P242" s="313">
        <v>0.06</v>
      </c>
      <c r="Q242" s="314">
        <v>3.8443031246875037E-3</v>
      </c>
      <c r="R242" s="326">
        <v>0.9</v>
      </c>
      <c r="S242" s="327" t="s">
        <v>96</v>
      </c>
      <c r="T242" s="195"/>
      <c r="U242" s="195"/>
      <c r="V242" s="80"/>
      <c r="W242" s="80"/>
      <c r="X242" s="80"/>
      <c r="Y242" s="80"/>
    </row>
    <row r="243" spans="2:25" s="37" customFormat="1">
      <c r="B243" s="221"/>
      <c r="C243" s="320" t="s">
        <v>478</v>
      </c>
      <c r="D243" s="321"/>
      <c r="E243" s="322" t="s">
        <v>106</v>
      </c>
      <c r="F243" s="323"/>
      <c r="G243" s="324" t="s">
        <v>92</v>
      </c>
      <c r="H243" s="324" t="s">
        <v>93</v>
      </c>
      <c r="I243" s="325">
        <v>45625</v>
      </c>
      <c r="J243" s="325">
        <v>46712</v>
      </c>
      <c r="K243" s="324" t="s">
        <v>76</v>
      </c>
      <c r="L243" s="312">
        <v>100000</v>
      </c>
      <c r="M243" s="312">
        <v>100000</v>
      </c>
      <c r="N243" s="312">
        <v>100517.22</v>
      </c>
      <c r="O243" s="312">
        <v>100000</v>
      </c>
      <c r="P243" s="313">
        <v>0.06</v>
      </c>
      <c r="Q243" s="314">
        <v>3.8443031246875037E-3</v>
      </c>
      <c r="R243" s="326">
        <v>0.9</v>
      </c>
      <c r="S243" s="327" t="s">
        <v>96</v>
      </c>
      <c r="T243" s="195"/>
      <c r="U243" s="195"/>
      <c r="V243" s="80"/>
      <c r="W243" s="80"/>
      <c r="X243" s="80"/>
      <c r="Y243" s="80"/>
    </row>
    <row r="244" spans="2:25" s="37" customFormat="1">
      <c r="B244" s="221"/>
      <c r="C244" s="320" t="s">
        <v>478</v>
      </c>
      <c r="D244" s="321"/>
      <c r="E244" s="322" t="s">
        <v>106</v>
      </c>
      <c r="F244" s="323"/>
      <c r="G244" s="324" t="s">
        <v>92</v>
      </c>
      <c r="H244" s="324" t="s">
        <v>93</v>
      </c>
      <c r="I244" s="325">
        <v>45625</v>
      </c>
      <c r="J244" s="325">
        <v>46545</v>
      </c>
      <c r="K244" s="324" t="s">
        <v>76</v>
      </c>
      <c r="L244" s="312">
        <v>100000</v>
      </c>
      <c r="M244" s="312">
        <v>100000</v>
      </c>
      <c r="N244" s="312">
        <v>100552.32000000001</v>
      </c>
      <c r="O244" s="312">
        <v>100000</v>
      </c>
      <c r="P244" s="313">
        <v>6.4000000000000001E-2</v>
      </c>
      <c r="Q244" s="314">
        <v>3.8456455318857585E-3</v>
      </c>
      <c r="R244" s="326">
        <v>0.9</v>
      </c>
      <c r="S244" s="327" t="s">
        <v>96</v>
      </c>
      <c r="T244" s="195"/>
      <c r="U244" s="195"/>
      <c r="V244" s="80"/>
      <c r="W244" s="80"/>
      <c r="X244" s="80"/>
      <c r="Y244" s="80"/>
    </row>
    <row r="245" spans="2:25" s="37" customFormat="1">
      <c r="B245" s="221"/>
      <c r="C245" s="320" t="s">
        <v>478</v>
      </c>
      <c r="D245" s="321"/>
      <c r="E245" s="322" t="s">
        <v>106</v>
      </c>
      <c r="F245" s="323"/>
      <c r="G245" s="324" t="s">
        <v>92</v>
      </c>
      <c r="H245" s="324" t="s">
        <v>93</v>
      </c>
      <c r="I245" s="325">
        <v>45625</v>
      </c>
      <c r="J245" s="325">
        <v>46545</v>
      </c>
      <c r="K245" s="324" t="s">
        <v>76</v>
      </c>
      <c r="L245" s="312">
        <v>100000</v>
      </c>
      <c r="M245" s="312">
        <v>100000</v>
      </c>
      <c r="N245" s="312">
        <v>100552.32000000001</v>
      </c>
      <c r="O245" s="312">
        <v>100000</v>
      </c>
      <c r="P245" s="313">
        <v>6.4000000000000001E-2</v>
      </c>
      <c r="Q245" s="314">
        <v>3.8456455318857585E-3</v>
      </c>
      <c r="R245" s="326">
        <v>0.9</v>
      </c>
      <c r="S245" s="327" t="s">
        <v>96</v>
      </c>
      <c r="T245" s="195"/>
      <c r="U245" s="195"/>
      <c r="V245" s="80"/>
      <c r="W245" s="80"/>
      <c r="X245" s="80"/>
      <c r="Y245" s="80"/>
    </row>
    <row r="246" spans="2:25" s="37" customFormat="1">
      <c r="B246" s="221"/>
      <c r="C246" s="320" t="s">
        <v>478</v>
      </c>
      <c r="D246" s="321"/>
      <c r="E246" s="322" t="s">
        <v>106</v>
      </c>
      <c r="F246" s="323"/>
      <c r="G246" s="324" t="s">
        <v>92</v>
      </c>
      <c r="H246" s="324" t="s">
        <v>93</v>
      </c>
      <c r="I246" s="325">
        <v>45625</v>
      </c>
      <c r="J246" s="325">
        <v>46545</v>
      </c>
      <c r="K246" s="324" t="s">
        <v>76</v>
      </c>
      <c r="L246" s="312">
        <v>100000</v>
      </c>
      <c r="M246" s="312">
        <v>100000</v>
      </c>
      <c r="N246" s="312">
        <v>100552.32000000001</v>
      </c>
      <c r="O246" s="312">
        <v>100000</v>
      </c>
      <c r="P246" s="313">
        <v>6.4000000000000001E-2</v>
      </c>
      <c r="Q246" s="314">
        <v>3.8456455318857585E-3</v>
      </c>
      <c r="R246" s="326">
        <v>0.9</v>
      </c>
      <c r="S246" s="327" t="s">
        <v>96</v>
      </c>
      <c r="T246" s="195"/>
      <c r="U246" s="195"/>
      <c r="V246" s="80"/>
      <c r="W246" s="80"/>
      <c r="X246" s="80"/>
      <c r="Y246" s="80"/>
    </row>
    <row r="247" spans="2:25" s="37" customFormat="1">
      <c r="B247" s="221"/>
      <c r="C247" s="320" t="s">
        <v>478</v>
      </c>
      <c r="D247" s="321"/>
      <c r="E247" s="322" t="s">
        <v>106</v>
      </c>
      <c r="F247" s="323"/>
      <c r="G247" s="324" t="s">
        <v>92</v>
      </c>
      <c r="H247" s="324" t="s">
        <v>93</v>
      </c>
      <c r="I247" s="325">
        <v>45625</v>
      </c>
      <c r="J247" s="325">
        <v>46545</v>
      </c>
      <c r="K247" s="324" t="s">
        <v>76</v>
      </c>
      <c r="L247" s="312">
        <v>100000</v>
      </c>
      <c r="M247" s="312">
        <v>100000</v>
      </c>
      <c r="N247" s="312">
        <v>100552.32000000001</v>
      </c>
      <c r="O247" s="312">
        <v>100000</v>
      </c>
      <c r="P247" s="313">
        <v>6.4000000000000001E-2</v>
      </c>
      <c r="Q247" s="314">
        <v>3.8456455318857585E-3</v>
      </c>
      <c r="R247" s="326">
        <v>0.9</v>
      </c>
      <c r="S247" s="327" t="s">
        <v>96</v>
      </c>
      <c r="T247" s="195"/>
      <c r="U247" s="195"/>
      <c r="V247" s="80"/>
      <c r="W247" s="80"/>
      <c r="X247" s="80"/>
      <c r="Y247" s="80"/>
    </row>
    <row r="248" spans="2:25" s="37" customFormat="1">
      <c r="B248" s="221"/>
      <c r="C248" s="320" t="s">
        <v>478</v>
      </c>
      <c r="D248" s="321"/>
      <c r="E248" s="322" t="s">
        <v>106</v>
      </c>
      <c r="F248" s="323"/>
      <c r="G248" s="324" t="s">
        <v>92</v>
      </c>
      <c r="H248" s="324" t="s">
        <v>93</v>
      </c>
      <c r="I248" s="325">
        <v>45625</v>
      </c>
      <c r="J248" s="325">
        <v>46545</v>
      </c>
      <c r="K248" s="324" t="s">
        <v>76</v>
      </c>
      <c r="L248" s="312">
        <v>100000</v>
      </c>
      <c r="M248" s="312">
        <v>100000</v>
      </c>
      <c r="N248" s="312">
        <v>100552.32000000001</v>
      </c>
      <c r="O248" s="312">
        <v>100000</v>
      </c>
      <c r="P248" s="313">
        <v>6.4000000000000001E-2</v>
      </c>
      <c r="Q248" s="314">
        <v>3.8456455318857585E-3</v>
      </c>
      <c r="R248" s="326">
        <v>0.9</v>
      </c>
      <c r="S248" s="327" t="s">
        <v>96</v>
      </c>
      <c r="T248" s="195"/>
      <c r="U248" s="195"/>
      <c r="V248" s="80"/>
      <c r="W248" s="80"/>
      <c r="X248" s="80"/>
      <c r="Y248" s="80"/>
    </row>
    <row r="249" spans="2:25" s="37" customFormat="1">
      <c r="B249" s="221"/>
      <c r="C249" s="320" t="s">
        <v>478</v>
      </c>
      <c r="D249" s="321"/>
      <c r="E249" s="322" t="s">
        <v>106</v>
      </c>
      <c r="F249" s="323"/>
      <c r="G249" s="324" t="s">
        <v>92</v>
      </c>
      <c r="H249" s="324" t="s">
        <v>93</v>
      </c>
      <c r="I249" s="325">
        <v>45616</v>
      </c>
      <c r="J249" s="325">
        <v>46712</v>
      </c>
      <c r="K249" s="324" t="s">
        <v>76</v>
      </c>
      <c r="L249" s="312">
        <v>100000</v>
      </c>
      <c r="M249" s="312">
        <v>100000</v>
      </c>
      <c r="N249" s="312">
        <v>100662.71</v>
      </c>
      <c r="O249" s="312">
        <v>100000</v>
      </c>
      <c r="P249" s="313">
        <v>0.06</v>
      </c>
      <c r="Q249" s="314">
        <v>3.8498674216468783E-3</v>
      </c>
      <c r="R249" s="326">
        <v>0.9</v>
      </c>
      <c r="S249" s="327" t="s">
        <v>96</v>
      </c>
      <c r="T249" s="195"/>
      <c r="U249" s="195"/>
      <c r="V249" s="80"/>
      <c r="W249" s="80"/>
      <c r="X249" s="80"/>
      <c r="Y249" s="80"/>
    </row>
    <row r="250" spans="2:25" s="37" customFormat="1">
      <c r="B250" s="221"/>
      <c r="C250" s="320" t="s">
        <v>478</v>
      </c>
      <c r="D250" s="321"/>
      <c r="E250" s="322" t="s">
        <v>106</v>
      </c>
      <c r="F250" s="323"/>
      <c r="G250" s="324" t="s">
        <v>92</v>
      </c>
      <c r="H250" s="324" t="s">
        <v>93</v>
      </c>
      <c r="I250" s="325">
        <v>45616</v>
      </c>
      <c r="J250" s="325">
        <v>46712</v>
      </c>
      <c r="K250" s="324" t="s">
        <v>76</v>
      </c>
      <c r="L250" s="312">
        <v>100000</v>
      </c>
      <c r="M250" s="312">
        <v>100000</v>
      </c>
      <c r="N250" s="312">
        <v>100662.71</v>
      </c>
      <c r="O250" s="312">
        <v>100000</v>
      </c>
      <c r="P250" s="313">
        <v>0.06</v>
      </c>
      <c r="Q250" s="314">
        <v>3.8498674216468783E-3</v>
      </c>
      <c r="R250" s="326">
        <v>0.9</v>
      </c>
      <c r="S250" s="327" t="s">
        <v>96</v>
      </c>
      <c r="T250" s="195"/>
      <c r="U250" s="195"/>
      <c r="V250" s="80"/>
      <c r="W250" s="80"/>
      <c r="X250" s="80"/>
      <c r="Y250" s="80"/>
    </row>
    <row r="251" spans="2:25" s="37" customFormat="1">
      <c r="B251" s="221"/>
      <c r="C251" s="320" t="s">
        <v>478</v>
      </c>
      <c r="D251" s="321"/>
      <c r="E251" s="322" t="s">
        <v>106</v>
      </c>
      <c r="F251" s="323"/>
      <c r="G251" s="324" t="s">
        <v>92</v>
      </c>
      <c r="H251" s="324" t="s">
        <v>93</v>
      </c>
      <c r="I251" s="325">
        <v>45635</v>
      </c>
      <c r="J251" s="325">
        <v>46497</v>
      </c>
      <c r="K251" s="324" t="s">
        <v>76</v>
      </c>
      <c r="L251" s="312">
        <v>200000</v>
      </c>
      <c r="M251" s="312">
        <v>200000</v>
      </c>
      <c r="N251" s="312">
        <v>200759.44</v>
      </c>
      <c r="O251" s="312">
        <v>200000</v>
      </c>
      <c r="P251" s="313">
        <v>6.5000000000000002E-2</v>
      </c>
      <c r="Q251" s="314">
        <v>7.6780888140610473E-3</v>
      </c>
      <c r="R251" s="326">
        <v>0.9</v>
      </c>
      <c r="S251" s="327" t="s">
        <v>96</v>
      </c>
      <c r="T251" s="195"/>
      <c r="U251" s="195"/>
      <c r="V251" s="80"/>
      <c r="W251" s="80"/>
      <c r="X251" s="80"/>
      <c r="Y251" s="80"/>
    </row>
    <row r="252" spans="2:25" s="37" customFormat="1">
      <c r="B252" s="221"/>
      <c r="C252" s="320" t="s">
        <v>478</v>
      </c>
      <c r="D252" s="321"/>
      <c r="E252" s="322" t="s">
        <v>106</v>
      </c>
      <c r="F252" s="323"/>
      <c r="G252" s="324" t="s">
        <v>92</v>
      </c>
      <c r="H252" s="324" t="s">
        <v>93</v>
      </c>
      <c r="I252" s="325">
        <v>45635</v>
      </c>
      <c r="J252" s="325">
        <v>46497</v>
      </c>
      <c r="K252" s="324" t="s">
        <v>76</v>
      </c>
      <c r="L252" s="312">
        <v>200000</v>
      </c>
      <c r="M252" s="312">
        <v>200000</v>
      </c>
      <c r="N252" s="312">
        <v>200759.44</v>
      </c>
      <c r="O252" s="312">
        <v>200000</v>
      </c>
      <c r="P252" s="313">
        <v>6.5000000000000002E-2</v>
      </c>
      <c r="Q252" s="314">
        <v>7.6780888140610473E-3</v>
      </c>
      <c r="R252" s="326">
        <v>0.9</v>
      </c>
      <c r="S252" s="327" t="s">
        <v>96</v>
      </c>
      <c r="T252" s="195"/>
      <c r="U252" s="195"/>
      <c r="V252" s="80"/>
      <c r="W252" s="80"/>
      <c r="X252" s="80"/>
      <c r="Y252" s="80"/>
    </row>
    <row r="253" spans="2:25" s="37" customFormat="1">
      <c r="B253" s="221"/>
      <c r="C253" s="320" t="s">
        <v>478</v>
      </c>
      <c r="D253" s="321"/>
      <c r="E253" s="322" t="s">
        <v>106</v>
      </c>
      <c r="F253" s="323"/>
      <c r="G253" s="324" t="s">
        <v>92</v>
      </c>
      <c r="H253" s="324" t="s">
        <v>93</v>
      </c>
      <c r="I253" s="325">
        <v>45629</v>
      </c>
      <c r="J253" s="325">
        <v>46685</v>
      </c>
      <c r="K253" s="324" t="s">
        <v>76</v>
      </c>
      <c r="L253" s="312">
        <v>200000</v>
      </c>
      <c r="M253" s="312">
        <v>200000</v>
      </c>
      <c r="N253" s="312">
        <v>200935.87</v>
      </c>
      <c r="O253" s="312">
        <v>200000</v>
      </c>
      <c r="P253" s="313">
        <v>6.2E-2</v>
      </c>
      <c r="Q253" s="314">
        <v>7.6848364181062905E-3</v>
      </c>
      <c r="R253" s="326">
        <v>0.9</v>
      </c>
      <c r="S253" s="327" t="s">
        <v>96</v>
      </c>
      <c r="T253" s="195"/>
      <c r="U253" s="195"/>
      <c r="V253" s="80"/>
      <c r="W253" s="80"/>
      <c r="X253" s="80"/>
      <c r="Y253" s="80"/>
    </row>
    <row r="254" spans="2:25" s="37" customFormat="1">
      <c r="B254" s="221"/>
      <c r="C254" s="320" t="s">
        <v>478</v>
      </c>
      <c r="D254" s="321"/>
      <c r="E254" s="322" t="s">
        <v>106</v>
      </c>
      <c r="F254" s="323"/>
      <c r="G254" s="324" t="s">
        <v>92</v>
      </c>
      <c r="H254" s="324" t="s">
        <v>93</v>
      </c>
      <c r="I254" s="325">
        <v>45628</v>
      </c>
      <c r="J254" s="325">
        <v>46685</v>
      </c>
      <c r="K254" s="324" t="s">
        <v>76</v>
      </c>
      <c r="L254" s="312">
        <v>200000</v>
      </c>
      <c r="M254" s="312">
        <v>200000</v>
      </c>
      <c r="N254" s="312">
        <v>200937.57</v>
      </c>
      <c r="O254" s="312">
        <v>200000</v>
      </c>
      <c r="P254" s="313">
        <v>6.2E-2</v>
      </c>
      <c r="Q254" s="314">
        <v>7.6849014349791413E-3</v>
      </c>
      <c r="R254" s="326">
        <v>0.9</v>
      </c>
      <c r="S254" s="327" t="s">
        <v>96</v>
      </c>
      <c r="T254" s="195"/>
      <c r="U254" s="195"/>
      <c r="V254" s="80"/>
      <c r="W254" s="80"/>
      <c r="X254" s="80"/>
      <c r="Y254" s="80"/>
    </row>
    <row r="255" spans="2:25" s="37" customFormat="1">
      <c r="B255" s="221"/>
      <c r="C255" s="320" t="s">
        <v>478</v>
      </c>
      <c r="D255" s="321"/>
      <c r="E255" s="322" t="s">
        <v>106</v>
      </c>
      <c r="F255" s="323"/>
      <c r="G255" s="324" t="s">
        <v>92</v>
      </c>
      <c r="H255" s="324" t="s">
        <v>93</v>
      </c>
      <c r="I255" s="325">
        <v>45628</v>
      </c>
      <c r="J255" s="325">
        <v>46685</v>
      </c>
      <c r="K255" s="324" t="s">
        <v>76</v>
      </c>
      <c r="L255" s="312">
        <v>200000</v>
      </c>
      <c r="M255" s="312">
        <v>200000</v>
      </c>
      <c r="N255" s="312">
        <v>200937.57</v>
      </c>
      <c r="O255" s="312">
        <v>200000</v>
      </c>
      <c r="P255" s="313">
        <v>6.2E-2</v>
      </c>
      <c r="Q255" s="314">
        <v>7.6849014349791413E-3</v>
      </c>
      <c r="R255" s="326">
        <v>0.9</v>
      </c>
      <c r="S255" s="327" t="s">
        <v>96</v>
      </c>
      <c r="T255" s="195"/>
      <c r="U255" s="195"/>
      <c r="V255" s="80"/>
      <c r="W255" s="80"/>
      <c r="X255" s="80"/>
      <c r="Y255" s="80"/>
    </row>
    <row r="256" spans="2:25" s="37" customFormat="1">
      <c r="B256" s="221"/>
      <c r="C256" s="320" t="s">
        <v>478</v>
      </c>
      <c r="D256" s="321"/>
      <c r="E256" s="322" t="s">
        <v>106</v>
      </c>
      <c r="F256" s="323"/>
      <c r="G256" s="324" t="s">
        <v>92</v>
      </c>
      <c r="H256" s="324" t="s">
        <v>93</v>
      </c>
      <c r="I256" s="325">
        <v>45616</v>
      </c>
      <c r="J256" s="325">
        <v>46713</v>
      </c>
      <c r="K256" s="324" t="s">
        <v>76</v>
      </c>
      <c r="L256" s="312">
        <v>200000</v>
      </c>
      <c r="M256" s="312">
        <v>200000</v>
      </c>
      <c r="N256" s="312">
        <v>201325.53</v>
      </c>
      <c r="O256" s="312">
        <v>200000</v>
      </c>
      <c r="P256" s="313">
        <v>0.06</v>
      </c>
      <c r="Q256" s="314">
        <v>7.6997390502678816E-3</v>
      </c>
      <c r="R256" s="326">
        <v>0.9</v>
      </c>
      <c r="S256" s="327" t="s">
        <v>96</v>
      </c>
      <c r="T256" s="195"/>
      <c r="U256" s="195"/>
      <c r="V256" s="80"/>
      <c r="W256" s="80"/>
      <c r="X256" s="80"/>
      <c r="Y256" s="80"/>
    </row>
    <row r="257" spans="2:25" s="37" customFormat="1">
      <c r="B257" s="221"/>
      <c r="C257" s="320" t="s">
        <v>478</v>
      </c>
      <c r="D257" s="321"/>
      <c r="E257" s="322" t="s">
        <v>106</v>
      </c>
      <c r="F257" s="323"/>
      <c r="G257" s="324" t="s">
        <v>92</v>
      </c>
      <c r="H257" s="324" t="s">
        <v>93</v>
      </c>
      <c r="I257" s="325">
        <v>45616</v>
      </c>
      <c r="J257" s="325">
        <v>46713</v>
      </c>
      <c r="K257" s="324" t="s">
        <v>76</v>
      </c>
      <c r="L257" s="312">
        <v>200000</v>
      </c>
      <c r="M257" s="312">
        <v>200000</v>
      </c>
      <c r="N257" s="312">
        <v>201325.53</v>
      </c>
      <c r="O257" s="312">
        <v>200000</v>
      </c>
      <c r="P257" s="313">
        <v>0.06</v>
      </c>
      <c r="Q257" s="314">
        <v>7.6997390502678816E-3</v>
      </c>
      <c r="R257" s="326">
        <v>0.9</v>
      </c>
      <c r="S257" s="327" t="s">
        <v>96</v>
      </c>
      <c r="T257" s="195"/>
      <c r="U257" s="195"/>
      <c r="V257" s="80"/>
      <c r="W257" s="80"/>
      <c r="X257" s="80"/>
      <c r="Y257" s="80"/>
    </row>
    <row r="258" spans="2:25" s="37" customFormat="1">
      <c r="B258" s="221"/>
      <c r="C258" s="320" t="s">
        <v>478</v>
      </c>
      <c r="D258" s="321"/>
      <c r="E258" s="322" t="s">
        <v>106</v>
      </c>
      <c r="F258" s="323"/>
      <c r="G258" s="324" t="s">
        <v>92</v>
      </c>
      <c r="H258" s="324" t="s">
        <v>93</v>
      </c>
      <c r="I258" s="325">
        <v>45616</v>
      </c>
      <c r="J258" s="325">
        <v>46713</v>
      </c>
      <c r="K258" s="324" t="s">
        <v>76</v>
      </c>
      <c r="L258" s="312">
        <v>200000</v>
      </c>
      <c r="M258" s="312">
        <v>200000</v>
      </c>
      <c r="N258" s="312">
        <v>201325.53</v>
      </c>
      <c r="O258" s="312">
        <v>200000</v>
      </c>
      <c r="P258" s="313">
        <v>0.06</v>
      </c>
      <c r="Q258" s="314">
        <v>7.6997390502678816E-3</v>
      </c>
      <c r="R258" s="326">
        <v>0.9</v>
      </c>
      <c r="S258" s="327" t="s">
        <v>96</v>
      </c>
      <c r="T258" s="195"/>
      <c r="U258" s="195"/>
      <c r="V258" s="80"/>
      <c r="W258" s="80"/>
      <c r="X258" s="80"/>
      <c r="Y258" s="80"/>
    </row>
    <row r="259" spans="2:25" s="37" customFormat="1">
      <c r="B259" s="221"/>
      <c r="C259" s="320" t="s">
        <v>478</v>
      </c>
      <c r="D259" s="321"/>
      <c r="E259" s="322" t="s">
        <v>106</v>
      </c>
      <c r="F259" s="323"/>
      <c r="G259" s="324" t="s">
        <v>92</v>
      </c>
      <c r="H259" s="324" t="s">
        <v>93</v>
      </c>
      <c r="I259" s="325">
        <v>45616</v>
      </c>
      <c r="J259" s="325">
        <v>46713</v>
      </c>
      <c r="K259" s="324" t="s">
        <v>76</v>
      </c>
      <c r="L259" s="312">
        <v>200000</v>
      </c>
      <c r="M259" s="312">
        <v>200000</v>
      </c>
      <c r="N259" s="312">
        <v>201325.53</v>
      </c>
      <c r="O259" s="312">
        <v>200000</v>
      </c>
      <c r="P259" s="313">
        <v>0.06</v>
      </c>
      <c r="Q259" s="314">
        <v>7.6997390502678816E-3</v>
      </c>
      <c r="R259" s="326">
        <v>0.9</v>
      </c>
      <c r="S259" s="327" t="s">
        <v>96</v>
      </c>
      <c r="T259" s="195"/>
      <c r="U259" s="195"/>
      <c r="V259" s="80"/>
      <c r="W259" s="80"/>
      <c r="X259" s="80"/>
      <c r="Y259" s="80"/>
    </row>
    <row r="260" spans="2:25" s="37" customFormat="1">
      <c r="B260" s="221"/>
      <c r="C260" s="320" t="s">
        <v>478</v>
      </c>
      <c r="D260" s="321"/>
      <c r="E260" s="322" t="s">
        <v>106</v>
      </c>
      <c r="F260" s="323"/>
      <c r="G260" s="324" t="s">
        <v>92</v>
      </c>
      <c r="H260" s="324" t="s">
        <v>93</v>
      </c>
      <c r="I260" s="325">
        <v>45616</v>
      </c>
      <c r="J260" s="325">
        <v>46713</v>
      </c>
      <c r="K260" s="324" t="s">
        <v>76</v>
      </c>
      <c r="L260" s="312">
        <v>200000</v>
      </c>
      <c r="M260" s="312">
        <v>200000</v>
      </c>
      <c r="N260" s="312">
        <v>201325.53</v>
      </c>
      <c r="O260" s="312">
        <v>200000</v>
      </c>
      <c r="P260" s="313">
        <v>0.06</v>
      </c>
      <c r="Q260" s="314">
        <v>7.6997390502678816E-3</v>
      </c>
      <c r="R260" s="326">
        <v>0.9</v>
      </c>
      <c r="S260" s="327" t="s">
        <v>96</v>
      </c>
      <c r="T260" s="195"/>
      <c r="U260" s="195"/>
      <c r="V260" s="80"/>
      <c r="W260" s="80"/>
      <c r="X260" s="80"/>
      <c r="Y260" s="80"/>
    </row>
    <row r="261" spans="2:25" s="37" customFormat="1">
      <c r="B261" s="221"/>
      <c r="C261" s="320" t="s">
        <v>478</v>
      </c>
      <c r="D261" s="321"/>
      <c r="E261" s="322" t="s">
        <v>106</v>
      </c>
      <c r="F261" s="323"/>
      <c r="G261" s="324" t="s">
        <v>92</v>
      </c>
      <c r="H261" s="324" t="s">
        <v>93</v>
      </c>
      <c r="I261" s="325">
        <v>45616</v>
      </c>
      <c r="J261" s="325">
        <v>46685</v>
      </c>
      <c r="K261" s="324" t="s">
        <v>76</v>
      </c>
      <c r="L261" s="312">
        <v>200000</v>
      </c>
      <c r="M261" s="312">
        <v>200000</v>
      </c>
      <c r="N261" s="312">
        <v>201336.61</v>
      </c>
      <c r="O261" s="312">
        <v>200000</v>
      </c>
      <c r="P261" s="313">
        <v>6.2E-2</v>
      </c>
      <c r="Q261" s="314">
        <v>7.7001628072979854E-3</v>
      </c>
      <c r="R261" s="326">
        <v>0.9</v>
      </c>
      <c r="S261" s="327" t="s">
        <v>96</v>
      </c>
      <c r="T261" s="195"/>
      <c r="U261" s="195"/>
      <c r="V261" s="80"/>
      <c r="W261" s="80"/>
      <c r="X261" s="80"/>
      <c r="Y261" s="80"/>
    </row>
    <row r="262" spans="2:25" s="37" customFormat="1">
      <c r="B262" s="221"/>
      <c r="C262" s="320" t="s">
        <v>478</v>
      </c>
      <c r="D262" s="321"/>
      <c r="E262" s="322" t="s">
        <v>106</v>
      </c>
      <c r="F262" s="323"/>
      <c r="G262" s="324" t="s">
        <v>92</v>
      </c>
      <c r="H262" s="324" t="s">
        <v>93</v>
      </c>
      <c r="I262" s="325">
        <v>45616</v>
      </c>
      <c r="J262" s="325">
        <v>46685</v>
      </c>
      <c r="K262" s="324" t="s">
        <v>76</v>
      </c>
      <c r="L262" s="312">
        <v>200000</v>
      </c>
      <c r="M262" s="312">
        <v>200000</v>
      </c>
      <c r="N262" s="312">
        <v>201336.61</v>
      </c>
      <c r="O262" s="312">
        <v>200000</v>
      </c>
      <c r="P262" s="313">
        <v>6.2E-2</v>
      </c>
      <c r="Q262" s="314">
        <v>7.7001628072979854E-3</v>
      </c>
      <c r="R262" s="326">
        <v>0.9</v>
      </c>
      <c r="S262" s="327" t="s">
        <v>96</v>
      </c>
      <c r="T262" s="195"/>
      <c r="U262" s="195"/>
      <c r="V262" s="80"/>
      <c r="W262" s="80"/>
      <c r="X262" s="80"/>
      <c r="Y262" s="80"/>
    </row>
    <row r="263" spans="2:25" s="37" customFormat="1">
      <c r="B263" s="221"/>
      <c r="C263" s="320" t="s">
        <v>478</v>
      </c>
      <c r="D263" s="321"/>
      <c r="E263" s="322" t="s">
        <v>476</v>
      </c>
      <c r="F263" s="323"/>
      <c r="G263" s="324" t="s">
        <v>92</v>
      </c>
      <c r="H263" s="324" t="s">
        <v>93</v>
      </c>
      <c r="I263" s="325">
        <v>45637</v>
      </c>
      <c r="J263" s="325">
        <v>45825</v>
      </c>
      <c r="K263" s="324" t="s">
        <v>76</v>
      </c>
      <c r="L263" s="312">
        <v>100000</v>
      </c>
      <c r="M263" s="312">
        <v>100000</v>
      </c>
      <c r="N263" s="312">
        <v>100337</v>
      </c>
      <c r="O263" s="312">
        <v>100000</v>
      </c>
      <c r="P263" s="313">
        <v>6.25E-2</v>
      </c>
      <c r="Q263" s="314">
        <v>3.8374105712610245E-3</v>
      </c>
      <c r="R263" s="326">
        <v>0.9</v>
      </c>
      <c r="S263" s="327" t="s">
        <v>96</v>
      </c>
      <c r="T263" s="195"/>
      <c r="U263" s="195"/>
      <c r="V263" s="80"/>
      <c r="W263" s="80"/>
      <c r="X263" s="80"/>
      <c r="Y263" s="80"/>
    </row>
    <row r="264" spans="2:25" s="37" customFormat="1">
      <c r="B264" s="221"/>
      <c r="C264" s="320" t="s">
        <v>478</v>
      </c>
      <c r="D264" s="321"/>
      <c r="E264" s="322" t="s">
        <v>476</v>
      </c>
      <c r="F264" s="323"/>
      <c r="G264" s="324" t="s">
        <v>92</v>
      </c>
      <c r="H264" s="324" t="s">
        <v>93</v>
      </c>
      <c r="I264" s="325">
        <v>45637</v>
      </c>
      <c r="J264" s="325">
        <v>45825</v>
      </c>
      <c r="K264" s="324" t="s">
        <v>76</v>
      </c>
      <c r="L264" s="312">
        <v>100000</v>
      </c>
      <c r="M264" s="312">
        <v>100000</v>
      </c>
      <c r="N264" s="312">
        <v>100337</v>
      </c>
      <c r="O264" s="312">
        <v>100000</v>
      </c>
      <c r="P264" s="313">
        <v>6.25E-2</v>
      </c>
      <c r="Q264" s="314">
        <v>3.8374105712610245E-3</v>
      </c>
      <c r="R264" s="326">
        <v>0.9</v>
      </c>
      <c r="S264" s="327" t="s">
        <v>96</v>
      </c>
      <c r="T264" s="195"/>
      <c r="U264" s="195"/>
      <c r="V264" s="80"/>
      <c r="W264" s="80"/>
      <c r="X264" s="80"/>
      <c r="Y264" s="80"/>
    </row>
    <row r="265" spans="2:25" s="37" customFormat="1">
      <c r="B265" s="221"/>
      <c r="C265" s="320" t="s">
        <v>478</v>
      </c>
      <c r="D265" s="321"/>
      <c r="E265" s="322" t="s">
        <v>476</v>
      </c>
      <c r="F265" s="323"/>
      <c r="G265" s="324" t="s">
        <v>92</v>
      </c>
      <c r="H265" s="324" t="s">
        <v>93</v>
      </c>
      <c r="I265" s="325">
        <v>45637</v>
      </c>
      <c r="J265" s="325">
        <v>45825</v>
      </c>
      <c r="K265" s="324" t="s">
        <v>76</v>
      </c>
      <c r="L265" s="312">
        <v>100000</v>
      </c>
      <c r="M265" s="312">
        <v>100000</v>
      </c>
      <c r="N265" s="312">
        <v>100337</v>
      </c>
      <c r="O265" s="312">
        <v>100000</v>
      </c>
      <c r="P265" s="313">
        <v>6.25E-2</v>
      </c>
      <c r="Q265" s="314">
        <v>3.8374105712610245E-3</v>
      </c>
      <c r="R265" s="326">
        <v>0.9</v>
      </c>
      <c r="S265" s="327" t="s">
        <v>96</v>
      </c>
      <c r="T265" s="195"/>
      <c r="U265" s="195"/>
      <c r="V265" s="80"/>
      <c r="W265" s="80"/>
      <c r="X265" s="80"/>
      <c r="Y265" s="80"/>
    </row>
    <row r="266" spans="2:25" s="37" customFormat="1">
      <c r="B266" s="221"/>
      <c r="C266" s="320" t="s">
        <v>478</v>
      </c>
      <c r="D266" s="321"/>
      <c r="E266" s="322" t="s">
        <v>476</v>
      </c>
      <c r="F266" s="323"/>
      <c r="G266" s="324" t="s">
        <v>92</v>
      </c>
      <c r="H266" s="324" t="s">
        <v>93</v>
      </c>
      <c r="I266" s="325">
        <v>45637</v>
      </c>
      <c r="J266" s="325">
        <v>45825</v>
      </c>
      <c r="K266" s="324" t="s">
        <v>76</v>
      </c>
      <c r="L266" s="312">
        <v>100000</v>
      </c>
      <c r="M266" s="312">
        <v>100000</v>
      </c>
      <c r="N266" s="312">
        <v>100337</v>
      </c>
      <c r="O266" s="312">
        <v>100000</v>
      </c>
      <c r="P266" s="313">
        <v>6.25E-2</v>
      </c>
      <c r="Q266" s="314">
        <v>3.8374105712610245E-3</v>
      </c>
      <c r="R266" s="326">
        <v>0.9</v>
      </c>
      <c r="S266" s="327" t="s">
        <v>96</v>
      </c>
      <c r="T266" s="195"/>
      <c r="U266" s="195"/>
      <c r="V266" s="80"/>
      <c r="W266" s="80"/>
      <c r="X266" s="80"/>
      <c r="Y266" s="80"/>
    </row>
    <row r="267" spans="2:25" s="37" customFormat="1">
      <c r="B267" s="221"/>
      <c r="C267" s="320" t="s">
        <v>478</v>
      </c>
      <c r="D267" s="321"/>
      <c r="E267" s="322" t="s">
        <v>476</v>
      </c>
      <c r="F267" s="323"/>
      <c r="G267" s="324" t="s">
        <v>92</v>
      </c>
      <c r="H267" s="324" t="s">
        <v>93</v>
      </c>
      <c r="I267" s="325">
        <v>45637</v>
      </c>
      <c r="J267" s="325">
        <v>45825</v>
      </c>
      <c r="K267" s="324" t="s">
        <v>76</v>
      </c>
      <c r="L267" s="312">
        <v>100000</v>
      </c>
      <c r="M267" s="312">
        <v>100000</v>
      </c>
      <c r="N267" s="312">
        <v>100337</v>
      </c>
      <c r="O267" s="312">
        <v>100000</v>
      </c>
      <c r="P267" s="313">
        <v>6.25E-2</v>
      </c>
      <c r="Q267" s="314">
        <v>3.8374105712610245E-3</v>
      </c>
      <c r="R267" s="326">
        <v>0.9</v>
      </c>
      <c r="S267" s="327" t="s">
        <v>96</v>
      </c>
      <c r="T267" s="195"/>
      <c r="U267" s="195"/>
      <c r="V267" s="80"/>
      <c r="W267" s="80"/>
      <c r="X267" s="80"/>
      <c r="Y267" s="80"/>
    </row>
    <row r="268" spans="2:25" s="37" customFormat="1">
      <c r="B268" s="221"/>
      <c r="C268" s="320" t="s">
        <v>478</v>
      </c>
      <c r="D268" s="321"/>
      <c r="E268" s="322" t="s">
        <v>476</v>
      </c>
      <c r="F268" s="323"/>
      <c r="G268" s="324" t="s">
        <v>92</v>
      </c>
      <c r="H268" s="324" t="s">
        <v>93</v>
      </c>
      <c r="I268" s="325">
        <v>45637</v>
      </c>
      <c r="J268" s="325">
        <v>45825</v>
      </c>
      <c r="K268" s="324" t="s">
        <v>76</v>
      </c>
      <c r="L268" s="312">
        <v>100000</v>
      </c>
      <c r="M268" s="312">
        <v>100000</v>
      </c>
      <c r="N268" s="312">
        <v>100337</v>
      </c>
      <c r="O268" s="312">
        <v>100000</v>
      </c>
      <c r="P268" s="313">
        <v>6.25E-2</v>
      </c>
      <c r="Q268" s="314">
        <v>3.8374105712610245E-3</v>
      </c>
      <c r="R268" s="326">
        <v>0.9</v>
      </c>
      <c r="S268" s="327" t="s">
        <v>96</v>
      </c>
      <c r="T268" s="195"/>
      <c r="U268" s="195"/>
      <c r="V268" s="80"/>
      <c r="W268" s="80"/>
      <c r="X268" s="80"/>
      <c r="Y268" s="80"/>
    </row>
    <row r="269" spans="2:25" s="37" customFormat="1">
      <c r="B269" s="221"/>
      <c r="C269" s="320" t="s">
        <v>478</v>
      </c>
      <c r="D269" s="321"/>
      <c r="E269" s="322" t="s">
        <v>476</v>
      </c>
      <c r="F269" s="323"/>
      <c r="G269" s="324" t="s">
        <v>92</v>
      </c>
      <c r="H269" s="324" t="s">
        <v>93</v>
      </c>
      <c r="I269" s="325">
        <v>45637</v>
      </c>
      <c r="J269" s="325">
        <v>45825</v>
      </c>
      <c r="K269" s="324" t="s">
        <v>76</v>
      </c>
      <c r="L269" s="312">
        <v>100000</v>
      </c>
      <c r="M269" s="312">
        <v>100000</v>
      </c>
      <c r="N269" s="312">
        <v>100337</v>
      </c>
      <c r="O269" s="312">
        <v>100000</v>
      </c>
      <c r="P269" s="313">
        <v>6.25E-2</v>
      </c>
      <c r="Q269" s="314">
        <v>3.8374105712610245E-3</v>
      </c>
      <c r="R269" s="326">
        <v>0.9</v>
      </c>
      <c r="S269" s="327" t="s">
        <v>96</v>
      </c>
      <c r="T269" s="195"/>
      <c r="U269" s="195"/>
      <c r="V269" s="80"/>
      <c r="W269" s="80"/>
      <c r="X269" s="80"/>
      <c r="Y269" s="80"/>
    </row>
    <row r="270" spans="2:25" s="37" customFormat="1">
      <c r="B270" s="221"/>
      <c r="C270" s="320" t="s">
        <v>478</v>
      </c>
      <c r="D270" s="321"/>
      <c r="E270" s="322" t="s">
        <v>476</v>
      </c>
      <c r="F270" s="323"/>
      <c r="G270" s="324" t="s">
        <v>92</v>
      </c>
      <c r="H270" s="324" t="s">
        <v>93</v>
      </c>
      <c r="I270" s="325">
        <v>45637</v>
      </c>
      <c r="J270" s="325">
        <v>45825</v>
      </c>
      <c r="K270" s="324" t="s">
        <v>76</v>
      </c>
      <c r="L270" s="312">
        <v>100000</v>
      </c>
      <c r="M270" s="312">
        <v>100000</v>
      </c>
      <c r="N270" s="312">
        <v>100337</v>
      </c>
      <c r="O270" s="312">
        <v>100000</v>
      </c>
      <c r="P270" s="313">
        <v>6.25E-2</v>
      </c>
      <c r="Q270" s="314">
        <v>3.8374105712610245E-3</v>
      </c>
      <c r="R270" s="326">
        <v>0.9</v>
      </c>
      <c r="S270" s="327" t="s">
        <v>96</v>
      </c>
      <c r="T270" s="195"/>
      <c r="U270" s="195"/>
      <c r="V270" s="80"/>
      <c r="W270" s="80"/>
      <c r="X270" s="80"/>
      <c r="Y270" s="80"/>
    </row>
    <row r="271" spans="2:25" s="37" customFormat="1">
      <c r="B271" s="221"/>
      <c r="C271" s="320" t="s">
        <v>478</v>
      </c>
      <c r="D271" s="321"/>
      <c r="E271" s="322" t="s">
        <v>476</v>
      </c>
      <c r="F271" s="323"/>
      <c r="G271" s="324" t="s">
        <v>92</v>
      </c>
      <c r="H271" s="324" t="s">
        <v>93</v>
      </c>
      <c r="I271" s="325">
        <v>45637</v>
      </c>
      <c r="J271" s="325">
        <v>45825</v>
      </c>
      <c r="K271" s="324" t="s">
        <v>76</v>
      </c>
      <c r="L271" s="312">
        <v>100000</v>
      </c>
      <c r="M271" s="312">
        <v>100000</v>
      </c>
      <c r="N271" s="312">
        <v>100337</v>
      </c>
      <c r="O271" s="312">
        <v>100000</v>
      </c>
      <c r="P271" s="313">
        <v>6.25E-2</v>
      </c>
      <c r="Q271" s="314">
        <v>3.8374105712610245E-3</v>
      </c>
      <c r="R271" s="326">
        <v>0.9</v>
      </c>
      <c r="S271" s="327" t="s">
        <v>96</v>
      </c>
      <c r="T271" s="195"/>
      <c r="U271" s="195"/>
      <c r="V271" s="80"/>
      <c r="W271" s="80"/>
      <c r="X271" s="80"/>
      <c r="Y271" s="80"/>
    </row>
    <row r="272" spans="2:25" s="37" customFormat="1">
      <c r="B272" s="221"/>
      <c r="C272" s="320" t="s">
        <v>478</v>
      </c>
      <c r="D272" s="321"/>
      <c r="E272" s="322" t="s">
        <v>476</v>
      </c>
      <c r="F272" s="323"/>
      <c r="G272" s="324" t="s">
        <v>92</v>
      </c>
      <c r="H272" s="324" t="s">
        <v>93</v>
      </c>
      <c r="I272" s="325">
        <v>45637</v>
      </c>
      <c r="J272" s="325">
        <v>45826</v>
      </c>
      <c r="K272" s="324" t="s">
        <v>76</v>
      </c>
      <c r="L272" s="312">
        <v>100000</v>
      </c>
      <c r="M272" s="312">
        <v>100000</v>
      </c>
      <c r="N272" s="312">
        <v>100337</v>
      </c>
      <c r="O272" s="312">
        <v>100000</v>
      </c>
      <c r="P272" s="313">
        <v>6.25E-2</v>
      </c>
      <c r="Q272" s="314">
        <v>3.8374105712610245E-3</v>
      </c>
      <c r="R272" s="326">
        <v>0.9</v>
      </c>
      <c r="S272" s="327" t="s">
        <v>96</v>
      </c>
      <c r="T272" s="195"/>
      <c r="U272" s="195"/>
      <c r="V272" s="80"/>
      <c r="W272" s="80"/>
      <c r="X272" s="80"/>
      <c r="Y272" s="80"/>
    </row>
    <row r="273" spans="2:25" s="37" customFormat="1">
      <c r="B273" s="221"/>
      <c r="C273" s="320" t="s">
        <v>478</v>
      </c>
      <c r="D273" s="321"/>
      <c r="E273" s="322" t="s">
        <v>476</v>
      </c>
      <c r="F273" s="323"/>
      <c r="G273" s="324" t="s">
        <v>92</v>
      </c>
      <c r="H273" s="324" t="s">
        <v>93</v>
      </c>
      <c r="I273" s="325">
        <v>45607</v>
      </c>
      <c r="J273" s="325">
        <v>45730</v>
      </c>
      <c r="K273" s="324" t="s">
        <v>76</v>
      </c>
      <c r="L273" s="312">
        <v>150000</v>
      </c>
      <c r="M273" s="312">
        <v>150000</v>
      </c>
      <c r="N273" s="312">
        <v>151284.25</v>
      </c>
      <c r="O273" s="312">
        <v>150000</v>
      </c>
      <c r="P273" s="313">
        <v>6.6000000000000003E-2</v>
      </c>
      <c r="Q273" s="314">
        <v>5.7858993214397044E-3</v>
      </c>
      <c r="R273" s="326">
        <v>0.9</v>
      </c>
      <c r="S273" s="327" t="s">
        <v>96</v>
      </c>
      <c r="T273" s="195"/>
      <c r="U273" s="195"/>
      <c r="V273" s="80"/>
      <c r="W273" s="80"/>
      <c r="X273" s="80"/>
      <c r="Y273" s="80"/>
    </row>
    <row r="274" spans="2:25" s="37" customFormat="1">
      <c r="B274" s="221"/>
      <c r="C274" s="320" t="s">
        <v>510</v>
      </c>
      <c r="D274" s="321"/>
      <c r="E274" s="322" t="s">
        <v>513</v>
      </c>
      <c r="F274" s="323"/>
      <c r="G274" s="324" t="s">
        <v>92</v>
      </c>
      <c r="H274" s="324" t="s">
        <v>93</v>
      </c>
      <c r="I274" s="325">
        <v>45650</v>
      </c>
      <c r="J274" s="325">
        <v>45715</v>
      </c>
      <c r="K274" s="324" t="s">
        <v>76</v>
      </c>
      <c r="L274" s="312">
        <v>6031.19</v>
      </c>
      <c r="M274" s="312">
        <v>6031.19</v>
      </c>
      <c r="N274" s="312">
        <v>6037.67</v>
      </c>
      <c r="O274" s="312">
        <v>6000</v>
      </c>
      <c r="P274" s="313">
        <v>5.7500000000000002E-2</v>
      </c>
      <c r="Q274" s="314">
        <v>2.3091201335285636E-4</v>
      </c>
      <c r="R274" s="326">
        <v>0.9</v>
      </c>
      <c r="S274" s="327" t="s">
        <v>96</v>
      </c>
      <c r="T274" s="195"/>
      <c r="U274" s="195"/>
      <c r="V274" s="80"/>
      <c r="W274" s="80"/>
      <c r="X274" s="80"/>
      <c r="Y274" s="80"/>
    </row>
    <row r="275" spans="2:25" s="37" customFormat="1">
      <c r="B275" s="221"/>
      <c r="C275" s="320" t="s">
        <v>510</v>
      </c>
      <c r="D275" s="321"/>
      <c r="E275" s="322" t="s">
        <v>513</v>
      </c>
      <c r="F275" s="323"/>
      <c r="G275" s="324" t="s">
        <v>92</v>
      </c>
      <c r="H275" s="324" t="s">
        <v>93</v>
      </c>
      <c r="I275" s="325">
        <v>45650</v>
      </c>
      <c r="J275" s="325">
        <v>47773</v>
      </c>
      <c r="K275" s="324" t="s">
        <v>76</v>
      </c>
      <c r="L275" s="312">
        <v>30338.42</v>
      </c>
      <c r="M275" s="312">
        <v>30338.42</v>
      </c>
      <c r="N275" s="312">
        <v>30377.41</v>
      </c>
      <c r="O275" s="312">
        <v>30000</v>
      </c>
      <c r="P275" s="313">
        <v>6.7500000000000004E-2</v>
      </c>
      <c r="Q275" s="314">
        <v>1.1617907079295808E-3</v>
      </c>
      <c r="R275" s="326">
        <v>0.9</v>
      </c>
      <c r="S275" s="327" t="s">
        <v>96</v>
      </c>
      <c r="T275" s="195"/>
      <c r="U275" s="195"/>
      <c r="V275" s="80"/>
      <c r="W275" s="80"/>
      <c r="X275" s="80"/>
      <c r="Y275" s="80"/>
    </row>
    <row r="276" spans="2:25" s="37" customFormat="1">
      <c r="B276" s="221"/>
      <c r="C276" s="320" t="s">
        <v>510</v>
      </c>
      <c r="D276" s="321"/>
      <c r="E276" s="322" t="s">
        <v>513</v>
      </c>
      <c r="F276" s="323"/>
      <c r="G276" s="324" t="s">
        <v>92</v>
      </c>
      <c r="H276" s="324" t="s">
        <v>93</v>
      </c>
      <c r="I276" s="325">
        <v>45614</v>
      </c>
      <c r="J276" s="325">
        <v>45715</v>
      </c>
      <c r="K276" s="324" t="s">
        <v>76</v>
      </c>
      <c r="L276" s="312">
        <v>45623.839999999997</v>
      </c>
      <c r="M276" s="312">
        <v>45623.839999999997</v>
      </c>
      <c r="N276" s="312">
        <v>45309.57</v>
      </c>
      <c r="O276" s="312">
        <v>45000</v>
      </c>
      <c r="P276" s="313">
        <v>5.7500000000000002E-2</v>
      </c>
      <c r="Q276" s="314">
        <v>1.7328744421030264E-3</v>
      </c>
      <c r="R276" s="326">
        <v>0.9</v>
      </c>
      <c r="S276" s="327" t="s">
        <v>96</v>
      </c>
      <c r="T276" s="195"/>
      <c r="U276" s="195"/>
      <c r="V276" s="80"/>
      <c r="W276" s="80"/>
      <c r="X276" s="80"/>
      <c r="Y276" s="80"/>
    </row>
    <row r="277" spans="2:25" s="37" customFormat="1">
      <c r="B277" s="221"/>
      <c r="C277" s="320" t="s">
        <v>510</v>
      </c>
      <c r="D277" s="321"/>
      <c r="E277" s="322" t="s">
        <v>513</v>
      </c>
      <c r="F277" s="323"/>
      <c r="G277" s="324" t="s">
        <v>92</v>
      </c>
      <c r="H277" s="324" t="s">
        <v>93</v>
      </c>
      <c r="I277" s="325">
        <v>45650</v>
      </c>
      <c r="J277" s="325">
        <v>47807</v>
      </c>
      <c r="K277" s="324" t="s">
        <v>76</v>
      </c>
      <c r="L277" s="312">
        <v>100499.32</v>
      </c>
      <c r="M277" s="312">
        <v>100499.32</v>
      </c>
      <c r="N277" s="312">
        <v>100614.96</v>
      </c>
      <c r="O277" s="312">
        <v>100000</v>
      </c>
      <c r="P277" s="313">
        <v>6.7500000000000004E-2</v>
      </c>
      <c r="Q277" s="314">
        <v>3.8480412124241819E-3</v>
      </c>
      <c r="R277" s="326">
        <v>0.9</v>
      </c>
      <c r="S277" s="327" t="s">
        <v>96</v>
      </c>
      <c r="T277" s="195"/>
      <c r="U277" s="195"/>
      <c r="V277" s="80"/>
      <c r="W277" s="80"/>
      <c r="X277" s="80"/>
      <c r="Y277" s="80"/>
    </row>
    <row r="278" spans="2:25" s="37" customFormat="1">
      <c r="B278" s="221"/>
      <c r="C278" s="320" t="s">
        <v>478</v>
      </c>
      <c r="D278" s="321"/>
      <c r="E278" s="322" t="s">
        <v>513</v>
      </c>
      <c r="F278" s="323"/>
      <c r="G278" s="324" t="s">
        <v>92</v>
      </c>
      <c r="H278" s="324" t="s">
        <v>93</v>
      </c>
      <c r="I278" s="325">
        <v>45527</v>
      </c>
      <c r="J278" s="325">
        <v>46077</v>
      </c>
      <c r="K278" s="324" t="s">
        <v>76</v>
      </c>
      <c r="L278" s="312">
        <v>100000</v>
      </c>
      <c r="M278" s="312">
        <v>100000</v>
      </c>
      <c r="N278" s="312">
        <v>102243.8</v>
      </c>
      <c r="O278" s="312">
        <v>100000</v>
      </c>
      <c r="P278" s="313">
        <v>0.06</v>
      </c>
      <c r="Q278" s="314">
        <v>3.9103365554670555E-3</v>
      </c>
      <c r="R278" s="326">
        <v>0.9</v>
      </c>
      <c r="S278" s="327" t="s">
        <v>96</v>
      </c>
      <c r="T278" s="195"/>
      <c r="U278" s="195"/>
      <c r="V278" s="80"/>
      <c r="W278" s="80"/>
      <c r="X278" s="80"/>
      <c r="Y278" s="80"/>
    </row>
    <row r="279" spans="2:25" s="37" customFormat="1">
      <c r="B279" s="221"/>
      <c r="C279" s="320" t="s">
        <v>510</v>
      </c>
      <c r="D279" s="321"/>
      <c r="E279" s="322" t="s">
        <v>513</v>
      </c>
      <c r="F279" s="323"/>
      <c r="G279" s="324" t="s">
        <v>92</v>
      </c>
      <c r="H279" s="324" t="s">
        <v>93</v>
      </c>
      <c r="I279" s="325">
        <v>45614</v>
      </c>
      <c r="J279" s="325">
        <v>46190</v>
      </c>
      <c r="K279" s="324" t="s">
        <v>76</v>
      </c>
      <c r="L279" s="312">
        <v>232635.23</v>
      </c>
      <c r="M279" s="312">
        <v>232635.23</v>
      </c>
      <c r="N279" s="312">
        <v>230807.67999999999</v>
      </c>
      <c r="O279" s="312">
        <v>230000</v>
      </c>
      <c r="P279" s="313">
        <v>6.1499999999999999E-2</v>
      </c>
      <c r="Q279" s="314">
        <v>8.8272903431459143E-3</v>
      </c>
      <c r="R279" s="326">
        <v>0.9</v>
      </c>
      <c r="S279" s="327" t="s">
        <v>96</v>
      </c>
      <c r="T279" s="195"/>
      <c r="U279" s="195"/>
      <c r="V279" s="80"/>
      <c r="W279" s="80"/>
      <c r="X279" s="80"/>
      <c r="Y279" s="80"/>
    </row>
    <row r="280" spans="2:25" s="37" customFormat="1">
      <c r="B280" s="221"/>
      <c r="C280" s="320" t="s">
        <v>478</v>
      </c>
      <c r="D280" s="321"/>
      <c r="E280" s="322" t="s">
        <v>511</v>
      </c>
      <c r="F280" s="323"/>
      <c r="G280" s="324" t="s">
        <v>92</v>
      </c>
      <c r="H280" s="324" t="s">
        <v>93</v>
      </c>
      <c r="I280" s="325">
        <v>45656</v>
      </c>
      <c r="J280" s="325">
        <v>46167</v>
      </c>
      <c r="K280" s="324" t="s">
        <v>76</v>
      </c>
      <c r="L280" s="312">
        <v>50000</v>
      </c>
      <c r="M280" s="312">
        <v>50000</v>
      </c>
      <c r="N280" s="312">
        <v>50008.36</v>
      </c>
      <c r="O280" s="312">
        <v>50000</v>
      </c>
      <c r="P280" s="313">
        <v>6.3E-2</v>
      </c>
      <c r="Q280" s="314">
        <v>1.9125806962080486E-3</v>
      </c>
      <c r="R280" s="326">
        <v>0.9</v>
      </c>
      <c r="S280" s="327" t="s">
        <v>96</v>
      </c>
      <c r="T280" s="195"/>
      <c r="U280" s="195"/>
      <c r="V280" s="80"/>
      <c r="W280" s="80"/>
      <c r="X280" s="80"/>
      <c r="Y280" s="80"/>
    </row>
    <row r="281" spans="2:25" s="37" customFormat="1">
      <c r="B281" s="221"/>
      <c r="C281" s="320" t="s">
        <v>478</v>
      </c>
      <c r="D281" s="321"/>
      <c r="E281" s="322" t="s">
        <v>511</v>
      </c>
      <c r="F281" s="323"/>
      <c r="G281" s="324" t="s">
        <v>92</v>
      </c>
      <c r="H281" s="324" t="s">
        <v>93</v>
      </c>
      <c r="I281" s="325">
        <v>45656</v>
      </c>
      <c r="J281" s="325">
        <v>46167</v>
      </c>
      <c r="K281" s="324" t="s">
        <v>76</v>
      </c>
      <c r="L281" s="312">
        <v>50000</v>
      </c>
      <c r="M281" s="312">
        <v>50000</v>
      </c>
      <c r="N281" s="312">
        <v>50008.36</v>
      </c>
      <c r="O281" s="312">
        <v>50000</v>
      </c>
      <c r="P281" s="313">
        <v>6.3E-2</v>
      </c>
      <c r="Q281" s="314">
        <v>1.9125806962080486E-3</v>
      </c>
      <c r="R281" s="326">
        <v>0.9</v>
      </c>
      <c r="S281" s="327" t="s">
        <v>96</v>
      </c>
      <c r="T281" s="195"/>
      <c r="U281" s="195"/>
      <c r="V281" s="80"/>
      <c r="W281" s="80"/>
      <c r="X281" s="80"/>
      <c r="Y281" s="80"/>
    </row>
    <row r="282" spans="2:25" s="37" customFormat="1">
      <c r="B282" s="221"/>
      <c r="C282" s="320" t="s">
        <v>478</v>
      </c>
      <c r="D282" s="321"/>
      <c r="E282" s="322" t="s">
        <v>511</v>
      </c>
      <c r="F282" s="323"/>
      <c r="G282" s="324" t="s">
        <v>92</v>
      </c>
      <c r="H282" s="324" t="s">
        <v>93</v>
      </c>
      <c r="I282" s="325">
        <v>45656</v>
      </c>
      <c r="J282" s="325">
        <v>46167</v>
      </c>
      <c r="K282" s="324" t="s">
        <v>76</v>
      </c>
      <c r="L282" s="312">
        <v>50000</v>
      </c>
      <c r="M282" s="312">
        <v>50000</v>
      </c>
      <c r="N282" s="312">
        <v>50008.36</v>
      </c>
      <c r="O282" s="312">
        <v>50000</v>
      </c>
      <c r="P282" s="313">
        <v>6.3E-2</v>
      </c>
      <c r="Q282" s="314">
        <v>1.9125806962080486E-3</v>
      </c>
      <c r="R282" s="326">
        <v>0.9</v>
      </c>
      <c r="S282" s="327" t="s">
        <v>96</v>
      </c>
      <c r="T282" s="195"/>
      <c r="U282" s="195"/>
      <c r="V282" s="80"/>
      <c r="W282" s="80"/>
      <c r="X282" s="80"/>
      <c r="Y282" s="80"/>
    </row>
    <row r="283" spans="2:25" s="37" customFormat="1">
      <c r="B283" s="221"/>
      <c r="C283" s="320" t="s">
        <v>478</v>
      </c>
      <c r="D283" s="321"/>
      <c r="E283" s="322" t="s">
        <v>511</v>
      </c>
      <c r="F283" s="323"/>
      <c r="G283" s="324" t="s">
        <v>92</v>
      </c>
      <c r="H283" s="324" t="s">
        <v>93</v>
      </c>
      <c r="I283" s="325">
        <v>45656</v>
      </c>
      <c r="J283" s="325">
        <v>46167</v>
      </c>
      <c r="K283" s="324" t="s">
        <v>76</v>
      </c>
      <c r="L283" s="312">
        <v>50000</v>
      </c>
      <c r="M283" s="312">
        <v>50000</v>
      </c>
      <c r="N283" s="312">
        <v>50008.36</v>
      </c>
      <c r="O283" s="312">
        <v>50000</v>
      </c>
      <c r="P283" s="313">
        <v>6.3E-2</v>
      </c>
      <c r="Q283" s="314">
        <v>1.9125806962080486E-3</v>
      </c>
      <c r="R283" s="326">
        <v>0.9</v>
      </c>
      <c r="S283" s="327" t="s">
        <v>96</v>
      </c>
      <c r="T283" s="195"/>
      <c r="U283" s="195"/>
      <c r="V283" s="80"/>
      <c r="W283" s="80"/>
      <c r="X283" s="80"/>
      <c r="Y283" s="80"/>
    </row>
    <row r="284" spans="2:25" s="37" customFormat="1">
      <c r="B284" s="221"/>
      <c r="C284" s="320" t="s">
        <v>478</v>
      </c>
      <c r="D284" s="321"/>
      <c r="E284" s="322" t="s">
        <v>511</v>
      </c>
      <c r="F284" s="323"/>
      <c r="G284" s="324" t="s">
        <v>92</v>
      </c>
      <c r="H284" s="324" t="s">
        <v>93</v>
      </c>
      <c r="I284" s="325">
        <v>45656</v>
      </c>
      <c r="J284" s="325">
        <v>46167</v>
      </c>
      <c r="K284" s="324" t="s">
        <v>76</v>
      </c>
      <c r="L284" s="312">
        <v>50000</v>
      </c>
      <c r="M284" s="312">
        <v>50000</v>
      </c>
      <c r="N284" s="312">
        <v>50036.21</v>
      </c>
      <c r="O284" s="312">
        <v>50000</v>
      </c>
      <c r="P284" s="313">
        <v>6.3E-2</v>
      </c>
      <c r="Q284" s="314">
        <v>1.9136458255662077E-3</v>
      </c>
      <c r="R284" s="326">
        <v>0.9</v>
      </c>
      <c r="S284" s="327" t="s">
        <v>96</v>
      </c>
      <c r="T284" s="195"/>
      <c r="U284" s="195"/>
      <c r="V284" s="80"/>
      <c r="W284" s="80"/>
      <c r="X284" s="80"/>
      <c r="Y284" s="80"/>
    </row>
    <row r="285" spans="2:25" s="37" customFormat="1">
      <c r="B285" s="221"/>
      <c r="C285" s="320" t="s">
        <v>478</v>
      </c>
      <c r="D285" s="321"/>
      <c r="E285" s="322" t="s">
        <v>511</v>
      </c>
      <c r="F285" s="323"/>
      <c r="G285" s="324" t="s">
        <v>92</v>
      </c>
      <c r="H285" s="324" t="s">
        <v>93</v>
      </c>
      <c r="I285" s="325">
        <v>45629</v>
      </c>
      <c r="J285" s="325">
        <v>46149</v>
      </c>
      <c r="K285" s="324" t="s">
        <v>76</v>
      </c>
      <c r="L285" s="312">
        <v>100000</v>
      </c>
      <c r="M285" s="312">
        <v>100000</v>
      </c>
      <c r="N285" s="312">
        <v>100498.68</v>
      </c>
      <c r="O285" s="312">
        <v>100000</v>
      </c>
      <c r="P285" s="313">
        <v>6.7500000000000004E-2</v>
      </c>
      <c r="Q285" s="314">
        <v>3.8435940583212459E-3</v>
      </c>
      <c r="R285" s="326">
        <v>0.9</v>
      </c>
      <c r="S285" s="327" t="s">
        <v>96</v>
      </c>
      <c r="T285" s="195"/>
      <c r="U285" s="195"/>
      <c r="V285" s="80"/>
      <c r="W285" s="80"/>
      <c r="X285" s="80"/>
      <c r="Y285" s="80"/>
    </row>
    <row r="286" spans="2:25" s="37" customFormat="1">
      <c r="B286" s="221"/>
      <c r="C286" s="320" t="s">
        <v>478</v>
      </c>
      <c r="D286" s="321"/>
      <c r="E286" s="322" t="s">
        <v>511</v>
      </c>
      <c r="F286" s="323"/>
      <c r="G286" s="324" t="s">
        <v>92</v>
      </c>
      <c r="H286" s="324" t="s">
        <v>93</v>
      </c>
      <c r="I286" s="325">
        <v>45629</v>
      </c>
      <c r="J286" s="325">
        <v>46149</v>
      </c>
      <c r="K286" s="324" t="s">
        <v>76</v>
      </c>
      <c r="L286" s="312">
        <v>100000</v>
      </c>
      <c r="M286" s="312">
        <v>100000</v>
      </c>
      <c r="N286" s="312">
        <v>100498.68</v>
      </c>
      <c r="O286" s="312">
        <v>100000</v>
      </c>
      <c r="P286" s="313">
        <v>6.7500000000000004E-2</v>
      </c>
      <c r="Q286" s="314">
        <v>3.8435940583212459E-3</v>
      </c>
      <c r="R286" s="326">
        <v>0.9</v>
      </c>
      <c r="S286" s="327" t="s">
        <v>96</v>
      </c>
      <c r="T286" s="195"/>
      <c r="U286" s="195"/>
      <c r="V286" s="80"/>
      <c r="W286" s="80"/>
      <c r="X286" s="80"/>
      <c r="Y286" s="80"/>
    </row>
    <row r="287" spans="2:25" s="37" customFormat="1">
      <c r="B287" s="221"/>
      <c r="C287" s="320" t="s">
        <v>478</v>
      </c>
      <c r="D287" s="321"/>
      <c r="E287" s="322" t="s">
        <v>511</v>
      </c>
      <c r="F287" s="323"/>
      <c r="G287" s="324" t="s">
        <v>92</v>
      </c>
      <c r="H287" s="324" t="s">
        <v>93</v>
      </c>
      <c r="I287" s="325">
        <v>45629</v>
      </c>
      <c r="J287" s="325">
        <v>46149</v>
      </c>
      <c r="K287" s="324" t="s">
        <v>76</v>
      </c>
      <c r="L287" s="312">
        <v>100000</v>
      </c>
      <c r="M287" s="312">
        <v>100000</v>
      </c>
      <c r="N287" s="312">
        <v>100498.68</v>
      </c>
      <c r="O287" s="312">
        <v>100000</v>
      </c>
      <c r="P287" s="313">
        <v>6.7500000000000004E-2</v>
      </c>
      <c r="Q287" s="314">
        <v>3.8435940583212459E-3</v>
      </c>
      <c r="R287" s="326">
        <v>0.9</v>
      </c>
      <c r="S287" s="327" t="s">
        <v>96</v>
      </c>
      <c r="T287" s="195"/>
      <c r="U287" s="195"/>
      <c r="V287" s="80"/>
      <c r="W287" s="80"/>
      <c r="X287" s="80"/>
      <c r="Y287" s="80"/>
    </row>
    <row r="288" spans="2:25" s="37" customFormat="1">
      <c r="B288" s="221"/>
      <c r="C288" s="320" t="s">
        <v>478</v>
      </c>
      <c r="D288" s="321"/>
      <c r="E288" s="322" t="s">
        <v>511</v>
      </c>
      <c r="F288" s="323"/>
      <c r="G288" s="324" t="s">
        <v>92</v>
      </c>
      <c r="H288" s="324" t="s">
        <v>93</v>
      </c>
      <c r="I288" s="325">
        <v>45629</v>
      </c>
      <c r="J288" s="325">
        <v>46149</v>
      </c>
      <c r="K288" s="324" t="s">
        <v>76</v>
      </c>
      <c r="L288" s="312">
        <v>100000</v>
      </c>
      <c r="M288" s="312">
        <v>100000</v>
      </c>
      <c r="N288" s="312">
        <v>100498.68</v>
      </c>
      <c r="O288" s="312">
        <v>100000</v>
      </c>
      <c r="P288" s="313">
        <v>6.7500000000000004E-2</v>
      </c>
      <c r="Q288" s="314">
        <v>3.8435940583212459E-3</v>
      </c>
      <c r="R288" s="326">
        <v>0.9</v>
      </c>
      <c r="S288" s="327" t="s">
        <v>96</v>
      </c>
      <c r="T288" s="195"/>
      <c r="U288" s="195"/>
      <c r="V288" s="80"/>
      <c r="W288" s="80"/>
      <c r="X288" s="80"/>
      <c r="Y288" s="80"/>
    </row>
    <row r="289" spans="2:25" s="37" customFormat="1">
      <c r="B289" s="221"/>
      <c r="C289" s="320" t="s">
        <v>478</v>
      </c>
      <c r="D289" s="321"/>
      <c r="E289" s="322" t="s">
        <v>511</v>
      </c>
      <c r="F289" s="323"/>
      <c r="G289" s="324" t="s">
        <v>92</v>
      </c>
      <c r="H289" s="324" t="s">
        <v>93</v>
      </c>
      <c r="I289" s="325">
        <v>45629</v>
      </c>
      <c r="J289" s="325">
        <v>46149</v>
      </c>
      <c r="K289" s="324" t="s">
        <v>76</v>
      </c>
      <c r="L289" s="312">
        <v>100000</v>
      </c>
      <c r="M289" s="312">
        <v>100000</v>
      </c>
      <c r="N289" s="312">
        <v>100498.68</v>
      </c>
      <c r="O289" s="312">
        <v>100000</v>
      </c>
      <c r="P289" s="313">
        <v>6.7500000000000004E-2</v>
      </c>
      <c r="Q289" s="314">
        <v>3.8435940583212459E-3</v>
      </c>
      <c r="R289" s="326">
        <v>0.9</v>
      </c>
      <c r="S289" s="327" t="s">
        <v>96</v>
      </c>
      <c r="T289" s="195"/>
      <c r="U289" s="195"/>
      <c r="V289" s="80"/>
      <c r="W289" s="80"/>
      <c r="X289" s="80"/>
      <c r="Y289" s="80"/>
    </row>
    <row r="290" spans="2:25" s="37" customFormat="1">
      <c r="B290" s="328"/>
      <c r="C290" s="320" t="s">
        <v>478</v>
      </c>
      <c r="D290" s="321"/>
      <c r="E290" s="322" t="s">
        <v>476</v>
      </c>
      <c r="F290" s="323"/>
      <c r="G290" s="324" t="s">
        <v>92</v>
      </c>
      <c r="H290" s="324" t="s">
        <v>93</v>
      </c>
      <c r="I290" s="325">
        <v>45446</v>
      </c>
      <c r="J290" s="325">
        <v>46034</v>
      </c>
      <c r="K290" s="324" t="s">
        <v>76</v>
      </c>
      <c r="L290" s="312">
        <v>100000</v>
      </c>
      <c r="M290" s="312">
        <v>103840.9</v>
      </c>
      <c r="N290" s="312">
        <v>103974.43</v>
      </c>
      <c r="O290" s="312">
        <v>100000</v>
      </c>
      <c r="P290" s="313">
        <v>6.7500000000000004E-2</v>
      </c>
      <c r="Q290" s="314">
        <v>3.9765248793848657E-3</v>
      </c>
      <c r="R290" s="326">
        <v>0.9</v>
      </c>
      <c r="S290" s="327" t="s">
        <v>96</v>
      </c>
      <c r="T290" s="195"/>
      <c r="U290" s="195"/>
      <c r="V290" s="80"/>
      <c r="W290" s="80"/>
      <c r="X290" s="80"/>
      <c r="Y290" s="80"/>
    </row>
    <row r="291" spans="2:25" s="37" customFormat="1">
      <c r="B291" s="328"/>
      <c r="C291" s="320" t="s">
        <v>478</v>
      </c>
      <c r="D291" s="321"/>
      <c r="E291" s="322" t="s">
        <v>476</v>
      </c>
      <c r="F291" s="323"/>
      <c r="G291" s="324" t="s">
        <v>92</v>
      </c>
      <c r="H291" s="324" t="s">
        <v>93</v>
      </c>
      <c r="I291" s="325">
        <v>45446</v>
      </c>
      <c r="J291" s="325">
        <v>46034</v>
      </c>
      <c r="K291" s="324" t="s">
        <v>76</v>
      </c>
      <c r="L291" s="312">
        <v>100000</v>
      </c>
      <c r="M291" s="312">
        <v>103840.9</v>
      </c>
      <c r="N291" s="312">
        <v>103974.43</v>
      </c>
      <c r="O291" s="312">
        <v>100000</v>
      </c>
      <c r="P291" s="313">
        <v>6.7500000000000004E-2</v>
      </c>
      <c r="Q291" s="314">
        <v>3.9765248793848657E-3</v>
      </c>
      <c r="R291" s="326">
        <v>0.9</v>
      </c>
      <c r="S291" s="327" t="s">
        <v>96</v>
      </c>
      <c r="T291" s="195"/>
      <c r="U291" s="195"/>
      <c r="V291" s="80"/>
      <c r="W291" s="80"/>
      <c r="X291" s="80"/>
      <c r="Y291" s="80"/>
    </row>
    <row r="292" spans="2:25" s="37" customFormat="1">
      <c r="B292" s="328"/>
      <c r="C292" s="320" t="s">
        <v>478</v>
      </c>
      <c r="D292" s="321"/>
      <c r="E292" s="322" t="s">
        <v>476</v>
      </c>
      <c r="F292" s="323"/>
      <c r="G292" s="324" t="s">
        <v>92</v>
      </c>
      <c r="H292" s="324" t="s">
        <v>93</v>
      </c>
      <c r="I292" s="325">
        <v>45446</v>
      </c>
      <c r="J292" s="325">
        <v>46034</v>
      </c>
      <c r="K292" s="324" t="s">
        <v>76</v>
      </c>
      <c r="L292" s="312">
        <v>100000</v>
      </c>
      <c r="M292" s="312">
        <v>103840.9</v>
      </c>
      <c r="N292" s="312">
        <v>103974.43</v>
      </c>
      <c r="O292" s="312">
        <v>100000</v>
      </c>
      <c r="P292" s="313">
        <v>6.7500000000000004E-2</v>
      </c>
      <c r="Q292" s="314">
        <v>3.9765248793848657E-3</v>
      </c>
      <c r="R292" s="326">
        <v>0.9</v>
      </c>
      <c r="S292" s="327" t="s">
        <v>96</v>
      </c>
      <c r="T292" s="195"/>
      <c r="U292" s="195"/>
      <c r="V292" s="80"/>
      <c r="W292" s="80"/>
      <c r="X292" s="80"/>
      <c r="Y292" s="80"/>
    </row>
    <row r="293" spans="2:25" s="37" customFormat="1">
      <c r="B293" s="328"/>
      <c r="C293" s="320" t="s">
        <v>478</v>
      </c>
      <c r="D293" s="321"/>
      <c r="E293" s="322" t="s">
        <v>476</v>
      </c>
      <c r="F293" s="323"/>
      <c r="G293" s="324" t="s">
        <v>92</v>
      </c>
      <c r="H293" s="324" t="s">
        <v>93</v>
      </c>
      <c r="I293" s="325">
        <v>45446</v>
      </c>
      <c r="J293" s="325">
        <v>46034</v>
      </c>
      <c r="K293" s="324" t="s">
        <v>76</v>
      </c>
      <c r="L293" s="312">
        <v>100000</v>
      </c>
      <c r="M293" s="312">
        <v>103840.9</v>
      </c>
      <c r="N293" s="312">
        <v>103974.43</v>
      </c>
      <c r="O293" s="312">
        <v>100000</v>
      </c>
      <c r="P293" s="313">
        <v>6.7500000000000004E-2</v>
      </c>
      <c r="Q293" s="314">
        <v>3.9765248793848657E-3</v>
      </c>
      <c r="R293" s="326">
        <v>0.9</v>
      </c>
      <c r="S293" s="327" t="s">
        <v>96</v>
      </c>
      <c r="T293" s="195"/>
      <c r="U293" s="195"/>
      <c r="V293" s="80"/>
      <c r="W293" s="80"/>
      <c r="X293" s="80"/>
      <c r="Y293" s="80"/>
    </row>
    <row r="294" spans="2:25" s="37" customFormat="1">
      <c r="B294" s="328"/>
      <c r="C294" s="320" t="s">
        <v>478</v>
      </c>
      <c r="D294" s="321"/>
      <c r="E294" s="322" t="s">
        <v>476</v>
      </c>
      <c r="F294" s="323"/>
      <c r="G294" s="324" t="s">
        <v>92</v>
      </c>
      <c r="H294" s="324" t="s">
        <v>93</v>
      </c>
      <c r="I294" s="325">
        <v>45446</v>
      </c>
      <c r="J294" s="325">
        <v>46034</v>
      </c>
      <c r="K294" s="324" t="s">
        <v>76</v>
      </c>
      <c r="L294" s="312">
        <v>100000</v>
      </c>
      <c r="M294" s="312">
        <v>103840.9</v>
      </c>
      <c r="N294" s="312">
        <v>103974.43</v>
      </c>
      <c r="O294" s="312">
        <v>100000</v>
      </c>
      <c r="P294" s="313">
        <v>6.7500000000000004E-2</v>
      </c>
      <c r="Q294" s="314">
        <v>3.9765248793848657E-3</v>
      </c>
      <c r="R294" s="326">
        <v>0.9</v>
      </c>
      <c r="S294" s="327" t="s">
        <v>96</v>
      </c>
      <c r="T294" s="195"/>
      <c r="U294" s="195"/>
      <c r="V294" s="80"/>
      <c r="W294" s="80"/>
      <c r="X294" s="80"/>
      <c r="Y294" s="80"/>
    </row>
    <row r="295" spans="2:25" s="37" customFormat="1">
      <c r="B295" s="328"/>
      <c r="C295" s="320" t="s">
        <v>478</v>
      </c>
      <c r="D295" s="321"/>
      <c r="E295" s="322" t="s">
        <v>512</v>
      </c>
      <c r="F295" s="323"/>
      <c r="G295" s="324" t="s">
        <v>92</v>
      </c>
      <c r="H295" s="324" t="s">
        <v>93</v>
      </c>
      <c r="I295" s="325">
        <v>45448</v>
      </c>
      <c r="J295" s="325">
        <v>45866</v>
      </c>
      <c r="K295" s="324" t="s">
        <v>76</v>
      </c>
      <c r="L295" s="312">
        <v>50000</v>
      </c>
      <c r="M295" s="312">
        <v>50764.55</v>
      </c>
      <c r="N295" s="312">
        <v>50792.21</v>
      </c>
      <c r="O295" s="312">
        <v>50000</v>
      </c>
      <c r="P295" s="313">
        <v>6.3E-2</v>
      </c>
      <c r="Q295" s="314">
        <v>1.9425592113747657E-3</v>
      </c>
      <c r="R295" s="326">
        <v>0.9</v>
      </c>
      <c r="S295" s="327" t="s">
        <v>96</v>
      </c>
      <c r="T295" s="195"/>
      <c r="U295" s="195"/>
      <c r="V295" s="80"/>
      <c r="W295" s="80"/>
      <c r="X295" s="80"/>
      <c r="Y295" s="80"/>
    </row>
    <row r="296" spans="2:25" s="37" customFormat="1">
      <c r="B296" s="328"/>
      <c r="C296" s="320" t="s">
        <v>478</v>
      </c>
      <c r="D296" s="321"/>
      <c r="E296" s="322" t="s">
        <v>512</v>
      </c>
      <c r="F296" s="323"/>
      <c r="G296" s="324" t="s">
        <v>92</v>
      </c>
      <c r="H296" s="324" t="s">
        <v>93</v>
      </c>
      <c r="I296" s="325">
        <v>45448</v>
      </c>
      <c r="J296" s="325">
        <v>45866</v>
      </c>
      <c r="K296" s="324" t="s">
        <v>76</v>
      </c>
      <c r="L296" s="312">
        <v>50000</v>
      </c>
      <c r="M296" s="312">
        <v>50764.55</v>
      </c>
      <c r="N296" s="312">
        <v>50792.21</v>
      </c>
      <c r="O296" s="312">
        <v>50000</v>
      </c>
      <c r="P296" s="313">
        <v>6.3E-2</v>
      </c>
      <c r="Q296" s="314">
        <v>1.9425592113747657E-3</v>
      </c>
      <c r="R296" s="326">
        <v>0.9</v>
      </c>
      <c r="S296" s="327" t="s">
        <v>96</v>
      </c>
      <c r="T296" s="195"/>
      <c r="U296" s="195"/>
      <c r="V296" s="80"/>
      <c r="W296" s="80"/>
      <c r="X296" s="80"/>
      <c r="Y296" s="80"/>
    </row>
    <row r="297" spans="2:25" s="37" customFormat="1">
      <c r="B297" s="328"/>
      <c r="C297" s="320" t="s">
        <v>478</v>
      </c>
      <c r="D297" s="321"/>
      <c r="E297" s="322" t="s">
        <v>512</v>
      </c>
      <c r="F297" s="323"/>
      <c r="G297" s="324" t="s">
        <v>92</v>
      </c>
      <c r="H297" s="324" t="s">
        <v>93</v>
      </c>
      <c r="I297" s="325">
        <v>45454</v>
      </c>
      <c r="J297" s="325">
        <v>45859</v>
      </c>
      <c r="K297" s="324" t="s">
        <v>76</v>
      </c>
      <c r="L297" s="312">
        <v>100000</v>
      </c>
      <c r="M297" s="312">
        <v>101202.34</v>
      </c>
      <c r="N297" s="312">
        <v>101390.7</v>
      </c>
      <c r="O297" s="312">
        <v>100000</v>
      </c>
      <c r="P297" s="313">
        <v>6.2E-2</v>
      </c>
      <c r="Q297" s="314">
        <v>3.8777095588621853E-3</v>
      </c>
      <c r="R297" s="326">
        <v>0.9</v>
      </c>
      <c r="S297" s="327" t="s">
        <v>96</v>
      </c>
      <c r="T297" s="195"/>
      <c r="U297" s="195"/>
      <c r="V297" s="80"/>
      <c r="W297" s="80"/>
      <c r="X297" s="80"/>
      <c r="Y297" s="80"/>
    </row>
    <row r="298" spans="2:25" s="37" customFormat="1">
      <c r="B298" s="328"/>
      <c r="C298" s="320" t="s">
        <v>478</v>
      </c>
      <c r="D298" s="321"/>
      <c r="E298" s="322" t="s">
        <v>512</v>
      </c>
      <c r="F298" s="323"/>
      <c r="G298" s="324" t="s">
        <v>92</v>
      </c>
      <c r="H298" s="324" t="s">
        <v>93</v>
      </c>
      <c r="I298" s="325">
        <v>45454</v>
      </c>
      <c r="J298" s="325">
        <v>45859</v>
      </c>
      <c r="K298" s="324" t="s">
        <v>76</v>
      </c>
      <c r="L298" s="312">
        <v>100000</v>
      </c>
      <c r="M298" s="312">
        <v>101202.34</v>
      </c>
      <c r="N298" s="312">
        <v>101390.7</v>
      </c>
      <c r="O298" s="312">
        <v>100000</v>
      </c>
      <c r="P298" s="313">
        <v>6.2E-2</v>
      </c>
      <c r="Q298" s="314">
        <v>3.8777095588621853E-3</v>
      </c>
      <c r="R298" s="326">
        <v>0.9</v>
      </c>
      <c r="S298" s="327" t="s">
        <v>96</v>
      </c>
      <c r="T298" s="195"/>
      <c r="U298" s="195"/>
      <c r="V298" s="80"/>
      <c r="W298" s="80"/>
      <c r="X298" s="80"/>
      <c r="Y298" s="80"/>
    </row>
    <row r="299" spans="2:25" s="37" customFormat="1">
      <c r="B299" s="328"/>
      <c r="C299" s="320" t="s">
        <v>478</v>
      </c>
      <c r="D299" s="321"/>
      <c r="E299" s="322" t="s">
        <v>512</v>
      </c>
      <c r="F299" s="323"/>
      <c r="G299" s="324" t="s">
        <v>92</v>
      </c>
      <c r="H299" s="324" t="s">
        <v>93</v>
      </c>
      <c r="I299" s="325">
        <v>45454</v>
      </c>
      <c r="J299" s="325">
        <v>45859</v>
      </c>
      <c r="K299" s="324" t="s">
        <v>76</v>
      </c>
      <c r="L299" s="312">
        <v>100000</v>
      </c>
      <c r="M299" s="312">
        <v>101202.34</v>
      </c>
      <c r="N299" s="312">
        <v>101390.7</v>
      </c>
      <c r="O299" s="312">
        <v>100000</v>
      </c>
      <c r="P299" s="313">
        <v>6.2E-2</v>
      </c>
      <c r="Q299" s="314">
        <v>3.8777095588621853E-3</v>
      </c>
      <c r="R299" s="326">
        <v>0.9</v>
      </c>
      <c r="S299" s="327" t="s">
        <v>96</v>
      </c>
      <c r="T299" s="195"/>
      <c r="U299" s="195"/>
      <c r="V299" s="80"/>
      <c r="W299" s="80"/>
      <c r="X299" s="80"/>
      <c r="Y299" s="80"/>
    </row>
    <row r="300" spans="2:25" s="37" customFormat="1">
      <c r="B300" s="328"/>
      <c r="C300" s="320" t="s">
        <v>478</v>
      </c>
      <c r="D300" s="321"/>
      <c r="E300" s="322" t="s">
        <v>512</v>
      </c>
      <c r="F300" s="323"/>
      <c r="G300" s="324" t="s">
        <v>92</v>
      </c>
      <c r="H300" s="324" t="s">
        <v>93</v>
      </c>
      <c r="I300" s="325">
        <v>45454</v>
      </c>
      <c r="J300" s="325">
        <v>45859</v>
      </c>
      <c r="K300" s="324" t="s">
        <v>76</v>
      </c>
      <c r="L300" s="312">
        <v>100000</v>
      </c>
      <c r="M300" s="312">
        <v>101202.34</v>
      </c>
      <c r="N300" s="312">
        <v>101390.7</v>
      </c>
      <c r="O300" s="312">
        <v>100000</v>
      </c>
      <c r="P300" s="313">
        <v>6.2E-2</v>
      </c>
      <c r="Q300" s="314">
        <v>3.8777095588621853E-3</v>
      </c>
      <c r="R300" s="326">
        <v>0.9</v>
      </c>
      <c r="S300" s="327" t="s">
        <v>96</v>
      </c>
      <c r="T300" s="195"/>
      <c r="U300" s="195"/>
      <c r="V300" s="80"/>
      <c r="W300" s="80"/>
      <c r="X300" s="80"/>
      <c r="Y300" s="80"/>
    </row>
    <row r="301" spans="2:25" s="37" customFormat="1" ht="11.4" customHeight="1">
      <c r="B301" s="328"/>
      <c r="C301" s="320" t="s">
        <v>478</v>
      </c>
      <c r="D301" s="321"/>
      <c r="E301" s="322" t="s">
        <v>512</v>
      </c>
      <c r="F301" s="323"/>
      <c r="G301" s="324" t="s">
        <v>92</v>
      </c>
      <c r="H301" s="324" t="s">
        <v>93</v>
      </c>
      <c r="I301" s="325">
        <v>45454</v>
      </c>
      <c r="J301" s="325">
        <v>45859</v>
      </c>
      <c r="K301" s="324" t="s">
        <v>76</v>
      </c>
      <c r="L301" s="312">
        <v>100000</v>
      </c>
      <c r="M301" s="312">
        <v>101202.34</v>
      </c>
      <c r="N301" s="312">
        <v>101390.7</v>
      </c>
      <c r="O301" s="312">
        <v>100000</v>
      </c>
      <c r="P301" s="313">
        <v>6.2E-2</v>
      </c>
      <c r="Q301" s="314">
        <v>3.8777095588621853E-3</v>
      </c>
      <c r="R301" s="326">
        <v>0.9</v>
      </c>
      <c r="S301" s="327" t="s">
        <v>96</v>
      </c>
      <c r="T301" s="195"/>
      <c r="U301" s="195"/>
      <c r="V301" s="80"/>
      <c r="W301" s="80"/>
      <c r="X301" s="80"/>
      <c r="Y301" s="80"/>
    </row>
    <row r="302" spans="2:25" s="37" customFormat="1">
      <c r="B302" s="328"/>
      <c r="C302" s="320" t="s">
        <v>478</v>
      </c>
      <c r="D302" s="321"/>
      <c r="E302" s="322" t="s">
        <v>512</v>
      </c>
      <c r="F302" s="323"/>
      <c r="G302" s="324" t="s">
        <v>92</v>
      </c>
      <c r="H302" s="324" t="s">
        <v>93</v>
      </c>
      <c r="I302" s="325">
        <v>45454</v>
      </c>
      <c r="J302" s="325">
        <v>45859</v>
      </c>
      <c r="K302" s="324" t="s">
        <v>76</v>
      </c>
      <c r="L302" s="312">
        <v>100000</v>
      </c>
      <c r="M302" s="312">
        <v>101202.34</v>
      </c>
      <c r="N302" s="312">
        <v>101390.7</v>
      </c>
      <c r="O302" s="312">
        <v>100000</v>
      </c>
      <c r="P302" s="313">
        <v>6.2E-2</v>
      </c>
      <c r="Q302" s="314">
        <v>3.8777095588621853E-3</v>
      </c>
      <c r="R302" s="326">
        <v>0.9</v>
      </c>
      <c r="S302" s="327" t="s">
        <v>96</v>
      </c>
      <c r="T302" s="195"/>
      <c r="U302" s="195"/>
      <c r="V302" s="80"/>
      <c r="W302" s="80"/>
      <c r="X302" s="80"/>
      <c r="Y302" s="80"/>
    </row>
    <row r="303" spans="2:25" s="37" customFormat="1">
      <c r="B303" s="328"/>
      <c r="C303" s="320" t="s">
        <v>478</v>
      </c>
      <c r="D303" s="321"/>
      <c r="E303" s="322" t="s">
        <v>512</v>
      </c>
      <c r="F303" s="323"/>
      <c r="G303" s="324" t="s">
        <v>92</v>
      </c>
      <c r="H303" s="324" t="s">
        <v>93</v>
      </c>
      <c r="I303" s="325">
        <v>45454</v>
      </c>
      <c r="J303" s="325">
        <v>45859</v>
      </c>
      <c r="K303" s="324" t="s">
        <v>76</v>
      </c>
      <c r="L303" s="312">
        <v>100000</v>
      </c>
      <c r="M303" s="312">
        <v>101202.34</v>
      </c>
      <c r="N303" s="312">
        <v>101390.7</v>
      </c>
      <c r="O303" s="312">
        <v>100000</v>
      </c>
      <c r="P303" s="313">
        <v>6.2E-2</v>
      </c>
      <c r="Q303" s="314">
        <v>3.8777095588621853E-3</v>
      </c>
      <c r="R303" s="326">
        <v>0.9</v>
      </c>
      <c r="S303" s="327" t="s">
        <v>96</v>
      </c>
      <c r="T303" s="195"/>
      <c r="U303" s="195"/>
      <c r="V303" s="80"/>
      <c r="W303" s="80"/>
      <c r="X303" s="80"/>
      <c r="Y303" s="80"/>
    </row>
    <row r="304" spans="2:25" s="37" customFormat="1">
      <c r="B304" s="328"/>
      <c r="C304" s="320" t="s">
        <v>478</v>
      </c>
      <c r="D304" s="321"/>
      <c r="E304" s="322" t="s">
        <v>512</v>
      </c>
      <c r="F304" s="323"/>
      <c r="G304" s="324" t="s">
        <v>92</v>
      </c>
      <c r="H304" s="324" t="s">
        <v>93</v>
      </c>
      <c r="I304" s="325">
        <v>45454</v>
      </c>
      <c r="J304" s="325">
        <v>45859</v>
      </c>
      <c r="K304" s="324" t="s">
        <v>76</v>
      </c>
      <c r="L304" s="312">
        <v>100000</v>
      </c>
      <c r="M304" s="312">
        <v>101202.34</v>
      </c>
      <c r="N304" s="312">
        <v>101390.7</v>
      </c>
      <c r="O304" s="312">
        <v>100000</v>
      </c>
      <c r="P304" s="313">
        <v>6.2E-2</v>
      </c>
      <c r="Q304" s="314">
        <v>3.8777095588621853E-3</v>
      </c>
      <c r="R304" s="326">
        <v>0.9</v>
      </c>
      <c r="S304" s="327" t="s">
        <v>96</v>
      </c>
      <c r="T304" s="195"/>
      <c r="U304" s="195"/>
      <c r="V304" s="80"/>
      <c r="W304" s="80"/>
      <c r="X304" s="80"/>
      <c r="Y304" s="80"/>
    </row>
    <row r="305" spans="2:25" s="37" customFormat="1">
      <c r="B305" s="328"/>
      <c r="C305" s="320" t="s">
        <v>478</v>
      </c>
      <c r="D305" s="321"/>
      <c r="E305" s="322" t="s">
        <v>512</v>
      </c>
      <c r="F305" s="323"/>
      <c r="G305" s="324" t="s">
        <v>92</v>
      </c>
      <c r="H305" s="324" t="s">
        <v>93</v>
      </c>
      <c r="I305" s="325">
        <v>45454</v>
      </c>
      <c r="J305" s="325">
        <v>45859</v>
      </c>
      <c r="K305" s="324" t="s">
        <v>76</v>
      </c>
      <c r="L305" s="312">
        <v>100000</v>
      </c>
      <c r="M305" s="312">
        <v>101202.34</v>
      </c>
      <c r="N305" s="312">
        <v>101390.7</v>
      </c>
      <c r="O305" s="312">
        <v>100000</v>
      </c>
      <c r="P305" s="313">
        <v>6.2E-2</v>
      </c>
      <c r="Q305" s="314">
        <v>3.8777095588621853E-3</v>
      </c>
      <c r="R305" s="326">
        <v>0.9</v>
      </c>
      <c r="S305" s="327" t="s">
        <v>96</v>
      </c>
      <c r="T305" s="195"/>
      <c r="U305" s="195"/>
      <c r="V305" s="80"/>
      <c r="W305" s="80"/>
      <c r="X305" s="80"/>
      <c r="Y305" s="80"/>
    </row>
    <row r="306" spans="2:25" s="37" customFormat="1">
      <c r="B306" s="328"/>
      <c r="C306" s="320" t="s">
        <v>478</v>
      </c>
      <c r="D306" s="321"/>
      <c r="E306" s="322" t="s">
        <v>512</v>
      </c>
      <c r="F306" s="323"/>
      <c r="G306" s="324" t="s">
        <v>92</v>
      </c>
      <c r="H306" s="324" t="s">
        <v>93</v>
      </c>
      <c r="I306" s="325">
        <v>45454</v>
      </c>
      <c r="J306" s="325">
        <v>45859</v>
      </c>
      <c r="K306" s="324" t="s">
        <v>76</v>
      </c>
      <c r="L306" s="312">
        <v>100000</v>
      </c>
      <c r="M306" s="312">
        <v>101202.34</v>
      </c>
      <c r="N306" s="312">
        <v>101390.7</v>
      </c>
      <c r="O306" s="312">
        <v>100000</v>
      </c>
      <c r="P306" s="313">
        <v>6.2E-2</v>
      </c>
      <c r="Q306" s="314">
        <v>3.8777095588621853E-3</v>
      </c>
      <c r="R306" s="326">
        <v>0.9</v>
      </c>
      <c r="S306" s="327" t="s">
        <v>96</v>
      </c>
      <c r="T306" s="195"/>
      <c r="U306" s="195"/>
      <c r="V306" s="80"/>
      <c r="W306" s="80"/>
      <c r="X306" s="80"/>
      <c r="Y306" s="80"/>
    </row>
    <row r="307" spans="2:25" s="37" customFormat="1">
      <c r="B307" s="328"/>
      <c r="C307" s="320" t="s">
        <v>478</v>
      </c>
      <c r="D307" s="321"/>
      <c r="E307" s="322" t="s">
        <v>512</v>
      </c>
      <c r="F307" s="323"/>
      <c r="G307" s="324" t="s">
        <v>92</v>
      </c>
      <c r="H307" s="324" t="s">
        <v>93</v>
      </c>
      <c r="I307" s="325">
        <v>45469</v>
      </c>
      <c r="J307" s="325">
        <v>45859</v>
      </c>
      <c r="K307" s="324" t="s">
        <v>76</v>
      </c>
      <c r="L307" s="312">
        <v>200000</v>
      </c>
      <c r="M307" s="312">
        <v>203102.11</v>
      </c>
      <c r="N307" s="312">
        <v>202888.98</v>
      </c>
      <c r="O307" s="312">
        <v>200000</v>
      </c>
      <c r="P307" s="313">
        <v>6.2E-2</v>
      </c>
      <c r="Q307" s="314">
        <v>7.7595335384191919E-3</v>
      </c>
      <c r="R307" s="326">
        <v>0.9</v>
      </c>
      <c r="S307" s="327" t="s">
        <v>96</v>
      </c>
      <c r="T307" s="195"/>
      <c r="U307" s="195"/>
      <c r="V307" s="80"/>
      <c r="W307" s="80"/>
      <c r="X307" s="80"/>
      <c r="Y307" s="80"/>
    </row>
    <row r="308" spans="2:25" s="37" customFormat="1">
      <c r="B308" s="328"/>
      <c r="C308" s="320" t="s">
        <v>478</v>
      </c>
      <c r="D308" s="321"/>
      <c r="E308" s="322" t="s">
        <v>512</v>
      </c>
      <c r="F308" s="323"/>
      <c r="G308" s="324" t="s">
        <v>92</v>
      </c>
      <c r="H308" s="324" t="s">
        <v>93</v>
      </c>
      <c r="I308" s="325">
        <v>45469</v>
      </c>
      <c r="J308" s="325">
        <v>45859</v>
      </c>
      <c r="K308" s="324" t="s">
        <v>76</v>
      </c>
      <c r="L308" s="312">
        <v>200000</v>
      </c>
      <c r="M308" s="312">
        <v>203102.11</v>
      </c>
      <c r="N308" s="312">
        <v>202888.98</v>
      </c>
      <c r="O308" s="312">
        <v>200000</v>
      </c>
      <c r="P308" s="313">
        <v>6.2E-2</v>
      </c>
      <c r="Q308" s="314">
        <v>7.7595335384191919E-3</v>
      </c>
      <c r="R308" s="326">
        <v>0.9</v>
      </c>
      <c r="S308" s="327" t="s">
        <v>96</v>
      </c>
      <c r="T308" s="195"/>
      <c r="U308" s="195"/>
      <c r="V308" s="80"/>
      <c r="W308" s="80"/>
      <c r="X308" s="80"/>
      <c r="Y308" s="80"/>
    </row>
    <row r="309" spans="2:25" s="37" customFormat="1">
      <c r="B309" s="328"/>
      <c r="C309" s="320" t="s">
        <v>478</v>
      </c>
      <c r="D309" s="321"/>
      <c r="E309" s="322" t="s">
        <v>512</v>
      </c>
      <c r="F309" s="323"/>
      <c r="G309" s="324" t="s">
        <v>92</v>
      </c>
      <c r="H309" s="324" t="s">
        <v>93</v>
      </c>
      <c r="I309" s="325">
        <v>45510</v>
      </c>
      <c r="J309" s="325">
        <v>46024</v>
      </c>
      <c r="K309" s="324" t="s">
        <v>76</v>
      </c>
      <c r="L309" s="312">
        <v>100000</v>
      </c>
      <c r="M309" s="312">
        <v>100494.5</v>
      </c>
      <c r="N309" s="312">
        <v>101421.12</v>
      </c>
      <c r="O309" s="312">
        <v>100000</v>
      </c>
      <c r="P309" s="313">
        <v>6.0499999999999998E-2</v>
      </c>
      <c r="Q309" s="314">
        <v>3.8788729784340055E-3</v>
      </c>
      <c r="R309" s="326">
        <v>0.9</v>
      </c>
      <c r="S309" s="327" t="s">
        <v>96</v>
      </c>
      <c r="T309" s="195"/>
      <c r="U309" s="195"/>
      <c r="V309" s="80"/>
      <c r="W309" s="80"/>
      <c r="X309" s="80"/>
      <c r="Y309" s="80"/>
    </row>
    <row r="310" spans="2:25" s="37" customFormat="1">
      <c r="B310" s="328"/>
      <c r="C310" s="320" t="s">
        <v>478</v>
      </c>
      <c r="D310" s="321"/>
      <c r="E310" s="322" t="s">
        <v>512</v>
      </c>
      <c r="F310" s="323"/>
      <c r="G310" s="324" t="s">
        <v>92</v>
      </c>
      <c r="H310" s="324" t="s">
        <v>93</v>
      </c>
      <c r="I310" s="325">
        <v>45510</v>
      </c>
      <c r="J310" s="325">
        <v>46024</v>
      </c>
      <c r="K310" s="324" t="s">
        <v>76</v>
      </c>
      <c r="L310" s="312">
        <v>100000</v>
      </c>
      <c r="M310" s="312">
        <v>100494.5</v>
      </c>
      <c r="N310" s="312">
        <v>101421.12</v>
      </c>
      <c r="O310" s="312">
        <v>100000</v>
      </c>
      <c r="P310" s="313">
        <v>6.0499999999999998E-2</v>
      </c>
      <c r="Q310" s="314">
        <v>3.8788729784340055E-3</v>
      </c>
      <c r="R310" s="326">
        <v>0.9</v>
      </c>
      <c r="S310" s="327" t="s">
        <v>96</v>
      </c>
      <c r="T310" s="195"/>
      <c r="U310" s="195"/>
      <c r="V310" s="80"/>
      <c r="W310" s="80"/>
      <c r="X310" s="80"/>
      <c r="Y310" s="80"/>
    </row>
    <row r="311" spans="2:25" s="37" customFormat="1">
      <c r="B311" s="328"/>
      <c r="C311" s="320" t="s">
        <v>478</v>
      </c>
      <c r="D311" s="321"/>
      <c r="E311" s="322" t="s">
        <v>512</v>
      </c>
      <c r="F311" s="323"/>
      <c r="G311" s="324" t="s">
        <v>92</v>
      </c>
      <c r="H311" s="324" t="s">
        <v>93</v>
      </c>
      <c r="I311" s="325">
        <v>45510</v>
      </c>
      <c r="J311" s="325">
        <v>46024</v>
      </c>
      <c r="K311" s="324" t="s">
        <v>76</v>
      </c>
      <c r="L311" s="312">
        <v>100000</v>
      </c>
      <c r="M311" s="312">
        <v>100494.5</v>
      </c>
      <c r="N311" s="312">
        <v>101421.12</v>
      </c>
      <c r="O311" s="312">
        <v>100000</v>
      </c>
      <c r="P311" s="313">
        <v>6.0499999999999998E-2</v>
      </c>
      <c r="Q311" s="314">
        <v>3.8788729784340055E-3</v>
      </c>
      <c r="R311" s="326">
        <v>0.9</v>
      </c>
      <c r="S311" s="327" t="s">
        <v>96</v>
      </c>
      <c r="T311" s="195"/>
      <c r="U311" s="195"/>
      <c r="V311" s="80"/>
      <c r="W311" s="80"/>
      <c r="X311" s="80"/>
      <c r="Y311" s="80"/>
    </row>
    <row r="312" spans="2:25" s="37" customFormat="1">
      <c r="B312" s="328"/>
      <c r="C312" s="320" t="s">
        <v>478</v>
      </c>
      <c r="D312" s="321"/>
      <c r="E312" s="322" t="s">
        <v>512</v>
      </c>
      <c r="F312" s="323"/>
      <c r="G312" s="324" t="s">
        <v>92</v>
      </c>
      <c r="H312" s="324" t="s">
        <v>93</v>
      </c>
      <c r="I312" s="325">
        <v>45510</v>
      </c>
      <c r="J312" s="325">
        <v>46024</v>
      </c>
      <c r="K312" s="324" t="s">
        <v>76</v>
      </c>
      <c r="L312" s="312">
        <v>100000</v>
      </c>
      <c r="M312" s="312">
        <v>100494.5</v>
      </c>
      <c r="N312" s="312">
        <v>101421.12</v>
      </c>
      <c r="O312" s="312">
        <v>100000</v>
      </c>
      <c r="P312" s="313">
        <v>6.0499999999999998E-2</v>
      </c>
      <c r="Q312" s="314">
        <v>3.8788729784340055E-3</v>
      </c>
      <c r="R312" s="326">
        <v>0.9</v>
      </c>
      <c r="S312" s="327" t="s">
        <v>96</v>
      </c>
      <c r="T312" s="195"/>
      <c r="U312" s="195"/>
      <c r="V312" s="80"/>
      <c r="W312" s="80"/>
      <c r="X312" s="80"/>
      <c r="Y312" s="80"/>
    </row>
    <row r="313" spans="2:25" s="37" customFormat="1">
      <c r="B313" s="328"/>
      <c r="C313" s="320" t="s">
        <v>478</v>
      </c>
      <c r="D313" s="321"/>
      <c r="E313" s="322" t="s">
        <v>106</v>
      </c>
      <c r="F313" s="323"/>
      <c r="G313" s="324" t="s">
        <v>92</v>
      </c>
      <c r="H313" s="324" t="s">
        <v>93</v>
      </c>
      <c r="I313" s="325">
        <v>45314</v>
      </c>
      <c r="J313" s="325">
        <v>46356</v>
      </c>
      <c r="K313" s="324" t="s">
        <v>76</v>
      </c>
      <c r="L313" s="312">
        <v>100000</v>
      </c>
      <c r="M313" s="312">
        <v>101227.2</v>
      </c>
      <c r="N313" s="312">
        <v>100736.73</v>
      </c>
      <c r="O313" s="312">
        <v>100000</v>
      </c>
      <c r="P313" s="313">
        <v>6.4500000000000002E-2</v>
      </c>
      <c r="Q313" s="314">
        <v>3.8526983327812022E-3</v>
      </c>
      <c r="R313" s="326">
        <v>0.9</v>
      </c>
      <c r="S313" s="327" t="s">
        <v>96</v>
      </c>
      <c r="T313" s="195"/>
      <c r="U313" s="195"/>
      <c r="V313" s="80"/>
      <c r="W313" s="80"/>
      <c r="X313" s="80"/>
      <c r="Y313" s="80"/>
    </row>
    <row r="314" spans="2:25" s="37" customFormat="1">
      <c r="B314" s="328"/>
      <c r="C314" s="329" t="s">
        <v>478</v>
      </c>
      <c r="D314" s="330"/>
      <c r="E314" s="322" t="s">
        <v>106</v>
      </c>
      <c r="F314" s="323"/>
      <c r="G314" s="324" t="s">
        <v>92</v>
      </c>
      <c r="H314" s="324" t="s">
        <v>93</v>
      </c>
      <c r="I314" s="325">
        <v>45314</v>
      </c>
      <c r="J314" s="325">
        <v>46356</v>
      </c>
      <c r="K314" s="324" t="s">
        <v>76</v>
      </c>
      <c r="L314" s="312">
        <v>100000</v>
      </c>
      <c r="M314" s="312">
        <v>101227.2</v>
      </c>
      <c r="N314" s="312">
        <v>100736.73</v>
      </c>
      <c r="O314" s="312">
        <v>100000</v>
      </c>
      <c r="P314" s="313">
        <v>6.4500000000000002E-2</v>
      </c>
      <c r="Q314" s="314">
        <v>3.8526983327812022E-3</v>
      </c>
      <c r="R314" s="326">
        <v>0.9</v>
      </c>
      <c r="S314" s="327" t="s">
        <v>96</v>
      </c>
      <c r="T314" s="195"/>
      <c r="U314" s="195"/>
      <c r="V314" s="80"/>
      <c r="W314" s="80"/>
      <c r="X314" s="80"/>
      <c r="Y314" s="80"/>
    </row>
    <row r="315" spans="2:25" s="37" customFormat="1">
      <c r="B315" s="328"/>
      <c r="C315" s="320" t="s">
        <v>478</v>
      </c>
      <c r="D315" s="321"/>
      <c r="E315" s="322" t="s">
        <v>106</v>
      </c>
      <c r="F315" s="323"/>
      <c r="G315" s="324" t="s">
        <v>92</v>
      </c>
      <c r="H315" s="324" t="s">
        <v>93</v>
      </c>
      <c r="I315" s="325">
        <v>45314</v>
      </c>
      <c r="J315" s="325">
        <v>46356</v>
      </c>
      <c r="K315" s="324" t="s">
        <v>76</v>
      </c>
      <c r="L315" s="312">
        <v>100000</v>
      </c>
      <c r="M315" s="312">
        <v>101227.2</v>
      </c>
      <c r="N315" s="312">
        <v>100736.73</v>
      </c>
      <c r="O315" s="312">
        <v>100000</v>
      </c>
      <c r="P315" s="313">
        <v>6.4500000000000002E-2</v>
      </c>
      <c r="Q315" s="314">
        <v>3.8526983327812022E-3</v>
      </c>
      <c r="R315" s="326">
        <v>0.9</v>
      </c>
      <c r="S315" s="327" t="s">
        <v>96</v>
      </c>
      <c r="T315" s="195"/>
      <c r="U315" s="195"/>
      <c r="V315" s="80"/>
      <c r="W315" s="80"/>
      <c r="X315" s="80"/>
      <c r="Y315" s="80"/>
    </row>
    <row r="316" spans="2:25" s="37" customFormat="1">
      <c r="B316" s="328"/>
      <c r="C316" s="320" t="s">
        <v>478</v>
      </c>
      <c r="D316" s="321"/>
      <c r="E316" s="322" t="s">
        <v>106</v>
      </c>
      <c r="F316" s="323"/>
      <c r="G316" s="324" t="s">
        <v>92</v>
      </c>
      <c r="H316" s="324" t="s">
        <v>93</v>
      </c>
      <c r="I316" s="325">
        <v>45194</v>
      </c>
      <c r="J316" s="325">
        <v>46266</v>
      </c>
      <c r="K316" s="324" t="s">
        <v>76</v>
      </c>
      <c r="L316" s="312">
        <v>50000</v>
      </c>
      <c r="M316" s="312">
        <v>50588.49</v>
      </c>
      <c r="N316" s="312">
        <v>50469.66</v>
      </c>
      <c r="O316" s="312">
        <v>50000</v>
      </c>
      <c r="P316" s="313">
        <v>6.4299999999999996E-2</v>
      </c>
      <c r="Q316" s="314">
        <v>1.9302232158819742E-3</v>
      </c>
      <c r="R316" s="326">
        <v>0.9</v>
      </c>
      <c r="S316" s="327" t="s">
        <v>96</v>
      </c>
      <c r="T316" s="195"/>
      <c r="U316" s="195"/>
      <c r="V316" s="80"/>
      <c r="W316" s="80"/>
      <c r="X316" s="80"/>
      <c r="Y316" s="80"/>
    </row>
    <row r="317" spans="2:25" s="37" customFormat="1">
      <c r="B317" s="328"/>
      <c r="C317" s="320" t="s">
        <v>478</v>
      </c>
      <c r="D317" s="321"/>
      <c r="E317" s="322" t="s">
        <v>106</v>
      </c>
      <c r="F317" s="323"/>
      <c r="G317" s="324" t="s">
        <v>92</v>
      </c>
      <c r="H317" s="324" t="s">
        <v>93</v>
      </c>
      <c r="I317" s="325">
        <v>45194</v>
      </c>
      <c r="J317" s="325">
        <v>46266</v>
      </c>
      <c r="K317" s="324" t="s">
        <v>76</v>
      </c>
      <c r="L317" s="312">
        <v>50000</v>
      </c>
      <c r="M317" s="312">
        <v>50588.49</v>
      </c>
      <c r="N317" s="312">
        <v>50469.66</v>
      </c>
      <c r="O317" s="312">
        <v>50000</v>
      </c>
      <c r="P317" s="313">
        <v>6.4299999999999996E-2</v>
      </c>
      <c r="Q317" s="314">
        <v>1.9302232158819742E-3</v>
      </c>
      <c r="R317" s="326">
        <v>0.9</v>
      </c>
      <c r="S317" s="327" t="s">
        <v>96</v>
      </c>
      <c r="T317" s="195"/>
      <c r="U317" s="195"/>
      <c r="V317" s="80"/>
      <c r="W317" s="80"/>
      <c r="X317" s="80"/>
      <c r="Y317" s="80"/>
    </row>
    <row r="318" spans="2:25" s="37" customFormat="1">
      <c r="B318" s="328"/>
      <c r="C318" s="320" t="s">
        <v>478</v>
      </c>
      <c r="D318" s="321"/>
      <c r="E318" s="322" t="s">
        <v>106</v>
      </c>
      <c r="F318" s="323"/>
      <c r="G318" s="324" t="s">
        <v>92</v>
      </c>
      <c r="H318" s="324" t="s">
        <v>93</v>
      </c>
      <c r="I318" s="325">
        <v>45194</v>
      </c>
      <c r="J318" s="325">
        <v>46266</v>
      </c>
      <c r="K318" s="324" t="s">
        <v>76</v>
      </c>
      <c r="L318" s="312">
        <v>50000</v>
      </c>
      <c r="M318" s="312">
        <v>50588.49</v>
      </c>
      <c r="N318" s="312">
        <v>50469.66</v>
      </c>
      <c r="O318" s="312">
        <v>50000</v>
      </c>
      <c r="P318" s="313">
        <v>6.4299999999999996E-2</v>
      </c>
      <c r="Q318" s="314">
        <v>1.9302232158819742E-3</v>
      </c>
      <c r="R318" s="326">
        <v>0.9</v>
      </c>
      <c r="S318" s="327" t="s">
        <v>96</v>
      </c>
      <c r="T318" s="195"/>
      <c r="U318" s="195"/>
      <c r="V318" s="80"/>
      <c r="W318" s="80"/>
      <c r="X318" s="80"/>
      <c r="Y318" s="80"/>
    </row>
    <row r="319" spans="2:25" s="37" customFormat="1">
      <c r="B319" s="328"/>
      <c r="C319" s="320" t="s">
        <v>478</v>
      </c>
      <c r="D319" s="321"/>
      <c r="E319" s="322" t="s">
        <v>106</v>
      </c>
      <c r="F319" s="323"/>
      <c r="G319" s="324" t="s">
        <v>92</v>
      </c>
      <c r="H319" s="324" t="s">
        <v>93</v>
      </c>
      <c r="I319" s="325">
        <v>45194</v>
      </c>
      <c r="J319" s="325">
        <v>46266</v>
      </c>
      <c r="K319" s="324" t="s">
        <v>76</v>
      </c>
      <c r="L319" s="312">
        <v>50000</v>
      </c>
      <c r="M319" s="312">
        <v>50588.49</v>
      </c>
      <c r="N319" s="312">
        <v>50469.66</v>
      </c>
      <c r="O319" s="312">
        <v>50000</v>
      </c>
      <c r="P319" s="313">
        <v>6.4299999999999996E-2</v>
      </c>
      <c r="Q319" s="314">
        <v>1.9302232158819742E-3</v>
      </c>
      <c r="R319" s="326">
        <v>0.9</v>
      </c>
      <c r="S319" s="327" t="s">
        <v>96</v>
      </c>
      <c r="T319" s="195"/>
      <c r="U319" s="195"/>
      <c r="V319" s="80"/>
      <c r="W319" s="80"/>
      <c r="X319" s="80"/>
      <c r="Y319" s="80"/>
    </row>
    <row r="320" spans="2:25" s="37" customFormat="1">
      <c r="B320" s="328"/>
      <c r="C320" s="320" t="s">
        <v>478</v>
      </c>
      <c r="D320" s="321"/>
      <c r="E320" s="322" t="s">
        <v>106</v>
      </c>
      <c r="F320" s="323"/>
      <c r="G320" s="324" t="s">
        <v>92</v>
      </c>
      <c r="H320" s="324" t="s">
        <v>93</v>
      </c>
      <c r="I320" s="325">
        <v>45194</v>
      </c>
      <c r="J320" s="325">
        <v>46266</v>
      </c>
      <c r="K320" s="324" t="s">
        <v>76</v>
      </c>
      <c r="L320" s="312">
        <v>50000</v>
      </c>
      <c r="M320" s="312">
        <v>50588.49</v>
      </c>
      <c r="N320" s="312">
        <v>50469.66</v>
      </c>
      <c r="O320" s="312">
        <v>50000</v>
      </c>
      <c r="P320" s="313">
        <v>6.4299999999999996E-2</v>
      </c>
      <c r="Q320" s="314">
        <v>1.9302232158819742E-3</v>
      </c>
      <c r="R320" s="326">
        <v>0.9</v>
      </c>
      <c r="S320" s="327" t="s">
        <v>96</v>
      </c>
      <c r="T320" s="195"/>
      <c r="U320" s="195"/>
      <c r="V320" s="80"/>
      <c r="W320" s="80"/>
      <c r="X320" s="80"/>
      <c r="Y320" s="80"/>
    </row>
    <row r="321" spans="2:25" s="37" customFormat="1">
      <c r="B321" s="328"/>
      <c r="C321" s="320" t="s">
        <v>478</v>
      </c>
      <c r="D321" s="321"/>
      <c r="E321" s="322" t="s">
        <v>106</v>
      </c>
      <c r="F321" s="323"/>
      <c r="G321" s="324" t="s">
        <v>92</v>
      </c>
      <c r="H321" s="324" t="s">
        <v>93</v>
      </c>
      <c r="I321" s="325">
        <v>45194</v>
      </c>
      <c r="J321" s="325">
        <v>46266</v>
      </c>
      <c r="K321" s="324" t="s">
        <v>76</v>
      </c>
      <c r="L321" s="312">
        <v>50000</v>
      </c>
      <c r="M321" s="312">
        <v>50588.49</v>
      </c>
      <c r="N321" s="312">
        <v>50469.66</v>
      </c>
      <c r="O321" s="312">
        <v>50000</v>
      </c>
      <c r="P321" s="313">
        <v>6.4299999999999996E-2</v>
      </c>
      <c r="Q321" s="314">
        <v>1.9302232158819742E-3</v>
      </c>
      <c r="R321" s="326">
        <v>0.9</v>
      </c>
      <c r="S321" s="327" t="s">
        <v>96</v>
      </c>
      <c r="T321" s="195"/>
      <c r="U321" s="195"/>
      <c r="V321" s="80"/>
      <c r="W321" s="80"/>
      <c r="X321" s="80"/>
      <c r="Y321" s="80"/>
    </row>
    <row r="322" spans="2:25" s="37" customFormat="1">
      <c r="B322" s="328"/>
      <c r="C322" s="320" t="s">
        <v>478</v>
      </c>
      <c r="D322" s="321"/>
      <c r="E322" s="322" t="s">
        <v>512</v>
      </c>
      <c r="F322" s="323"/>
      <c r="G322" s="324" t="s">
        <v>92</v>
      </c>
      <c r="H322" s="324" t="s">
        <v>93</v>
      </c>
      <c r="I322" s="325">
        <v>45474</v>
      </c>
      <c r="J322" s="325">
        <v>46906</v>
      </c>
      <c r="K322" s="324" t="s">
        <v>76</v>
      </c>
      <c r="L322" s="312">
        <v>200000</v>
      </c>
      <c r="M322" s="312">
        <v>198679.37</v>
      </c>
      <c r="N322" s="312">
        <v>198995</v>
      </c>
      <c r="O322" s="312">
        <v>200000</v>
      </c>
      <c r="P322" s="313">
        <v>5.7500000000000002E-2</v>
      </c>
      <c r="Q322" s="314">
        <v>7.6106074192779077E-3</v>
      </c>
      <c r="R322" s="326">
        <v>0.9</v>
      </c>
      <c r="S322" s="327" t="s">
        <v>96</v>
      </c>
      <c r="T322" s="195"/>
      <c r="U322" s="195"/>
      <c r="V322" s="80"/>
      <c r="W322" s="80"/>
      <c r="X322" s="80"/>
      <c r="Y322" s="80"/>
    </row>
    <row r="323" spans="2:25" s="37" customFormat="1">
      <c r="B323" s="328"/>
      <c r="C323" s="320" t="s">
        <v>478</v>
      </c>
      <c r="D323" s="321"/>
      <c r="E323" s="322" t="s">
        <v>513</v>
      </c>
      <c r="F323" s="323"/>
      <c r="G323" s="324" t="s">
        <v>92</v>
      </c>
      <c r="H323" s="324" t="s">
        <v>93</v>
      </c>
      <c r="I323" s="325">
        <v>45474</v>
      </c>
      <c r="J323" s="325">
        <v>46100</v>
      </c>
      <c r="K323" s="324" t="s">
        <v>76</v>
      </c>
      <c r="L323" s="312">
        <v>100000</v>
      </c>
      <c r="M323" s="312">
        <v>100558.51</v>
      </c>
      <c r="N323" s="312">
        <v>100481.05</v>
      </c>
      <c r="O323" s="312">
        <v>100000</v>
      </c>
      <c r="P323" s="313">
        <v>6.1499999999999999E-2</v>
      </c>
      <c r="Q323" s="314">
        <v>3.8429197951045727E-3</v>
      </c>
      <c r="R323" s="326">
        <v>0.9</v>
      </c>
      <c r="S323" s="327" t="s">
        <v>96</v>
      </c>
      <c r="T323" s="195"/>
      <c r="U323" s="195"/>
      <c r="V323" s="80"/>
      <c r="W323" s="80"/>
      <c r="X323" s="80"/>
      <c r="Y323" s="80"/>
    </row>
    <row r="324" spans="2:25" s="37" customFormat="1">
      <c r="B324" s="328"/>
      <c r="C324" s="320" t="s">
        <v>478</v>
      </c>
      <c r="D324" s="321"/>
      <c r="E324" s="322" t="s">
        <v>105</v>
      </c>
      <c r="F324" s="323"/>
      <c r="G324" s="324" t="s">
        <v>92</v>
      </c>
      <c r="H324" s="324" t="s">
        <v>93</v>
      </c>
      <c r="I324" s="325">
        <v>45467</v>
      </c>
      <c r="J324" s="325">
        <v>45751</v>
      </c>
      <c r="K324" s="324" t="s">
        <v>76</v>
      </c>
      <c r="L324" s="312">
        <v>20000</v>
      </c>
      <c r="M324" s="312">
        <v>20928.12</v>
      </c>
      <c r="N324" s="312">
        <v>21577.4</v>
      </c>
      <c r="O324" s="312">
        <v>20000</v>
      </c>
      <c r="P324" s="313">
        <v>3.15E-2</v>
      </c>
      <c r="Q324" s="314">
        <v>8.2523239543067482E-4</v>
      </c>
      <c r="R324" s="326">
        <v>0.9</v>
      </c>
      <c r="S324" s="327" t="s">
        <v>96</v>
      </c>
      <c r="T324" s="195"/>
      <c r="U324" s="195"/>
      <c r="V324" s="80"/>
      <c r="W324" s="80"/>
      <c r="X324" s="80"/>
      <c r="Y324" s="80"/>
    </row>
    <row r="325" spans="2:25" s="37" customFormat="1">
      <c r="B325" s="328"/>
      <c r="C325" s="320" t="s">
        <v>478</v>
      </c>
      <c r="D325" s="321"/>
      <c r="E325" s="322" t="s">
        <v>105</v>
      </c>
      <c r="F325" s="323"/>
      <c r="G325" s="324" t="s">
        <v>92</v>
      </c>
      <c r="H325" s="324" t="s">
        <v>93</v>
      </c>
      <c r="I325" s="325">
        <v>45467</v>
      </c>
      <c r="J325" s="325">
        <v>45915</v>
      </c>
      <c r="K325" s="324" t="s">
        <v>76</v>
      </c>
      <c r="L325" s="312">
        <v>10000</v>
      </c>
      <c r="M325" s="312">
        <v>10493.5</v>
      </c>
      <c r="N325" s="312">
        <v>10828.89</v>
      </c>
      <c r="O325" s="312">
        <v>10000</v>
      </c>
      <c r="P325" s="313">
        <v>4.2500000000000003E-2</v>
      </c>
      <c r="Q325" s="314">
        <v>4.1415327307994841E-4</v>
      </c>
      <c r="R325" s="326">
        <v>0.9</v>
      </c>
      <c r="S325" s="327" t="s">
        <v>96</v>
      </c>
      <c r="T325" s="195"/>
      <c r="U325" s="195"/>
      <c r="V325" s="80"/>
      <c r="W325" s="80"/>
      <c r="X325" s="80"/>
      <c r="Y325" s="80"/>
    </row>
    <row r="326" spans="2:25" s="37" customFormat="1">
      <c r="B326" s="328"/>
      <c r="C326" s="320" t="s">
        <v>478</v>
      </c>
      <c r="D326" s="321"/>
      <c r="E326" s="322" t="s">
        <v>105</v>
      </c>
      <c r="F326" s="323"/>
      <c r="G326" s="324" t="s">
        <v>92</v>
      </c>
      <c r="H326" s="324" t="s">
        <v>93</v>
      </c>
      <c r="I326" s="325">
        <v>45467</v>
      </c>
      <c r="J326" s="325">
        <v>46034</v>
      </c>
      <c r="K326" s="324" t="s">
        <v>76</v>
      </c>
      <c r="L326" s="312">
        <v>15000</v>
      </c>
      <c r="M326" s="312">
        <v>15700.77</v>
      </c>
      <c r="N326" s="312">
        <v>16211.58</v>
      </c>
      <c r="O326" s="312">
        <v>15000</v>
      </c>
      <c r="P326" s="313">
        <v>4.9000000000000002E-2</v>
      </c>
      <c r="Q326" s="314">
        <v>6.2001543268030523E-4</v>
      </c>
      <c r="R326" s="326">
        <v>0.9</v>
      </c>
      <c r="S326" s="327" t="s">
        <v>96</v>
      </c>
      <c r="T326" s="195"/>
      <c r="U326" s="195"/>
      <c r="V326" s="80"/>
      <c r="W326" s="80"/>
      <c r="X326" s="80"/>
      <c r="Y326" s="80"/>
    </row>
    <row r="327" spans="2:25" s="37" customFormat="1">
      <c r="B327" s="328"/>
      <c r="C327" s="320" t="s">
        <v>478</v>
      </c>
      <c r="D327" s="321"/>
      <c r="E327" s="322" t="s">
        <v>105</v>
      </c>
      <c r="F327" s="323"/>
      <c r="G327" s="324" t="s">
        <v>92</v>
      </c>
      <c r="H327" s="324" t="s">
        <v>93</v>
      </c>
      <c r="I327" s="325">
        <v>45467</v>
      </c>
      <c r="J327" s="325">
        <v>45681</v>
      </c>
      <c r="K327" s="324" t="s">
        <v>76</v>
      </c>
      <c r="L327" s="312">
        <v>10000</v>
      </c>
      <c r="M327" s="312">
        <v>10570.77</v>
      </c>
      <c r="N327" s="312">
        <v>10897.07</v>
      </c>
      <c r="O327" s="312">
        <v>10000</v>
      </c>
      <c r="P327" s="313">
        <v>4.7500000000000001E-2</v>
      </c>
      <c r="Q327" s="314">
        <v>4.1676083213342398E-4</v>
      </c>
      <c r="R327" s="326">
        <v>0.9</v>
      </c>
      <c r="S327" s="327" t="s">
        <v>96</v>
      </c>
      <c r="T327" s="195"/>
      <c r="U327" s="195"/>
      <c r="V327" s="80"/>
      <c r="W327" s="80"/>
      <c r="X327" s="80"/>
      <c r="Y327" s="80"/>
    </row>
    <row r="328" spans="2:25" s="37" customFormat="1">
      <c r="B328" s="328"/>
      <c r="C328" s="320" t="s">
        <v>478</v>
      </c>
      <c r="D328" s="321"/>
      <c r="E328" s="322" t="s">
        <v>105</v>
      </c>
      <c r="F328" s="323"/>
      <c r="G328" s="324" t="s">
        <v>92</v>
      </c>
      <c r="H328" s="324" t="s">
        <v>93</v>
      </c>
      <c r="I328" s="325">
        <v>45467</v>
      </c>
      <c r="J328" s="325">
        <v>46099</v>
      </c>
      <c r="K328" s="324" t="s">
        <v>76</v>
      </c>
      <c r="L328" s="312">
        <v>15000</v>
      </c>
      <c r="M328" s="312">
        <v>15526.1</v>
      </c>
      <c r="N328" s="312">
        <v>16034.47</v>
      </c>
      <c r="O328" s="312">
        <v>15000</v>
      </c>
      <c r="P328" s="313">
        <v>4.9000000000000002E-2</v>
      </c>
      <c r="Q328" s="314">
        <v>6.1324182188592189E-4</v>
      </c>
      <c r="R328" s="326">
        <v>0.9</v>
      </c>
      <c r="S328" s="327" t="s">
        <v>96</v>
      </c>
      <c r="T328" s="195"/>
      <c r="U328" s="195"/>
      <c r="V328" s="80"/>
      <c r="W328" s="80"/>
      <c r="X328" s="80"/>
      <c r="Y328" s="80"/>
    </row>
    <row r="329" spans="2:25" s="37" customFormat="1">
      <c r="B329" s="328"/>
      <c r="C329" s="320" t="s">
        <v>478</v>
      </c>
      <c r="D329" s="321"/>
      <c r="E329" s="322" t="s">
        <v>105</v>
      </c>
      <c r="F329" s="323"/>
      <c r="G329" s="324" t="s">
        <v>92</v>
      </c>
      <c r="H329" s="324" t="s">
        <v>93</v>
      </c>
      <c r="I329" s="325">
        <v>45467</v>
      </c>
      <c r="J329" s="325">
        <v>46223</v>
      </c>
      <c r="K329" s="324" t="s">
        <v>76</v>
      </c>
      <c r="L329" s="312">
        <v>15000</v>
      </c>
      <c r="M329" s="312">
        <v>15202.7</v>
      </c>
      <c r="N329" s="312">
        <v>15709.97</v>
      </c>
      <c r="O329" s="312">
        <v>15000</v>
      </c>
      <c r="P329" s="313">
        <v>4.9000000000000002E-2</v>
      </c>
      <c r="Q329" s="314">
        <v>6.0083124821544941E-4</v>
      </c>
      <c r="R329" s="326">
        <v>0.9</v>
      </c>
      <c r="S329" s="327" t="s">
        <v>96</v>
      </c>
      <c r="T329" s="195"/>
      <c r="U329" s="195"/>
      <c r="V329" s="80"/>
      <c r="W329" s="80"/>
      <c r="X329" s="80"/>
      <c r="Y329" s="80"/>
    </row>
    <row r="330" spans="2:25" s="37" customFormat="1">
      <c r="B330" s="328"/>
      <c r="C330" s="320" t="s">
        <v>478</v>
      </c>
      <c r="D330" s="321"/>
      <c r="E330" s="322" t="s">
        <v>105</v>
      </c>
      <c r="F330" s="323"/>
      <c r="G330" s="324" t="s">
        <v>92</v>
      </c>
      <c r="H330" s="324" t="s">
        <v>93</v>
      </c>
      <c r="I330" s="325">
        <v>45467</v>
      </c>
      <c r="J330" s="325">
        <v>46372</v>
      </c>
      <c r="K330" s="324" t="s">
        <v>76</v>
      </c>
      <c r="L330" s="312">
        <v>10000</v>
      </c>
      <c r="M330" s="312">
        <v>9747.76</v>
      </c>
      <c r="N330" s="312">
        <v>9819.01</v>
      </c>
      <c r="O330" s="312">
        <v>10000</v>
      </c>
      <c r="P330" s="313">
        <v>0.05</v>
      </c>
      <c r="Q330" s="314">
        <v>3.7553019098954227E-4</v>
      </c>
      <c r="R330" s="326">
        <v>0.9</v>
      </c>
      <c r="S330" s="327" t="s">
        <v>96</v>
      </c>
      <c r="T330" s="195"/>
      <c r="U330" s="195"/>
      <c r="V330" s="80"/>
      <c r="W330" s="80"/>
      <c r="X330" s="80"/>
      <c r="Y330" s="80"/>
    </row>
    <row r="331" spans="2:25" s="37" customFormat="1">
      <c r="B331" s="328"/>
      <c r="C331" s="320" t="s">
        <v>478</v>
      </c>
      <c r="D331" s="321"/>
      <c r="E331" s="322" t="s">
        <v>514</v>
      </c>
      <c r="F331" s="323"/>
      <c r="G331" s="324" t="s">
        <v>92</v>
      </c>
      <c r="H331" s="324" t="s">
        <v>93</v>
      </c>
      <c r="I331" s="325">
        <v>45476</v>
      </c>
      <c r="J331" s="325">
        <v>46062</v>
      </c>
      <c r="K331" s="324" t="s">
        <v>76</v>
      </c>
      <c r="L331" s="312">
        <v>60000</v>
      </c>
      <c r="M331" s="312">
        <v>60045.56</v>
      </c>
      <c r="N331" s="312">
        <v>60116.15</v>
      </c>
      <c r="O331" s="312">
        <v>60000</v>
      </c>
      <c r="P331" s="313">
        <v>5.7500000000000002E-2</v>
      </c>
      <c r="Q331" s="314">
        <v>2.2991553416338278E-3</v>
      </c>
      <c r="R331" s="326">
        <v>0.9</v>
      </c>
      <c r="S331" s="327" t="s">
        <v>96</v>
      </c>
      <c r="T331" s="195"/>
      <c r="U331" s="195"/>
      <c r="V331" s="80"/>
      <c r="W331" s="80"/>
      <c r="X331" s="80"/>
      <c r="Y331" s="80"/>
    </row>
    <row r="332" spans="2:25" s="37" customFormat="1">
      <c r="B332" s="328"/>
      <c r="C332" s="320" t="s">
        <v>478</v>
      </c>
      <c r="D332" s="321"/>
      <c r="E332" s="322" t="s">
        <v>514</v>
      </c>
      <c r="F332" s="323"/>
      <c r="G332" s="324" t="s">
        <v>92</v>
      </c>
      <c r="H332" s="324" t="s">
        <v>93</v>
      </c>
      <c r="I332" s="325">
        <v>45476</v>
      </c>
      <c r="J332" s="325">
        <v>46062</v>
      </c>
      <c r="K332" s="324" t="s">
        <v>76</v>
      </c>
      <c r="L332" s="312">
        <v>40000</v>
      </c>
      <c r="M332" s="312">
        <v>40030.36</v>
      </c>
      <c r="N332" s="312">
        <v>40077.43</v>
      </c>
      <c r="O332" s="312">
        <v>40000</v>
      </c>
      <c r="P332" s="313">
        <v>5.7500000000000002E-2</v>
      </c>
      <c r="Q332" s="314">
        <v>1.5327701002718209E-3</v>
      </c>
      <c r="R332" s="326">
        <v>0.9</v>
      </c>
      <c r="S332" s="327" t="s">
        <v>96</v>
      </c>
      <c r="T332" s="195"/>
      <c r="U332" s="195"/>
      <c r="V332" s="80"/>
      <c r="W332" s="80"/>
      <c r="X332" s="80"/>
      <c r="Y332" s="80"/>
    </row>
    <row r="333" spans="2:25" s="37" customFormat="1">
      <c r="B333" s="328"/>
      <c r="C333" s="320" t="s">
        <v>478</v>
      </c>
      <c r="D333" s="321"/>
      <c r="E333" s="322" t="s">
        <v>514</v>
      </c>
      <c r="F333" s="323"/>
      <c r="G333" s="324" t="s">
        <v>92</v>
      </c>
      <c r="H333" s="324" t="s">
        <v>93</v>
      </c>
      <c r="I333" s="325">
        <v>45166</v>
      </c>
      <c r="J333" s="325">
        <v>45705</v>
      </c>
      <c r="K333" s="324" t="s">
        <v>76</v>
      </c>
      <c r="L333" s="312">
        <v>50000</v>
      </c>
      <c r="M333" s="312">
        <v>50169.71</v>
      </c>
      <c r="N333" s="312">
        <v>50417.29</v>
      </c>
      <c r="O333" s="312">
        <v>50000</v>
      </c>
      <c r="P333" s="313">
        <v>0.06</v>
      </c>
      <c r="Q333" s="314">
        <v>1.9282203137460029E-3</v>
      </c>
      <c r="R333" s="326">
        <v>0.9</v>
      </c>
      <c r="S333" s="327" t="s">
        <v>96</v>
      </c>
      <c r="T333" s="195"/>
      <c r="U333" s="195"/>
      <c r="V333" s="80"/>
      <c r="W333" s="80"/>
      <c r="X333" s="80"/>
      <c r="Y333" s="80"/>
    </row>
    <row r="334" spans="2:25" s="37" customFormat="1">
      <c r="B334" s="328"/>
      <c r="C334" s="320" t="s">
        <v>478</v>
      </c>
      <c r="D334" s="321"/>
      <c r="E334" s="322" t="s">
        <v>514</v>
      </c>
      <c r="F334" s="323"/>
      <c r="G334" s="324" t="s">
        <v>92</v>
      </c>
      <c r="H334" s="324" t="s">
        <v>93</v>
      </c>
      <c r="I334" s="325">
        <v>45387</v>
      </c>
      <c r="J334" s="325">
        <v>45796</v>
      </c>
      <c r="K334" s="324" t="s">
        <v>76</v>
      </c>
      <c r="L334" s="312">
        <v>50000</v>
      </c>
      <c r="M334" s="312">
        <v>50688.94</v>
      </c>
      <c r="N334" s="312">
        <v>50494.42</v>
      </c>
      <c r="O334" s="312">
        <v>50000</v>
      </c>
      <c r="P334" s="313">
        <v>0.06</v>
      </c>
      <c r="Q334" s="314">
        <v>1.9311701675124237E-3</v>
      </c>
      <c r="R334" s="326">
        <v>0.9</v>
      </c>
      <c r="S334" s="327" t="s">
        <v>96</v>
      </c>
      <c r="T334" s="195"/>
      <c r="U334" s="195"/>
      <c r="V334" s="80"/>
      <c r="W334" s="80"/>
      <c r="X334" s="80"/>
      <c r="Y334" s="80"/>
    </row>
    <row r="335" spans="2:25" s="37" customFormat="1">
      <c r="B335" s="328"/>
      <c r="C335" s="320" t="s">
        <v>478</v>
      </c>
      <c r="D335" s="321"/>
      <c r="E335" s="322" t="s">
        <v>514</v>
      </c>
      <c r="F335" s="323"/>
      <c r="G335" s="324" t="s">
        <v>92</v>
      </c>
      <c r="H335" s="324" t="s">
        <v>93</v>
      </c>
      <c r="I335" s="325">
        <v>45469</v>
      </c>
      <c r="J335" s="325">
        <v>46037</v>
      </c>
      <c r="K335" s="324" t="s">
        <v>76</v>
      </c>
      <c r="L335" s="312">
        <v>100000</v>
      </c>
      <c r="M335" s="312">
        <v>101450.1</v>
      </c>
      <c r="N335" s="312">
        <v>101476.86</v>
      </c>
      <c r="O335" s="312">
        <v>100000</v>
      </c>
      <c r="P335" s="313">
        <v>6.2E-2</v>
      </c>
      <c r="Q335" s="314">
        <v>3.8810047669590973E-3</v>
      </c>
      <c r="R335" s="326">
        <v>0.9</v>
      </c>
      <c r="S335" s="327" t="s">
        <v>96</v>
      </c>
      <c r="T335" s="195"/>
      <c r="U335" s="195"/>
      <c r="V335" s="80"/>
      <c r="W335" s="80"/>
      <c r="X335" s="80"/>
      <c r="Y335" s="80"/>
    </row>
    <row r="336" spans="2:25" s="37" customFormat="1">
      <c r="B336" s="328"/>
      <c r="C336" s="320" t="s">
        <v>478</v>
      </c>
      <c r="D336" s="321"/>
      <c r="E336" s="322" t="s">
        <v>514</v>
      </c>
      <c r="F336" s="323"/>
      <c r="G336" s="324" t="s">
        <v>92</v>
      </c>
      <c r="H336" s="324" t="s">
        <v>93</v>
      </c>
      <c r="I336" s="325">
        <v>45469</v>
      </c>
      <c r="J336" s="325">
        <v>46037</v>
      </c>
      <c r="K336" s="324" t="s">
        <v>76</v>
      </c>
      <c r="L336" s="312">
        <v>100000</v>
      </c>
      <c r="M336" s="312">
        <v>101450.1</v>
      </c>
      <c r="N336" s="312">
        <v>101476.86</v>
      </c>
      <c r="O336" s="312">
        <v>100000</v>
      </c>
      <c r="P336" s="313">
        <v>6.2E-2</v>
      </c>
      <c r="Q336" s="314">
        <v>3.8810047669590973E-3</v>
      </c>
      <c r="R336" s="326">
        <v>0.9</v>
      </c>
      <c r="S336" s="327" t="s">
        <v>96</v>
      </c>
      <c r="T336" s="195"/>
      <c r="U336" s="195"/>
      <c r="V336" s="80"/>
      <c r="W336" s="80"/>
      <c r="X336" s="80"/>
      <c r="Y336" s="80"/>
    </row>
    <row r="337" spans="2:25" s="37" customFormat="1">
      <c r="B337" s="328"/>
      <c r="C337" s="320" t="s">
        <v>478</v>
      </c>
      <c r="D337" s="321"/>
      <c r="E337" s="322" t="s">
        <v>514</v>
      </c>
      <c r="F337" s="323"/>
      <c r="G337" s="324" t="s">
        <v>92</v>
      </c>
      <c r="H337" s="324" t="s">
        <v>93</v>
      </c>
      <c r="I337" s="325">
        <v>45469</v>
      </c>
      <c r="J337" s="325">
        <v>46037</v>
      </c>
      <c r="K337" s="324" t="s">
        <v>76</v>
      </c>
      <c r="L337" s="312">
        <v>100000</v>
      </c>
      <c r="M337" s="312">
        <v>101450.1</v>
      </c>
      <c r="N337" s="312">
        <v>101476.86</v>
      </c>
      <c r="O337" s="312">
        <v>100000</v>
      </c>
      <c r="P337" s="313">
        <v>6.2E-2</v>
      </c>
      <c r="Q337" s="314">
        <v>3.8810047669590973E-3</v>
      </c>
      <c r="R337" s="326">
        <v>0.9</v>
      </c>
      <c r="S337" s="327" t="s">
        <v>96</v>
      </c>
      <c r="T337" s="195"/>
      <c r="U337" s="195"/>
      <c r="V337" s="80"/>
      <c r="W337" s="80"/>
      <c r="X337" s="80"/>
      <c r="Y337" s="80"/>
    </row>
    <row r="338" spans="2:25" s="37" customFormat="1">
      <c r="B338" s="328"/>
      <c r="C338" s="320" t="s">
        <v>478</v>
      </c>
      <c r="D338" s="321"/>
      <c r="E338" s="322" t="s">
        <v>514</v>
      </c>
      <c r="F338" s="323"/>
      <c r="G338" s="324" t="s">
        <v>92</v>
      </c>
      <c r="H338" s="324" t="s">
        <v>93</v>
      </c>
      <c r="I338" s="325">
        <v>45469</v>
      </c>
      <c r="J338" s="325">
        <v>46037</v>
      </c>
      <c r="K338" s="324" t="s">
        <v>76</v>
      </c>
      <c r="L338" s="312">
        <v>100000</v>
      </c>
      <c r="M338" s="312">
        <v>101450.1</v>
      </c>
      <c r="N338" s="312">
        <v>101476.86</v>
      </c>
      <c r="O338" s="312">
        <v>100000</v>
      </c>
      <c r="P338" s="313">
        <v>6.2E-2</v>
      </c>
      <c r="Q338" s="314">
        <v>3.8810047669590973E-3</v>
      </c>
      <c r="R338" s="326">
        <v>0.9</v>
      </c>
      <c r="S338" s="327" t="s">
        <v>96</v>
      </c>
      <c r="T338" s="195"/>
      <c r="U338" s="195"/>
      <c r="V338" s="80"/>
      <c r="W338" s="80"/>
      <c r="X338" s="80"/>
      <c r="Y338" s="80"/>
    </row>
    <row r="339" spans="2:25" s="37" customFormat="1">
      <c r="B339" s="328"/>
      <c r="C339" s="320" t="s">
        <v>478</v>
      </c>
      <c r="D339" s="321"/>
      <c r="E339" s="322" t="s">
        <v>514</v>
      </c>
      <c r="F339" s="323"/>
      <c r="G339" s="324" t="s">
        <v>92</v>
      </c>
      <c r="H339" s="324" t="s">
        <v>93</v>
      </c>
      <c r="I339" s="325">
        <v>45469</v>
      </c>
      <c r="J339" s="325">
        <v>46037</v>
      </c>
      <c r="K339" s="324" t="s">
        <v>76</v>
      </c>
      <c r="L339" s="312">
        <v>200000</v>
      </c>
      <c r="M339" s="312">
        <v>202900.2</v>
      </c>
      <c r="N339" s="312">
        <v>202953.71</v>
      </c>
      <c r="O339" s="312">
        <v>200000</v>
      </c>
      <c r="P339" s="313">
        <v>6.2E-2</v>
      </c>
      <c r="Q339" s="314">
        <v>7.7620091514660006E-3</v>
      </c>
      <c r="R339" s="326">
        <v>0.9</v>
      </c>
      <c r="S339" s="327" t="s">
        <v>96</v>
      </c>
      <c r="T339" s="195"/>
      <c r="U339" s="195"/>
      <c r="V339" s="80"/>
      <c r="W339" s="80"/>
      <c r="X339" s="80"/>
      <c r="Y339" s="80"/>
    </row>
    <row r="340" spans="2:25" s="37" customFormat="1">
      <c r="B340" s="328"/>
      <c r="C340" s="320" t="s">
        <v>478</v>
      </c>
      <c r="D340" s="321"/>
      <c r="E340" s="322" t="s">
        <v>514</v>
      </c>
      <c r="F340" s="323"/>
      <c r="G340" s="324" t="s">
        <v>92</v>
      </c>
      <c r="H340" s="324" t="s">
        <v>93</v>
      </c>
      <c r="I340" s="325">
        <v>45469</v>
      </c>
      <c r="J340" s="325">
        <v>46037</v>
      </c>
      <c r="K340" s="324" t="s">
        <v>76</v>
      </c>
      <c r="L340" s="312">
        <v>200000</v>
      </c>
      <c r="M340" s="312">
        <v>202900.2</v>
      </c>
      <c r="N340" s="312">
        <v>202953.71</v>
      </c>
      <c r="O340" s="312">
        <v>200000</v>
      </c>
      <c r="P340" s="313">
        <v>6.2E-2</v>
      </c>
      <c r="Q340" s="314">
        <v>7.7620091514660006E-3</v>
      </c>
      <c r="R340" s="326">
        <v>0.9</v>
      </c>
      <c r="S340" s="327" t="s">
        <v>96</v>
      </c>
      <c r="T340" s="195"/>
      <c r="U340" s="195"/>
      <c r="V340" s="80"/>
      <c r="W340" s="80"/>
      <c r="X340" s="80"/>
      <c r="Y340" s="80"/>
    </row>
    <row r="341" spans="2:25" s="37" customFormat="1">
      <c r="B341" s="328"/>
      <c r="C341" s="320" t="s">
        <v>478</v>
      </c>
      <c r="D341" s="321"/>
      <c r="E341" s="322" t="s">
        <v>514</v>
      </c>
      <c r="F341" s="323"/>
      <c r="G341" s="324" t="s">
        <v>92</v>
      </c>
      <c r="H341" s="324" t="s">
        <v>93</v>
      </c>
      <c r="I341" s="325">
        <v>45474</v>
      </c>
      <c r="J341" s="325">
        <v>45937</v>
      </c>
      <c r="K341" s="324" t="s">
        <v>76</v>
      </c>
      <c r="L341" s="312">
        <v>500000</v>
      </c>
      <c r="M341" s="312">
        <v>509834.1</v>
      </c>
      <c r="N341" s="312">
        <v>509276.13</v>
      </c>
      <c r="O341" s="312">
        <v>500000</v>
      </c>
      <c r="P341" s="313">
        <v>6.5000000000000002E-2</v>
      </c>
      <c r="Q341" s="314">
        <v>1.9477377288068243E-2</v>
      </c>
      <c r="R341" s="326">
        <v>0.9</v>
      </c>
      <c r="S341" s="327" t="s">
        <v>96</v>
      </c>
      <c r="T341" s="195"/>
      <c r="U341" s="195"/>
      <c r="V341" s="80"/>
      <c r="W341" s="80"/>
      <c r="X341" s="80"/>
      <c r="Y341" s="80"/>
    </row>
    <row r="342" spans="2:25" s="37" customFormat="1">
      <c r="B342" s="328"/>
      <c r="C342" s="320" t="s">
        <v>478</v>
      </c>
      <c r="D342" s="321"/>
      <c r="E342" s="322" t="s">
        <v>514</v>
      </c>
      <c r="F342" s="323"/>
      <c r="G342" s="324" t="s">
        <v>92</v>
      </c>
      <c r="H342" s="324" t="s">
        <v>93</v>
      </c>
      <c r="I342" s="325">
        <v>45399</v>
      </c>
      <c r="J342" s="325">
        <v>45943</v>
      </c>
      <c r="K342" s="324" t="s">
        <v>76</v>
      </c>
      <c r="L342" s="312">
        <v>500000</v>
      </c>
      <c r="M342" s="312">
        <v>502299.81</v>
      </c>
      <c r="N342" s="312">
        <v>508407.67</v>
      </c>
      <c r="O342" s="312">
        <v>500000</v>
      </c>
      <c r="P342" s="313">
        <v>6.5000000000000002E-2</v>
      </c>
      <c r="Q342" s="314">
        <v>1.9444162844894565E-2</v>
      </c>
      <c r="R342" s="326">
        <v>0.9</v>
      </c>
      <c r="S342" s="327" t="s">
        <v>96</v>
      </c>
      <c r="T342" s="195"/>
      <c r="U342" s="195"/>
      <c r="V342" s="80"/>
      <c r="W342" s="80"/>
      <c r="X342" s="80"/>
      <c r="Y342" s="80"/>
    </row>
    <row r="343" spans="2:25" s="37" customFormat="1">
      <c r="B343" s="328"/>
      <c r="C343" s="320" t="s">
        <v>478</v>
      </c>
      <c r="D343" s="321"/>
      <c r="E343" s="322" t="s">
        <v>106</v>
      </c>
      <c r="F343" s="323"/>
      <c r="G343" s="324" t="s">
        <v>92</v>
      </c>
      <c r="H343" s="324" t="s">
        <v>93</v>
      </c>
      <c r="I343" s="325">
        <v>45412</v>
      </c>
      <c r="J343" s="325">
        <v>46238</v>
      </c>
      <c r="K343" s="324" t="s">
        <v>76</v>
      </c>
      <c r="L343" s="312">
        <v>100000</v>
      </c>
      <c r="M343" s="312">
        <v>101727.75</v>
      </c>
      <c r="N343" s="312">
        <v>101165.63</v>
      </c>
      <c r="O343" s="312">
        <v>100000</v>
      </c>
      <c r="P343" s="313">
        <v>6.5000000000000002E-2</v>
      </c>
      <c r="Q343" s="314">
        <v>3.8691017073490476E-3</v>
      </c>
      <c r="R343" s="326">
        <v>0.9</v>
      </c>
      <c r="S343" s="327" t="s">
        <v>96</v>
      </c>
      <c r="T343" s="195"/>
      <c r="U343" s="195"/>
      <c r="V343" s="80"/>
      <c r="W343" s="80"/>
      <c r="X343" s="80"/>
      <c r="Y343" s="80"/>
    </row>
    <row r="344" spans="2:25" s="37" customFormat="1">
      <c r="B344" s="328"/>
      <c r="C344" s="320" t="s">
        <v>478</v>
      </c>
      <c r="D344" s="321"/>
      <c r="E344" s="322" t="s">
        <v>106</v>
      </c>
      <c r="F344" s="323"/>
      <c r="G344" s="324" t="s">
        <v>92</v>
      </c>
      <c r="H344" s="324" t="s">
        <v>93</v>
      </c>
      <c r="I344" s="325">
        <v>45412</v>
      </c>
      <c r="J344" s="325">
        <v>46238</v>
      </c>
      <c r="K344" s="324" t="s">
        <v>76</v>
      </c>
      <c r="L344" s="312">
        <v>100000</v>
      </c>
      <c r="M344" s="312">
        <v>101727.75</v>
      </c>
      <c r="N344" s="312">
        <v>101165.63</v>
      </c>
      <c r="O344" s="312">
        <v>100000</v>
      </c>
      <c r="P344" s="313">
        <v>6.5000000000000002E-2</v>
      </c>
      <c r="Q344" s="314">
        <v>3.8691017073490476E-3</v>
      </c>
      <c r="R344" s="326">
        <v>0.9</v>
      </c>
      <c r="S344" s="327" t="s">
        <v>96</v>
      </c>
      <c r="T344" s="195"/>
      <c r="U344" s="195"/>
      <c r="V344" s="80"/>
      <c r="W344" s="80"/>
      <c r="X344" s="80"/>
      <c r="Y344" s="80"/>
    </row>
    <row r="345" spans="2:25" s="37" customFormat="1">
      <c r="B345" s="328"/>
      <c r="C345" s="320" t="s">
        <v>478</v>
      </c>
      <c r="D345" s="321"/>
      <c r="E345" s="322" t="s">
        <v>106</v>
      </c>
      <c r="F345" s="323"/>
      <c r="G345" s="324" t="s">
        <v>92</v>
      </c>
      <c r="H345" s="324" t="s">
        <v>93</v>
      </c>
      <c r="I345" s="325">
        <v>45412</v>
      </c>
      <c r="J345" s="325">
        <v>46238</v>
      </c>
      <c r="K345" s="324" t="s">
        <v>76</v>
      </c>
      <c r="L345" s="312">
        <v>100000</v>
      </c>
      <c r="M345" s="312">
        <v>101727.75</v>
      </c>
      <c r="N345" s="312">
        <v>101165.63</v>
      </c>
      <c r="O345" s="312">
        <v>100000</v>
      </c>
      <c r="P345" s="313">
        <v>6.5000000000000002E-2</v>
      </c>
      <c r="Q345" s="314">
        <v>3.8691017073490476E-3</v>
      </c>
      <c r="R345" s="326">
        <v>0.9</v>
      </c>
      <c r="S345" s="327" t="s">
        <v>96</v>
      </c>
      <c r="T345" s="195"/>
      <c r="U345" s="195"/>
      <c r="V345" s="80"/>
      <c r="W345" s="80"/>
      <c r="X345" s="80"/>
      <c r="Y345" s="80"/>
    </row>
    <row r="346" spans="2:25" s="37" customFormat="1">
      <c r="B346" s="328"/>
      <c r="C346" s="320" t="s">
        <v>478</v>
      </c>
      <c r="D346" s="321"/>
      <c r="E346" s="322" t="s">
        <v>106</v>
      </c>
      <c r="F346" s="323"/>
      <c r="G346" s="324" t="s">
        <v>92</v>
      </c>
      <c r="H346" s="324" t="s">
        <v>93</v>
      </c>
      <c r="I346" s="325">
        <v>45412</v>
      </c>
      <c r="J346" s="325">
        <v>46238</v>
      </c>
      <c r="K346" s="324" t="s">
        <v>76</v>
      </c>
      <c r="L346" s="312">
        <v>100000</v>
      </c>
      <c r="M346" s="312">
        <v>101727.75</v>
      </c>
      <c r="N346" s="312">
        <v>101165.63</v>
      </c>
      <c r="O346" s="312">
        <v>100000</v>
      </c>
      <c r="P346" s="313">
        <v>6.5000000000000002E-2</v>
      </c>
      <c r="Q346" s="314">
        <v>3.8691017073490476E-3</v>
      </c>
      <c r="R346" s="326">
        <v>0.9</v>
      </c>
      <c r="S346" s="327" t="s">
        <v>96</v>
      </c>
      <c r="T346" s="195"/>
      <c r="U346" s="195"/>
      <c r="V346" s="80"/>
      <c r="W346" s="80"/>
      <c r="X346" s="80"/>
      <c r="Y346" s="80"/>
    </row>
    <row r="347" spans="2:25" s="37" customFormat="1">
      <c r="B347" s="328"/>
      <c r="C347" s="320" t="s">
        <v>478</v>
      </c>
      <c r="D347" s="321"/>
      <c r="E347" s="322" t="s">
        <v>106</v>
      </c>
      <c r="F347" s="323"/>
      <c r="G347" s="324" t="s">
        <v>92</v>
      </c>
      <c r="H347" s="324" t="s">
        <v>93</v>
      </c>
      <c r="I347" s="325">
        <v>45412</v>
      </c>
      <c r="J347" s="325">
        <v>46238</v>
      </c>
      <c r="K347" s="324" t="s">
        <v>76</v>
      </c>
      <c r="L347" s="312">
        <v>100000</v>
      </c>
      <c r="M347" s="312">
        <v>101727.75</v>
      </c>
      <c r="N347" s="312">
        <v>101165.63</v>
      </c>
      <c r="O347" s="312">
        <v>100000</v>
      </c>
      <c r="P347" s="313">
        <v>6.5000000000000002E-2</v>
      </c>
      <c r="Q347" s="314">
        <v>3.8691017073490476E-3</v>
      </c>
      <c r="R347" s="326">
        <v>0.9</v>
      </c>
      <c r="S347" s="327" t="s">
        <v>96</v>
      </c>
      <c r="T347" s="195"/>
      <c r="U347" s="195"/>
      <c r="V347" s="80"/>
      <c r="W347" s="80"/>
      <c r="X347" s="80"/>
      <c r="Y347" s="80"/>
    </row>
    <row r="348" spans="2:25" s="37" customFormat="1">
      <c r="B348" s="328"/>
      <c r="C348" s="320" t="s">
        <v>478</v>
      </c>
      <c r="D348" s="321"/>
      <c r="E348" s="322" t="s">
        <v>106</v>
      </c>
      <c r="F348" s="323"/>
      <c r="G348" s="324" t="s">
        <v>92</v>
      </c>
      <c r="H348" s="324" t="s">
        <v>93</v>
      </c>
      <c r="I348" s="325">
        <v>45412</v>
      </c>
      <c r="J348" s="325">
        <v>46238</v>
      </c>
      <c r="K348" s="324" t="s">
        <v>76</v>
      </c>
      <c r="L348" s="312">
        <v>100000</v>
      </c>
      <c r="M348" s="312">
        <v>101727.75</v>
      </c>
      <c r="N348" s="312">
        <v>101165.63</v>
      </c>
      <c r="O348" s="312">
        <v>100000</v>
      </c>
      <c r="P348" s="313">
        <v>6.5000000000000002E-2</v>
      </c>
      <c r="Q348" s="314">
        <v>3.8691017073490476E-3</v>
      </c>
      <c r="R348" s="326">
        <v>0.9</v>
      </c>
      <c r="S348" s="327" t="s">
        <v>96</v>
      </c>
      <c r="T348" s="195"/>
      <c r="U348" s="195"/>
      <c r="V348" s="80"/>
      <c r="W348" s="80"/>
      <c r="X348" s="80"/>
      <c r="Y348" s="80"/>
    </row>
    <row r="349" spans="2:25" s="37" customFormat="1">
      <c r="B349" s="328"/>
      <c r="C349" s="320" t="s">
        <v>478</v>
      </c>
      <c r="D349" s="321"/>
      <c r="E349" s="322" t="s">
        <v>106</v>
      </c>
      <c r="F349" s="323"/>
      <c r="G349" s="324" t="s">
        <v>92</v>
      </c>
      <c r="H349" s="324" t="s">
        <v>93</v>
      </c>
      <c r="I349" s="325">
        <v>45335</v>
      </c>
      <c r="J349" s="325">
        <v>46238</v>
      </c>
      <c r="K349" s="324" t="s">
        <v>76</v>
      </c>
      <c r="L349" s="312">
        <v>100000</v>
      </c>
      <c r="M349" s="312">
        <v>100607.16</v>
      </c>
      <c r="N349" s="312">
        <v>101314.06</v>
      </c>
      <c r="O349" s="312">
        <v>100000</v>
      </c>
      <c r="P349" s="313">
        <v>6.5000000000000002E-2</v>
      </c>
      <c r="Q349" s="314">
        <v>3.8747784452532329E-3</v>
      </c>
      <c r="R349" s="326">
        <v>0.9</v>
      </c>
      <c r="S349" s="327" t="s">
        <v>96</v>
      </c>
      <c r="T349" s="195"/>
      <c r="U349" s="195"/>
      <c r="V349" s="80"/>
      <c r="W349" s="80"/>
      <c r="X349" s="80"/>
      <c r="Y349" s="80"/>
    </row>
    <row r="350" spans="2:25" s="37" customFormat="1">
      <c r="B350" s="328"/>
      <c r="C350" s="329" t="s">
        <v>478</v>
      </c>
      <c r="D350" s="330"/>
      <c r="E350" s="322" t="s">
        <v>106</v>
      </c>
      <c r="F350" s="323"/>
      <c r="G350" s="324" t="s">
        <v>92</v>
      </c>
      <c r="H350" s="324" t="s">
        <v>93</v>
      </c>
      <c r="I350" s="325">
        <v>45335</v>
      </c>
      <c r="J350" s="325">
        <v>46238</v>
      </c>
      <c r="K350" s="324" t="s">
        <v>76</v>
      </c>
      <c r="L350" s="312">
        <v>100000</v>
      </c>
      <c r="M350" s="312">
        <v>100607.16</v>
      </c>
      <c r="N350" s="312">
        <v>101314.06</v>
      </c>
      <c r="O350" s="312">
        <v>100000</v>
      </c>
      <c r="P350" s="313">
        <v>6.5000000000000002E-2</v>
      </c>
      <c r="Q350" s="314">
        <v>3.8747784452532329E-3</v>
      </c>
      <c r="R350" s="326">
        <v>0.9</v>
      </c>
      <c r="S350" s="327" t="s">
        <v>96</v>
      </c>
      <c r="T350" s="195"/>
      <c r="U350" s="195"/>
      <c r="V350" s="80"/>
      <c r="W350" s="80"/>
      <c r="X350" s="80"/>
      <c r="Y350" s="80"/>
    </row>
    <row r="351" spans="2:25" s="37" customFormat="1">
      <c r="B351" s="328"/>
      <c r="C351" s="320" t="s">
        <v>478</v>
      </c>
      <c r="D351" s="321"/>
      <c r="E351" s="322" t="s">
        <v>106</v>
      </c>
      <c r="F351" s="323"/>
      <c r="G351" s="324" t="s">
        <v>92</v>
      </c>
      <c r="H351" s="324" t="s">
        <v>93</v>
      </c>
      <c r="I351" s="325">
        <v>45335</v>
      </c>
      <c r="J351" s="325">
        <v>46238</v>
      </c>
      <c r="K351" s="324" t="s">
        <v>76</v>
      </c>
      <c r="L351" s="312">
        <v>100000</v>
      </c>
      <c r="M351" s="312">
        <v>100607.16</v>
      </c>
      <c r="N351" s="312">
        <v>101314.06</v>
      </c>
      <c r="O351" s="312">
        <v>100000</v>
      </c>
      <c r="P351" s="313">
        <v>6.5000000000000002E-2</v>
      </c>
      <c r="Q351" s="314">
        <v>3.8747784452532329E-3</v>
      </c>
      <c r="R351" s="326">
        <v>0.9</v>
      </c>
      <c r="S351" s="327" t="s">
        <v>96</v>
      </c>
      <c r="T351" s="195"/>
      <c r="U351" s="195"/>
      <c r="V351" s="80"/>
      <c r="W351" s="80"/>
      <c r="X351" s="80"/>
      <c r="Y351" s="80"/>
    </row>
    <row r="352" spans="2:25" s="37" customFormat="1">
      <c r="B352" s="328"/>
      <c r="C352" s="320" t="s">
        <v>478</v>
      </c>
      <c r="D352" s="321"/>
      <c r="E352" s="322" t="s">
        <v>477</v>
      </c>
      <c r="F352" s="323"/>
      <c r="G352" s="324" t="s">
        <v>92</v>
      </c>
      <c r="H352" s="324" t="s">
        <v>93</v>
      </c>
      <c r="I352" s="325">
        <v>45506</v>
      </c>
      <c r="J352" s="325">
        <v>46601</v>
      </c>
      <c r="K352" s="324" t="s">
        <v>76</v>
      </c>
      <c r="L352" s="312">
        <v>500000</v>
      </c>
      <c r="M352" s="312">
        <v>500000</v>
      </c>
      <c r="N352" s="312">
        <v>504986.3</v>
      </c>
      <c r="O352" s="312">
        <v>500000</v>
      </c>
      <c r="P352" s="313">
        <v>6.5000000000000002E-2</v>
      </c>
      <c r="Q352" s="314">
        <v>1.9313311798857757E-2</v>
      </c>
      <c r="R352" s="326">
        <v>0.9</v>
      </c>
      <c r="S352" s="327" t="s">
        <v>96</v>
      </c>
      <c r="T352" s="195"/>
      <c r="U352" s="195"/>
      <c r="V352" s="80"/>
      <c r="W352" s="80"/>
      <c r="X352" s="80"/>
      <c r="Y352" s="80"/>
    </row>
    <row r="353" spans="2:26" s="37" customFormat="1">
      <c r="B353" s="328"/>
      <c r="C353" s="320" t="s">
        <v>510</v>
      </c>
      <c r="D353" s="321"/>
      <c r="E353" s="322" t="s">
        <v>513</v>
      </c>
      <c r="F353" s="323"/>
      <c r="G353" s="324" t="s">
        <v>92</v>
      </c>
      <c r="H353" s="324" t="s">
        <v>93</v>
      </c>
      <c r="I353" s="325">
        <v>45467</v>
      </c>
      <c r="J353" s="325">
        <v>47807</v>
      </c>
      <c r="K353" s="324" t="s">
        <v>76</v>
      </c>
      <c r="L353" s="312">
        <v>100000</v>
      </c>
      <c r="M353" s="312">
        <v>102837.3</v>
      </c>
      <c r="N353" s="312">
        <v>102793.91</v>
      </c>
      <c r="O353" s="312">
        <v>100000</v>
      </c>
      <c r="P353" s="313">
        <v>6.7500000000000004E-2</v>
      </c>
      <c r="Q353" s="314">
        <v>3.9313756330690997E-3</v>
      </c>
      <c r="R353" s="326">
        <v>0.9</v>
      </c>
      <c r="S353" s="327" t="s">
        <v>96</v>
      </c>
      <c r="T353" s="195"/>
      <c r="U353" s="195"/>
      <c r="V353" s="80"/>
      <c r="W353" s="80"/>
      <c r="X353" s="80"/>
      <c r="Y353" s="80"/>
      <c r="Z353" s="331"/>
    </row>
    <row r="354" spans="2:26" ht="15.6">
      <c r="B354" s="195"/>
      <c r="C354" s="201" t="s">
        <v>536</v>
      </c>
      <c r="D354" s="308"/>
      <c r="E354" s="200"/>
      <c r="F354" s="202"/>
      <c r="G354" s="203"/>
      <c r="H354" s="203"/>
      <c r="I354" s="203"/>
      <c r="J354" s="203"/>
      <c r="K354" s="203"/>
      <c r="L354" s="204">
        <v>23538565.43</v>
      </c>
      <c r="M354" s="204">
        <v>23628819.349999994</v>
      </c>
      <c r="N354" s="204">
        <v>23728830.109999992</v>
      </c>
      <c r="O354" s="204">
        <v>23536000</v>
      </c>
      <c r="P354" s="203"/>
      <c r="Q354" s="205"/>
      <c r="R354" s="205"/>
      <c r="S354" s="205"/>
      <c r="T354" s="195"/>
      <c r="U354" s="195"/>
      <c r="V354" s="80"/>
      <c r="W354" s="80"/>
      <c r="X354" s="80"/>
      <c r="Y354" s="80"/>
    </row>
    <row r="355" spans="2:26" ht="15.6">
      <c r="B355" s="195"/>
      <c r="C355" s="201" t="s">
        <v>537</v>
      </c>
      <c r="D355" s="308"/>
      <c r="E355" s="200"/>
      <c r="F355" s="202"/>
      <c r="G355" s="203"/>
      <c r="H355" s="203"/>
      <c r="I355" s="203"/>
      <c r="J355" s="203"/>
      <c r="K355" s="203"/>
      <c r="L355" s="204">
        <v>5560402.3200000003</v>
      </c>
      <c r="M355" s="204">
        <v>5336280.0199999996</v>
      </c>
      <c r="N355" s="204">
        <v>5335914.9000000004</v>
      </c>
      <c r="O355" s="204">
        <v>5560402.3200000003</v>
      </c>
      <c r="P355" s="203"/>
      <c r="Q355" s="205"/>
      <c r="R355" s="205"/>
      <c r="S355" s="205"/>
      <c r="T355" s="195"/>
      <c r="U355" s="195"/>
      <c r="V355" s="195"/>
      <c r="W355" s="195"/>
      <c r="X355" s="195"/>
      <c r="Y355" s="195"/>
    </row>
    <row r="356" spans="2:26" ht="15.6">
      <c r="B356" s="195"/>
      <c r="C356" s="206"/>
      <c r="D356" s="206"/>
      <c r="E356" s="206"/>
      <c r="F356" s="206"/>
      <c r="G356" s="206"/>
      <c r="H356" s="206"/>
      <c r="I356" s="206"/>
      <c r="J356" s="206"/>
      <c r="K356" s="206"/>
      <c r="L356" s="206"/>
      <c r="M356" s="206"/>
      <c r="N356" s="206"/>
      <c r="O356" s="206"/>
      <c r="P356" s="206"/>
      <c r="Q356" s="207"/>
      <c r="R356" s="207"/>
      <c r="S356" s="207"/>
      <c r="T356" s="195"/>
      <c r="U356" s="195"/>
      <c r="V356" s="195"/>
      <c r="W356" s="195"/>
      <c r="X356" s="195"/>
      <c r="Y356" s="195"/>
    </row>
    <row r="357" spans="2:26" ht="15.6">
      <c r="B357" s="195"/>
      <c r="C357" s="125" t="s">
        <v>528</v>
      </c>
      <c r="D357" s="125"/>
      <c r="E357" s="125"/>
      <c r="F357" s="194"/>
      <c r="G357" s="195"/>
      <c r="H357" s="206"/>
      <c r="I357" s="206"/>
      <c r="J357" s="206"/>
      <c r="K357" s="206"/>
      <c r="L357" s="206"/>
      <c r="M357" s="206"/>
      <c r="N357" s="206"/>
      <c r="O357" s="206"/>
      <c r="P357" s="206"/>
      <c r="Q357" s="207"/>
      <c r="R357" s="207"/>
      <c r="S357" s="207"/>
      <c r="T357" s="195"/>
      <c r="U357" s="195"/>
      <c r="V357" s="195"/>
      <c r="W357" s="195"/>
      <c r="X357" s="195"/>
      <c r="Y357" s="195"/>
    </row>
    <row r="358" spans="2:26" ht="15.6">
      <c r="B358" s="195"/>
      <c r="C358" s="125"/>
      <c r="D358" s="125"/>
      <c r="E358" s="125"/>
      <c r="F358" s="80"/>
      <c r="G358" s="173"/>
      <c r="H358" s="206"/>
      <c r="I358" s="206"/>
      <c r="J358" s="206"/>
      <c r="K358" s="206"/>
      <c r="L358" s="206"/>
      <c r="M358" s="206"/>
      <c r="N358" s="206"/>
      <c r="O358" s="206"/>
      <c r="P358" s="206"/>
      <c r="Q358" s="207"/>
      <c r="R358" s="207"/>
      <c r="S358" s="207"/>
      <c r="T358" s="195"/>
      <c r="U358" s="195"/>
      <c r="V358" s="195"/>
      <c r="W358" s="195"/>
      <c r="X358" s="195"/>
      <c r="Y358" s="195"/>
    </row>
    <row r="359" spans="2:26" ht="15.6">
      <c r="B359" s="195"/>
      <c r="C359" s="197" t="s">
        <v>572</v>
      </c>
      <c r="D359" s="197"/>
      <c r="E359" s="80"/>
      <c r="F359" s="80"/>
      <c r="G359" s="209"/>
      <c r="H359" s="206"/>
      <c r="I359" s="206"/>
      <c r="J359" s="206"/>
      <c r="K359" s="206"/>
      <c r="L359" s="206"/>
      <c r="M359" s="206"/>
      <c r="N359" s="206"/>
      <c r="O359" s="206"/>
      <c r="P359" s="206"/>
      <c r="Q359" s="207"/>
      <c r="R359" s="207"/>
      <c r="S359" s="207"/>
      <c r="T359" s="195"/>
      <c r="U359" s="195"/>
      <c r="V359" s="195"/>
      <c r="W359" s="195"/>
      <c r="X359" s="195"/>
      <c r="Y359" s="195"/>
    </row>
    <row r="360" spans="2:26" ht="15.6">
      <c r="B360" s="195"/>
      <c r="C360" s="125"/>
      <c r="D360" s="125"/>
      <c r="E360" s="125"/>
      <c r="F360" s="194"/>
      <c r="G360" s="195"/>
      <c r="H360" s="206"/>
      <c r="I360" s="206"/>
      <c r="J360" s="206"/>
      <c r="K360" s="206"/>
      <c r="L360" s="206"/>
      <c r="M360" s="206"/>
      <c r="N360" s="206"/>
      <c r="O360" s="206"/>
      <c r="P360" s="206"/>
      <c r="Q360" s="207"/>
      <c r="R360" s="207"/>
      <c r="S360" s="207"/>
      <c r="T360" s="195"/>
      <c r="U360" s="195"/>
      <c r="V360" s="195"/>
      <c r="W360" s="195"/>
      <c r="X360" s="195"/>
      <c r="Y360" s="195"/>
    </row>
    <row r="361" spans="2:26" ht="15.6">
      <c r="B361" s="195"/>
      <c r="C361" s="474" t="s">
        <v>73</v>
      </c>
      <c r="D361" s="475"/>
      <c r="E361" s="476"/>
      <c r="F361" s="174">
        <v>45657</v>
      </c>
      <c r="G361" s="174">
        <v>45291</v>
      </c>
      <c r="H361" s="206"/>
      <c r="I361" s="206"/>
      <c r="J361" s="206"/>
      <c r="K361" s="206"/>
      <c r="L361" s="206"/>
      <c r="M361" s="206"/>
      <c r="N361" s="206"/>
      <c r="O361" s="206"/>
      <c r="P361" s="206"/>
      <c r="Q361" s="207"/>
      <c r="R361" s="207"/>
      <c r="S361" s="207"/>
      <c r="T361" s="195"/>
      <c r="U361" s="195"/>
      <c r="V361" s="195"/>
      <c r="W361" s="195"/>
      <c r="X361" s="195"/>
      <c r="Y361" s="195"/>
    </row>
    <row r="362" spans="2:26" ht="15.6">
      <c r="B362" s="195"/>
      <c r="C362" s="175" t="s">
        <v>529</v>
      </c>
      <c r="D362" s="305"/>
      <c r="E362" s="176"/>
      <c r="F362" s="218">
        <v>4171.66</v>
      </c>
      <c r="G362" s="218">
        <v>9935.91</v>
      </c>
      <c r="H362" s="206"/>
      <c r="I362" s="206"/>
      <c r="J362" s="206"/>
      <c r="K362" s="206"/>
      <c r="L362" s="206"/>
      <c r="M362" s="206"/>
      <c r="N362" s="206"/>
      <c r="O362" s="206"/>
      <c r="P362" s="206"/>
      <c r="Q362" s="207"/>
      <c r="R362" s="207"/>
      <c r="S362" s="207"/>
      <c r="T362" s="195"/>
      <c r="U362" s="195"/>
      <c r="V362" s="195"/>
      <c r="W362" s="195"/>
      <c r="X362" s="195"/>
      <c r="Y362" s="195"/>
    </row>
    <row r="363" spans="2:26" ht="15.6">
      <c r="B363" s="195"/>
      <c r="C363" s="175" t="s">
        <v>530</v>
      </c>
      <c r="D363" s="305"/>
      <c r="E363" s="176"/>
      <c r="F363" s="218">
        <v>68.040000000000006</v>
      </c>
      <c r="G363" s="218">
        <v>0</v>
      </c>
      <c r="H363" s="206"/>
      <c r="I363" s="206"/>
      <c r="J363" s="206"/>
      <c r="K363" s="206"/>
      <c r="L363" s="206"/>
      <c r="M363" s="206"/>
      <c r="N363" s="206"/>
      <c r="O363" s="206"/>
      <c r="P363" s="206"/>
      <c r="Q363" s="207"/>
      <c r="R363" s="207"/>
      <c r="S363" s="207"/>
      <c r="T363" s="195"/>
      <c r="U363" s="195"/>
      <c r="V363" s="195"/>
      <c r="W363" s="195"/>
      <c r="X363" s="195"/>
      <c r="Y363" s="195"/>
    </row>
    <row r="364" spans="2:26" ht="15.6">
      <c r="B364" s="195"/>
      <c r="C364" s="178" t="s">
        <v>28</v>
      </c>
      <c r="D364" s="306"/>
      <c r="E364" s="179"/>
      <c r="F364" s="219">
        <v>4239.7</v>
      </c>
      <c r="G364" s="219">
        <v>9935.91</v>
      </c>
      <c r="H364" s="206"/>
      <c r="I364" s="206"/>
      <c r="J364" s="206"/>
      <c r="K364" s="206"/>
      <c r="L364" s="206"/>
      <c r="M364" s="206"/>
      <c r="N364" s="206"/>
      <c r="O364" s="206"/>
      <c r="P364" s="206"/>
      <c r="Q364" s="207"/>
      <c r="R364" s="207"/>
      <c r="S364" s="207"/>
      <c r="T364" s="195"/>
      <c r="U364" s="195"/>
      <c r="V364" s="195"/>
      <c r="W364" s="195"/>
      <c r="X364" s="195"/>
      <c r="Y364" s="195"/>
    </row>
    <row r="365" spans="2:26" ht="15.6">
      <c r="B365" s="195"/>
      <c r="C365" s="206"/>
      <c r="D365" s="206"/>
      <c r="E365" s="206"/>
      <c r="F365" s="206"/>
      <c r="G365" s="206"/>
      <c r="H365" s="206"/>
      <c r="I365" s="206"/>
      <c r="J365" s="206"/>
      <c r="K365" s="206"/>
      <c r="L365" s="206"/>
      <c r="M365" s="206"/>
      <c r="N365" s="206"/>
      <c r="O365" s="206"/>
      <c r="P365" s="206"/>
      <c r="Q365" s="207"/>
      <c r="R365" s="207"/>
      <c r="S365" s="207"/>
      <c r="T365" s="195"/>
      <c r="U365" s="195"/>
      <c r="V365" s="195"/>
      <c r="W365" s="195"/>
      <c r="X365" s="195"/>
      <c r="Y365" s="195"/>
    </row>
    <row r="366" spans="2:26">
      <c r="B366" s="195"/>
      <c r="C366" s="125" t="s">
        <v>531</v>
      </c>
      <c r="D366" s="125"/>
      <c r="E366" s="125"/>
      <c r="F366" s="194"/>
      <c r="G366" s="195"/>
      <c r="H366" s="195"/>
      <c r="I366" s="195"/>
      <c r="J366" s="195"/>
      <c r="K366" s="195"/>
      <c r="L366" s="196"/>
      <c r="M366" s="195"/>
      <c r="N366" s="208"/>
      <c r="O366" s="195"/>
      <c r="P366" s="195"/>
      <c r="Q366" s="195"/>
      <c r="R366" s="195"/>
      <c r="S366" s="195"/>
      <c r="T366" s="195"/>
      <c r="U366" s="195"/>
      <c r="V366" s="195"/>
      <c r="W366" s="195"/>
      <c r="X366" s="195"/>
      <c r="Y366" s="195"/>
    </row>
    <row r="367" spans="2:26">
      <c r="B367" s="80"/>
      <c r="C367" s="125"/>
      <c r="D367" s="125"/>
      <c r="E367" s="125"/>
      <c r="F367" s="80"/>
      <c r="G367" s="173"/>
      <c r="H367" s="80"/>
      <c r="I367" s="80"/>
      <c r="J367" s="80"/>
      <c r="K367" s="80"/>
      <c r="L367" s="172"/>
      <c r="M367" s="80"/>
      <c r="N367" s="80"/>
      <c r="O367" s="80"/>
      <c r="P367" s="80"/>
      <c r="Q367" s="80"/>
      <c r="R367" s="80"/>
      <c r="S367" s="80"/>
      <c r="T367" s="80"/>
      <c r="U367" s="80"/>
      <c r="V367" s="80"/>
      <c r="W367" s="80"/>
      <c r="X367" s="80"/>
      <c r="Y367" s="80"/>
    </row>
    <row r="368" spans="2:26">
      <c r="B368" s="80"/>
      <c r="C368" s="197" t="s">
        <v>572</v>
      </c>
      <c r="D368" s="197"/>
      <c r="E368" s="80"/>
      <c r="F368" s="80"/>
      <c r="G368" s="209"/>
      <c r="I368" s="80"/>
      <c r="J368" s="80"/>
      <c r="K368" s="80"/>
      <c r="L368" s="172"/>
      <c r="M368" s="80"/>
      <c r="N368" s="80"/>
      <c r="O368" s="80"/>
      <c r="P368" s="80"/>
      <c r="Q368" s="80"/>
      <c r="R368" s="80"/>
      <c r="S368" s="80"/>
      <c r="T368" s="80"/>
      <c r="U368" s="80"/>
      <c r="V368" s="80"/>
      <c r="W368" s="80"/>
      <c r="X368" s="80"/>
      <c r="Y368" s="80"/>
    </row>
    <row r="369" spans="2:25">
      <c r="B369" s="195"/>
      <c r="C369" s="125"/>
      <c r="D369" s="125"/>
      <c r="E369" s="125"/>
      <c r="F369" s="194"/>
      <c r="G369" s="195"/>
      <c r="H369" s="195"/>
      <c r="I369" s="195"/>
      <c r="J369" s="195"/>
      <c r="K369" s="195"/>
      <c r="L369" s="196"/>
      <c r="M369" s="195"/>
      <c r="N369" s="208"/>
      <c r="O369" s="195"/>
      <c r="P369" s="195"/>
      <c r="Q369" s="195"/>
      <c r="R369" s="195"/>
      <c r="S369" s="195"/>
      <c r="T369" s="195"/>
      <c r="U369" s="195"/>
      <c r="V369" s="195"/>
      <c r="W369" s="195"/>
      <c r="X369" s="195"/>
      <c r="Y369" s="195"/>
    </row>
    <row r="370" spans="2:25" ht="19.95" customHeight="1">
      <c r="B370" s="195"/>
      <c r="C370" s="474" t="s">
        <v>73</v>
      </c>
      <c r="D370" s="475"/>
      <c r="E370" s="476"/>
      <c r="F370" s="174">
        <v>45657</v>
      </c>
      <c r="G370" s="174">
        <v>45291</v>
      </c>
      <c r="H370" s="192"/>
      <c r="I370" s="192"/>
      <c r="J370" s="195"/>
      <c r="K370" s="195"/>
      <c r="L370" s="196"/>
      <c r="M370" s="195"/>
      <c r="N370" s="208"/>
      <c r="O370" s="195"/>
      <c r="P370" s="195"/>
      <c r="Q370" s="195"/>
      <c r="R370" s="195"/>
      <c r="S370" s="195"/>
      <c r="T370" s="195"/>
      <c r="U370" s="195"/>
      <c r="V370" s="195"/>
      <c r="W370" s="195"/>
      <c r="X370" s="195"/>
      <c r="Y370" s="195"/>
    </row>
    <row r="371" spans="2:25">
      <c r="B371" s="195"/>
      <c r="C371" s="175" t="s">
        <v>107</v>
      </c>
      <c r="D371" s="305"/>
      <c r="E371" s="176"/>
      <c r="F371" s="426">
        <v>-29094.78</v>
      </c>
      <c r="G371" s="426">
        <v>-10000</v>
      </c>
      <c r="H371" s="192"/>
      <c r="I371" s="192"/>
      <c r="J371" s="195"/>
      <c r="K371" s="195"/>
      <c r="L371" s="196"/>
      <c r="M371" s="195"/>
      <c r="N371" s="208"/>
      <c r="O371" s="195"/>
      <c r="P371" s="195"/>
      <c r="Q371" s="195"/>
      <c r="R371" s="195"/>
      <c r="S371" s="195"/>
      <c r="T371" s="195"/>
      <c r="U371" s="195"/>
      <c r="V371" s="195"/>
      <c r="W371" s="195"/>
      <c r="X371" s="195"/>
      <c r="Y371" s="195"/>
    </row>
    <row r="372" spans="2:25">
      <c r="B372" s="195"/>
      <c r="C372" s="178" t="s">
        <v>28</v>
      </c>
      <c r="D372" s="306"/>
      <c r="E372" s="179"/>
      <c r="F372" s="427">
        <v>-29094.78</v>
      </c>
      <c r="G372" s="427">
        <v>-10000</v>
      </c>
      <c r="H372" s="319"/>
      <c r="I372" s="319"/>
      <c r="J372" s="195"/>
      <c r="K372" s="195"/>
      <c r="L372" s="196"/>
      <c r="M372" s="195"/>
      <c r="N372" s="208"/>
      <c r="O372" s="195"/>
      <c r="P372" s="195"/>
      <c r="Q372" s="195"/>
      <c r="R372" s="195"/>
      <c r="S372" s="195"/>
      <c r="T372" s="195"/>
      <c r="U372" s="195"/>
      <c r="V372" s="221"/>
      <c r="W372" s="195"/>
      <c r="X372" s="195"/>
      <c r="Y372" s="195"/>
    </row>
    <row r="373" spans="2:25">
      <c r="B373" s="195"/>
      <c r="C373" s="125"/>
      <c r="D373" s="125"/>
      <c r="E373" s="125"/>
      <c r="F373" s="194"/>
      <c r="G373" s="195"/>
      <c r="H373" s="192"/>
      <c r="I373" s="192"/>
      <c r="J373" s="195"/>
      <c r="K373" s="195"/>
      <c r="L373" s="196"/>
      <c r="M373" s="195"/>
      <c r="N373" s="208"/>
      <c r="O373" s="195"/>
      <c r="P373" s="195"/>
      <c r="Q373" s="195"/>
      <c r="R373" s="195"/>
      <c r="S373" s="195"/>
      <c r="T373" s="195"/>
      <c r="U373" s="195"/>
      <c r="V373" s="221"/>
      <c r="W373" s="195"/>
      <c r="X373" s="195"/>
      <c r="Y373" s="195"/>
    </row>
    <row r="374" spans="2:25">
      <c r="B374" s="195"/>
      <c r="C374" s="125"/>
      <c r="D374" s="125"/>
      <c r="E374" s="125"/>
      <c r="F374" s="194"/>
      <c r="G374" s="195"/>
      <c r="H374" s="195"/>
      <c r="I374" s="195"/>
      <c r="J374" s="195"/>
      <c r="K374" s="195"/>
      <c r="L374" s="196"/>
      <c r="M374" s="195"/>
      <c r="N374" s="208"/>
      <c r="O374" s="195"/>
      <c r="P374" s="195"/>
      <c r="Q374" s="195"/>
      <c r="R374" s="195"/>
      <c r="S374" s="195"/>
      <c r="T374" s="195"/>
      <c r="U374" s="195"/>
      <c r="V374" s="221"/>
      <c r="W374" s="195"/>
      <c r="X374" s="195"/>
      <c r="Y374" s="195"/>
    </row>
    <row r="375" spans="2:25">
      <c r="B375" s="195"/>
      <c r="C375" s="125" t="s">
        <v>532</v>
      </c>
      <c r="D375" s="125"/>
      <c r="E375" s="125"/>
      <c r="F375" s="194"/>
      <c r="G375" s="195"/>
      <c r="H375" s="195"/>
      <c r="I375" s="195"/>
      <c r="J375" s="195"/>
      <c r="K375" s="195"/>
      <c r="L375" s="196"/>
      <c r="M375" s="195"/>
      <c r="N375" s="195"/>
      <c r="O375" s="195"/>
      <c r="P375" s="195"/>
      <c r="Q375" s="195"/>
      <c r="R375" s="195"/>
      <c r="S375" s="195"/>
      <c r="T375" s="195"/>
      <c r="U375" s="195"/>
      <c r="V375" s="221"/>
      <c r="W375" s="195"/>
      <c r="X375" s="195"/>
      <c r="Y375" s="195"/>
    </row>
    <row r="376" spans="2:25">
      <c r="B376" s="80"/>
      <c r="C376" s="125"/>
      <c r="D376" s="125"/>
      <c r="E376" s="125"/>
      <c r="F376" s="80"/>
      <c r="G376" s="173"/>
      <c r="H376" s="80"/>
      <c r="I376" s="80"/>
      <c r="J376" s="80"/>
      <c r="K376" s="80"/>
      <c r="L376" s="172"/>
      <c r="M376" s="80"/>
      <c r="N376" s="80"/>
      <c r="O376" s="80"/>
      <c r="P376" s="80"/>
      <c r="Q376" s="80"/>
      <c r="R376" s="80"/>
      <c r="S376" s="80"/>
      <c r="T376" s="80"/>
      <c r="U376" s="80"/>
      <c r="V376" s="80"/>
      <c r="W376" s="80"/>
      <c r="X376" s="80"/>
      <c r="Y376" s="80"/>
    </row>
    <row r="377" spans="2:25">
      <c r="B377" s="80"/>
      <c r="C377" s="197" t="s">
        <v>572</v>
      </c>
      <c r="D377" s="197"/>
      <c r="E377" s="80"/>
      <c r="F377" s="80"/>
      <c r="G377" s="209"/>
      <c r="I377" s="80"/>
      <c r="J377" s="80"/>
      <c r="K377" s="172"/>
      <c r="L377" s="80"/>
      <c r="M377" s="80"/>
      <c r="N377" s="80"/>
      <c r="O377" s="80"/>
      <c r="P377" s="80"/>
      <c r="Q377" s="80"/>
      <c r="R377" s="80"/>
      <c r="S377" s="80"/>
      <c r="T377" s="80"/>
      <c r="U377" s="80"/>
      <c r="V377" s="82"/>
      <c r="W377" s="80"/>
      <c r="X377" s="80"/>
      <c r="Y377" s="80"/>
    </row>
    <row r="378" spans="2:25">
      <c r="B378" s="80"/>
      <c r="C378" s="80"/>
      <c r="D378" s="80"/>
      <c r="E378" s="80"/>
      <c r="F378" s="80"/>
      <c r="G378" s="209"/>
      <c r="I378" s="80"/>
      <c r="J378" s="80"/>
      <c r="K378" s="172"/>
      <c r="L378" s="80"/>
      <c r="M378" s="80"/>
      <c r="N378" s="80"/>
      <c r="O378" s="80"/>
      <c r="P378" s="80"/>
      <c r="Q378" s="80"/>
      <c r="R378" s="80"/>
      <c r="S378" s="80"/>
      <c r="T378" s="80"/>
      <c r="U378" s="80"/>
      <c r="V378" s="82"/>
      <c r="W378" s="80"/>
      <c r="X378" s="80"/>
      <c r="Y378" s="80"/>
    </row>
    <row r="379" spans="2:25" ht="19.95" customHeight="1">
      <c r="B379" s="80"/>
      <c r="C379" s="474" t="s">
        <v>73</v>
      </c>
      <c r="D379" s="475"/>
      <c r="E379" s="476"/>
      <c r="F379" s="174">
        <v>45657</v>
      </c>
      <c r="G379" s="174">
        <v>45291</v>
      </c>
      <c r="H379" s="192"/>
      <c r="I379" s="192"/>
      <c r="J379" s="80"/>
      <c r="K379" s="80"/>
      <c r="L379" s="172"/>
      <c r="M379" s="80"/>
      <c r="N379" s="80"/>
      <c r="O379" s="80"/>
      <c r="P379" s="80"/>
      <c r="Q379" s="80"/>
      <c r="R379" s="80"/>
      <c r="S379" s="80"/>
      <c r="T379" s="80"/>
      <c r="U379" s="80"/>
      <c r="V379" s="82"/>
      <c r="W379" s="80"/>
      <c r="X379" s="80"/>
      <c r="Y379" s="80"/>
    </row>
    <row r="380" spans="2:25">
      <c r="B380" s="230"/>
      <c r="C380" s="175" t="s">
        <v>95</v>
      </c>
      <c r="D380" s="305"/>
      <c r="E380" s="176"/>
      <c r="F380" s="428">
        <v>-37727.769999999997</v>
      </c>
      <c r="G380" s="428">
        <v>-7038.29</v>
      </c>
      <c r="H380" s="192"/>
      <c r="I380" s="192"/>
      <c r="J380" s="80"/>
      <c r="K380" s="80"/>
      <c r="L380" s="172"/>
      <c r="M380" s="80"/>
      <c r="N380" s="80"/>
      <c r="O380" s="80"/>
      <c r="P380" s="80"/>
      <c r="Q380" s="80"/>
      <c r="R380" s="80"/>
      <c r="S380" s="80"/>
      <c r="T380" s="80"/>
      <c r="U380" s="80"/>
      <c r="V380" s="82"/>
      <c r="W380" s="80"/>
      <c r="X380" s="80"/>
      <c r="Y380" s="80"/>
    </row>
    <row r="381" spans="2:25">
      <c r="B381" s="80"/>
      <c r="C381" s="178" t="s">
        <v>28</v>
      </c>
      <c r="D381" s="306"/>
      <c r="E381" s="179"/>
      <c r="F381" s="429">
        <v>-37727.769999999997</v>
      </c>
      <c r="G381" s="429">
        <v>-7038.29</v>
      </c>
      <c r="H381" s="192"/>
      <c r="I381" s="192"/>
      <c r="J381" s="80"/>
      <c r="K381" s="80"/>
      <c r="L381" s="172"/>
      <c r="M381" s="80"/>
      <c r="N381" s="80"/>
      <c r="O381" s="80"/>
      <c r="P381" s="80"/>
      <c r="Q381" s="80"/>
      <c r="R381" s="80"/>
      <c r="S381" s="80"/>
      <c r="T381" s="80"/>
      <c r="U381" s="80"/>
      <c r="V381" s="82"/>
      <c r="W381" s="80"/>
      <c r="X381" s="80"/>
      <c r="Y381" s="80"/>
    </row>
    <row r="382" spans="2:25">
      <c r="B382" s="80"/>
      <c r="C382" s="80"/>
      <c r="D382" s="80"/>
      <c r="E382" s="80"/>
      <c r="F382" s="80"/>
      <c r="G382" s="194"/>
      <c r="I382" s="80"/>
      <c r="J382" s="80"/>
      <c r="K382" s="172"/>
      <c r="L382" s="80"/>
      <c r="M382" s="80"/>
      <c r="N382" s="80"/>
      <c r="O382" s="80"/>
      <c r="P382" s="80"/>
      <c r="Q382" s="80"/>
      <c r="R382" s="80"/>
      <c r="S382" s="80"/>
      <c r="T382" s="80"/>
      <c r="U382" s="80"/>
      <c r="V382" s="82"/>
      <c r="W382" s="80"/>
      <c r="X382" s="80"/>
      <c r="Y382" s="80"/>
    </row>
    <row r="383" spans="2:25">
      <c r="B383" s="80"/>
      <c r="C383" s="80"/>
      <c r="D383" s="80"/>
      <c r="E383" s="80"/>
      <c r="F383" s="80"/>
      <c r="G383" s="80"/>
      <c r="H383" s="80"/>
      <c r="I383" s="80"/>
      <c r="J383" s="80"/>
      <c r="K383" s="80"/>
      <c r="L383" s="172"/>
      <c r="M383" s="80"/>
      <c r="N383" s="80"/>
      <c r="O383" s="80"/>
      <c r="P383" s="80"/>
      <c r="Q383" s="80"/>
      <c r="R383" s="80"/>
      <c r="S383" s="80"/>
      <c r="T383" s="80"/>
      <c r="U383" s="80"/>
      <c r="V383" s="82"/>
      <c r="W383" s="80"/>
      <c r="X383" s="80"/>
      <c r="Y383" s="80"/>
    </row>
    <row r="384" spans="2:25">
      <c r="B384" s="80"/>
      <c r="C384" s="125" t="s">
        <v>533</v>
      </c>
      <c r="D384" s="125"/>
      <c r="E384" s="80"/>
      <c r="F384" s="80"/>
      <c r="G384" s="80"/>
      <c r="H384" s="80"/>
      <c r="I384" s="80"/>
      <c r="J384" s="80"/>
      <c r="K384" s="80"/>
      <c r="L384" s="172"/>
      <c r="M384" s="80"/>
      <c r="N384" s="80"/>
      <c r="O384" s="80"/>
      <c r="P384" s="80"/>
      <c r="Q384" s="80"/>
      <c r="R384" s="80"/>
      <c r="S384" s="80"/>
      <c r="T384" s="80"/>
      <c r="U384" s="80"/>
      <c r="V384" s="82"/>
      <c r="W384" s="80"/>
      <c r="X384" s="80"/>
      <c r="Y384" s="80"/>
    </row>
    <row r="385" spans="2:25">
      <c r="B385" s="80"/>
      <c r="C385" s="125"/>
      <c r="D385" s="125"/>
      <c r="E385" s="125"/>
      <c r="F385" s="80"/>
      <c r="G385" s="173"/>
      <c r="H385" s="80"/>
      <c r="I385" s="80"/>
      <c r="J385" s="80"/>
      <c r="K385" s="80"/>
      <c r="L385" s="172"/>
      <c r="M385" s="80"/>
      <c r="N385" s="80"/>
      <c r="O385" s="80"/>
      <c r="P385" s="80"/>
      <c r="Q385" s="80"/>
      <c r="R385" s="80"/>
      <c r="S385" s="80"/>
      <c r="T385" s="80"/>
      <c r="U385" s="80"/>
      <c r="V385" s="80"/>
      <c r="W385" s="80"/>
      <c r="X385" s="80"/>
      <c r="Y385" s="80"/>
    </row>
    <row r="386" spans="2:25">
      <c r="B386" s="80"/>
      <c r="C386" s="283" t="s">
        <v>573</v>
      </c>
      <c r="D386" s="283"/>
      <c r="E386" s="283"/>
      <c r="F386" s="283"/>
      <c r="G386" s="283"/>
      <c r="H386" s="80"/>
      <c r="I386" s="80"/>
      <c r="J386" s="80"/>
      <c r="K386" s="80"/>
      <c r="L386" s="172"/>
      <c r="M386" s="80"/>
      <c r="N386" s="80"/>
      <c r="O386" s="80"/>
      <c r="P386" s="80"/>
      <c r="Q386" s="80"/>
      <c r="R386" s="80"/>
      <c r="S386" s="80"/>
      <c r="T386" s="80"/>
      <c r="U386" s="80"/>
      <c r="V386" s="82"/>
      <c r="W386" s="80"/>
      <c r="X386" s="80"/>
      <c r="Y386" s="80"/>
    </row>
    <row r="387" spans="2:25">
      <c r="B387" s="80"/>
      <c r="C387" s="80"/>
      <c r="D387" s="80"/>
      <c r="E387" s="80"/>
      <c r="F387" s="80"/>
      <c r="G387" s="80"/>
      <c r="H387" s="80"/>
      <c r="I387" s="80"/>
      <c r="J387" s="80"/>
      <c r="K387" s="80"/>
      <c r="L387" s="172"/>
      <c r="M387" s="80"/>
      <c r="N387" s="80"/>
      <c r="O387" s="80"/>
      <c r="P387" s="80"/>
      <c r="Q387" s="80"/>
      <c r="R387" s="80"/>
      <c r="S387" s="80"/>
      <c r="T387" s="80"/>
      <c r="U387" s="80"/>
      <c r="V387" s="82"/>
      <c r="W387" s="80"/>
      <c r="X387" s="80"/>
      <c r="Y387" s="80"/>
    </row>
    <row r="388" spans="2:25" ht="19.95" customHeight="1">
      <c r="B388" s="80"/>
      <c r="C388" s="474" t="s">
        <v>73</v>
      </c>
      <c r="D388" s="475"/>
      <c r="E388" s="476"/>
      <c r="F388" s="174">
        <v>45657</v>
      </c>
      <c r="G388" s="174" t="s">
        <v>543</v>
      </c>
      <c r="H388" s="192"/>
      <c r="I388" s="192"/>
      <c r="J388" s="80"/>
      <c r="K388" s="80"/>
      <c r="L388" s="172"/>
      <c r="M388" s="80"/>
      <c r="N388" s="80"/>
      <c r="O388" s="80"/>
      <c r="P388" s="80"/>
      <c r="Q388" s="80"/>
      <c r="R388" s="80"/>
      <c r="S388" s="80"/>
      <c r="T388" s="80"/>
      <c r="U388" s="80"/>
      <c r="V388" s="82"/>
      <c r="W388" s="80"/>
      <c r="X388" s="80"/>
      <c r="Y388" s="80"/>
    </row>
    <row r="389" spans="2:25">
      <c r="B389" s="80"/>
      <c r="C389" s="175" t="s">
        <v>479</v>
      </c>
      <c r="D389" s="305"/>
      <c r="E389" s="176"/>
      <c r="F389" s="177">
        <v>3365.76</v>
      </c>
      <c r="G389" s="218">
        <v>0</v>
      </c>
      <c r="H389" s="192"/>
      <c r="I389" s="192"/>
      <c r="J389" s="80"/>
      <c r="K389" s="80"/>
      <c r="L389" s="172"/>
      <c r="M389" s="80"/>
      <c r="N389" s="80"/>
      <c r="O389" s="80"/>
      <c r="P389" s="80"/>
      <c r="Q389" s="80"/>
      <c r="R389" s="80"/>
      <c r="S389" s="80"/>
      <c r="T389" s="80"/>
      <c r="U389" s="80"/>
      <c r="V389" s="82"/>
      <c r="W389" s="80"/>
      <c r="X389" s="80"/>
      <c r="Y389" s="80"/>
    </row>
    <row r="390" spans="2:25">
      <c r="B390" s="80"/>
      <c r="C390" s="175" t="s">
        <v>116</v>
      </c>
      <c r="D390" s="305"/>
      <c r="E390" s="176"/>
      <c r="F390" s="177">
        <v>18306.3</v>
      </c>
      <c r="G390" s="218">
        <v>9191.7800000000007</v>
      </c>
      <c r="H390" s="192"/>
      <c r="I390" s="192"/>
      <c r="J390" s="80"/>
      <c r="K390" s="80"/>
      <c r="L390" s="172"/>
      <c r="M390" s="80"/>
      <c r="N390" s="80"/>
      <c r="O390" s="80"/>
      <c r="P390" s="80"/>
      <c r="Q390" s="80"/>
      <c r="R390" s="80"/>
      <c r="S390" s="80"/>
      <c r="T390" s="80"/>
      <c r="U390" s="80"/>
      <c r="V390" s="82"/>
      <c r="W390" s="80"/>
      <c r="X390" s="80"/>
      <c r="Y390" s="80"/>
    </row>
    <row r="391" spans="2:25">
      <c r="B391" s="80"/>
      <c r="C391" s="175" t="s">
        <v>117</v>
      </c>
      <c r="D391" s="305"/>
      <c r="E391" s="176"/>
      <c r="F391" s="177">
        <v>271296.21000000002</v>
      </c>
      <c r="G391" s="218">
        <v>9432.7800000000007</v>
      </c>
      <c r="H391" s="192"/>
      <c r="I391" s="192"/>
      <c r="J391" s="80"/>
      <c r="K391" s="80"/>
      <c r="L391" s="172"/>
      <c r="M391" s="80"/>
      <c r="N391" s="80"/>
      <c r="O391" s="80"/>
      <c r="P391" s="80"/>
      <c r="Q391" s="80"/>
      <c r="R391" s="80"/>
      <c r="S391" s="80"/>
      <c r="T391" s="80"/>
      <c r="U391" s="80"/>
      <c r="V391" s="82"/>
      <c r="W391" s="80"/>
      <c r="X391" s="80"/>
      <c r="Y391" s="80"/>
    </row>
    <row r="392" spans="2:25">
      <c r="B392" s="80"/>
      <c r="C392" s="175" t="s">
        <v>97</v>
      </c>
      <c r="D392" s="305"/>
      <c r="E392" s="176"/>
      <c r="F392" s="177">
        <v>21572.639999999999</v>
      </c>
      <c r="G392" s="218">
        <v>0</v>
      </c>
      <c r="H392" s="192"/>
      <c r="I392" s="192"/>
      <c r="J392" s="80"/>
      <c r="K392" s="80"/>
      <c r="L392" s="172"/>
      <c r="M392" s="80"/>
      <c r="N392" s="80"/>
      <c r="O392" s="80"/>
      <c r="P392" s="80"/>
      <c r="Q392" s="80"/>
      <c r="R392" s="80"/>
      <c r="S392" s="80"/>
      <c r="T392" s="80"/>
      <c r="U392" s="80"/>
      <c r="V392" s="82"/>
      <c r="W392" s="80"/>
      <c r="X392" s="80"/>
      <c r="Y392" s="80"/>
    </row>
    <row r="393" spans="2:25">
      <c r="B393" s="80"/>
      <c r="C393" s="175" t="s">
        <v>118</v>
      </c>
      <c r="D393" s="305"/>
      <c r="E393" s="176"/>
      <c r="F393" s="177">
        <v>15855.23</v>
      </c>
      <c r="G393" s="218">
        <v>9531.68</v>
      </c>
      <c r="H393" s="192"/>
      <c r="I393" s="192"/>
      <c r="J393" s="80"/>
      <c r="K393" s="80"/>
      <c r="L393" s="172"/>
      <c r="M393" s="80"/>
      <c r="N393" s="80"/>
      <c r="O393" s="80"/>
      <c r="P393" s="80"/>
      <c r="Q393" s="80"/>
      <c r="R393" s="80"/>
      <c r="S393" s="80"/>
      <c r="T393" s="80"/>
      <c r="U393" s="80"/>
      <c r="V393" s="82"/>
      <c r="W393" s="80"/>
      <c r="X393" s="80"/>
      <c r="Y393" s="80"/>
    </row>
    <row r="394" spans="2:25">
      <c r="B394" s="125"/>
      <c r="C394" s="185" t="s">
        <v>147</v>
      </c>
      <c r="D394" s="307"/>
      <c r="E394" s="186"/>
      <c r="F394" s="222">
        <v>330396.14</v>
      </c>
      <c r="G394" s="223">
        <v>28156.240000000002</v>
      </c>
      <c r="H394" s="192"/>
      <c r="I394" s="192"/>
      <c r="J394" s="125"/>
      <c r="K394" s="125"/>
      <c r="L394" s="189"/>
      <c r="M394" s="125"/>
      <c r="N394" s="125"/>
      <c r="O394" s="125"/>
      <c r="P394" s="125"/>
      <c r="Q394" s="125"/>
      <c r="R394" s="125"/>
      <c r="S394" s="125"/>
      <c r="T394" s="125"/>
      <c r="U394" s="125"/>
      <c r="V394" s="85"/>
      <c r="W394" s="125"/>
      <c r="X394" s="125"/>
      <c r="Y394" s="125"/>
    </row>
    <row r="395" spans="2:25">
      <c r="B395" s="80"/>
      <c r="C395" s="175" t="s">
        <v>507</v>
      </c>
      <c r="D395" s="305"/>
      <c r="E395" s="176"/>
      <c r="F395" s="177">
        <v>368264.68</v>
      </c>
      <c r="G395" s="218">
        <v>27947.08</v>
      </c>
      <c r="H395" s="192"/>
      <c r="I395" s="192"/>
      <c r="J395" s="80"/>
      <c r="K395" s="80"/>
      <c r="L395" s="172"/>
      <c r="M395" s="80"/>
      <c r="N395" s="80"/>
      <c r="O395" s="80"/>
      <c r="P395" s="80"/>
      <c r="Q395" s="80"/>
      <c r="R395" s="80"/>
      <c r="S395" s="80"/>
      <c r="T395" s="80"/>
      <c r="U395" s="80"/>
      <c r="V395" s="82"/>
      <c r="W395" s="80"/>
      <c r="X395" s="80"/>
      <c r="Y395" s="80"/>
    </row>
    <row r="396" spans="2:25">
      <c r="B396" s="80"/>
      <c r="C396" s="175" t="s">
        <v>506</v>
      </c>
      <c r="D396" s="305"/>
      <c r="E396" s="176"/>
      <c r="F396" s="177">
        <v>49292.36</v>
      </c>
      <c r="G396" s="218">
        <v>0</v>
      </c>
      <c r="H396" s="192"/>
      <c r="I396" s="192"/>
      <c r="J396" s="80"/>
      <c r="K396" s="80"/>
      <c r="L396" s="172"/>
      <c r="M396" s="80"/>
      <c r="N396" s="80"/>
      <c r="O396" s="80"/>
      <c r="P396" s="80"/>
      <c r="Q396" s="80"/>
      <c r="R396" s="80"/>
      <c r="S396" s="80"/>
      <c r="T396" s="80"/>
      <c r="U396" s="80"/>
      <c r="V396" s="82"/>
      <c r="W396" s="80"/>
      <c r="X396" s="80"/>
      <c r="Y396" s="80"/>
    </row>
    <row r="397" spans="2:25">
      <c r="B397" s="80"/>
      <c r="C397" s="185" t="s">
        <v>148</v>
      </c>
      <c r="D397" s="307"/>
      <c r="E397" s="176"/>
      <c r="F397" s="222">
        <v>417557.04</v>
      </c>
      <c r="G397" s="222">
        <v>27947.08</v>
      </c>
      <c r="H397" s="192"/>
      <c r="I397" s="192"/>
      <c r="J397" s="80"/>
      <c r="K397" s="80"/>
      <c r="L397" s="172"/>
      <c r="M397" s="80"/>
      <c r="N397" s="80"/>
      <c r="O397" s="80"/>
      <c r="P397" s="80"/>
      <c r="Q397" s="80"/>
      <c r="R397" s="80"/>
      <c r="S397" s="80"/>
      <c r="T397" s="80"/>
      <c r="U397" s="80"/>
      <c r="V397" s="82"/>
      <c r="W397" s="80"/>
      <c r="X397" s="80"/>
      <c r="Y397" s="80"/>
    </row>
    <row r="398" spans="2:25">
      <c r="B398" s="80"/>
      <c r="C398" s="175" t="s">
        <v>424</v>
      </c>
      <c r="D398" s="305"/>
      <c r="E398" s="176"/>
      <c r="F398" s="177">
        <v>254.62</v>
      </c>
      <c r="G398" s="218">
        <v>16543.75</v>
      </c>
      <c r="H398" s="192"/>
      <c r="I398" s="192"/>
      <c r="J398" s="80"/>
      <c r="K398" s="80"/>
      <c r="L398" s="172"/>
      <c r="M398" s="80"/>
      <c r="N398" s="80"/>
      <c r="O398" s="80"/>
      <c r="P398" s="80"/>
      <c r="Q398" s="80"/>
      <c r="R398" s="80"/>
      <c r="S398" s="80"/>
      <c r="T398" s="80"/>
      <c r="U398" s="80"/>
      <c r="V398" s="82"/>
      <c r="W398" s="80"/>
      <c r="X398" s="80"/>
      <c r="Y398" s="80"/>
    </row>
    <row r="399" spans="2:25">
      <c r="B399" s="80"/>
      <c r="C399" s="175" t="s">
        <v>115</v>
      </c>
      <c r="D399" s="305"/>
      <c r="E399" s="176"/>
      <c r="F399" s="177">
        <v>31134.38</v>
      </c>
      <c r="G399" s="218">
        <v>69.870000000002619</v>
      </c>
      <c r="H399" s="192"/>
      <c r="I399" s="192"/>
      <c r="J399" s="80"/>
      <c r="K399" s="80"/>
      <c r="L399" s="172"/>
      <c r="M399" s="80"/>
      <c r="N399" s="80"/>
      <c r="O399" s="80"/>
      <c r="P399" s="80"/>
      <c r="Q399" s="80"/>
      <c r="R399" s="80"/>
      <c r="S399" s="80"/>
      <c r="T399" s="80"/>
      <c r="U399" s="80"/>
      <c r="V399" s="82"/>
      <c r="W399" s="80"/>
      <c r="X399" s="80"/>
      <c r="Y399" s="80"/>
    </row>
    <row r="400" spans="2:25">
      <c r="B400" s="80"/>
      <c r="C400" s="185" t="s">
        <v>149</v>
      </c>
      <c r="D400" s="307"/>
      <c r="E400" s="176"/>
      <c r="F400" s="222">
        <v>31389</v>
      </c>
      <c r="G400" s="223">
        <v>16613.620000000003</v>
      </c>
      <c r="H400" s="192"/>
      <c r="I400" s="192"/>
      <c r="J400" s="80"/>
      <c r="K400" s="80"/>
      <c r="L400" s="172"/>
      <c r="M400" s="80"/>
      <c r="N400" s="80"/>
      <c r="O400" s="80"/>
      <c r="P400" s="80"/>
      <c r="Q400" s="80"/>
      <c r="R400" s="80"/>
      <c r="S400" s="80"/>
      <c r="T400" s="80"/>
      <c r="U400" s="80"/>
      <c r="V400" s="82"/>
      <c r="W400" s="80"/>
      <c r="X400" s="80"/>
      <c r="Y400" s="80"/>
    </row>
    <row r="401" spans="2:25">
      <c r="B401" s="80"/>
      <c r="C401" s="175" t="s">
        <v>9</v>
      </c>
      <c r="D401" s="305"/>
      <c r="E401" s="176"/>
      <c r="F401" s="177">
        <v>0</v>
      </c>
      <c r="G401" s="218">
        <v>1.26</v>
      </c>
      <c r="H401" s="192"/>
      <c r="I401" s="192"/>
      <c r="J401" s="80"/>
      <c r="K401" s="80"/>
      <c r="L401" s="172"/>
      <c r="M401" s="80"/>
      <c r="N401" s="80"/>
      <c r="O401" s="80"/>
      <c r="P401" s="80"/>
      <c r="Q401" s="80"/>
      <c r="R401" s="80"/>
      <c r="S401" s="80"/>
      <c r="T401" s="80"/>
      <c r="U401" s="80"/>
      <c r="V401" s="82"/>
      <c r="W401" s="80"/>
      <c r="X401" s="80"/>
      <c r="Y401" s="80"/>
    </row>
    <row r="402" spans="2:25">
      <c r="B402" s="80"/>
      <c r="C402" s="185" t="s">
        <v>508</v>
      </c>
      <c r="D402" s="307"/>
      <c r="E402" s="176"/>
      <c r="F402" s="222">
        <v>0</v>
      </c>
      <c r="G402" s="223">
        <v>1.26</v>
      </c>
      <c r="H402" s="192"/>
      <c r="I402" s="192"/>
      <c r="J402" s="80"/>
      <c r="K402" s="80"/>
      <c r="L402" s="172"/>
      <c r="M402" s="80"/>
      <c r="N402" s="80"/>
      <c r="O402" s="80"/>
      <c r="P402" s="80"/>
      <c r="Q402" s="80"/>
      <c r="R402" s="80"/>
      <c r="S402" s="80"/>
      <c r="T402" s="80"/>
      <c r="U402" s="80"/>
      <c r="V402" s="82"/>
      <c r="W402" s="80"/>
      <c r="X402" s="80"/>
      <c r="Y402" s="80"/>
    </row>
    <row r="403" spans="2:25">
      <c r="B403" s="80"/>
      <c r="C403" s="178" t="s">
        <v>28</v>
      </c>
      <c r="D403" s="306"/>
      <c r="E403" s="179"/>
      <c r="F403" s="180">
        <v>779342.17999999993</v>
      </c>
      <c r="G403" s="180">
        <v>72718.2</v>
      </c>
      <c r="H403" s="192"/>
      <c r="I403" s="192"/>
      <c r="J403" s="80"/>
      <c r="K403" s="80"/>
      <c r="L403" s="172"/>
      <c r="M403" s="80"/>
      <c r="N403" s="80"/>
      <c r="O403" s="80"/>
      <c r="P403" s="80"/>
      <c r="Q403" s="80"/>
      <c r="R403" s="80"/>
      <c r="S403" s="80"/>
      <c r="T403" s="80"/>
      <c r="U403" s="80"/>
      <c r="V403" s="82"/>
      <c r="W403" s="80"/>
      <c r="X403" s="80"/>
      <c r="Y403" s="80"/>
    </row>
    <row r="404" spans="2:25">
      <c r="B404" s="80"/>
      <c r="C404" s="80" t="s">
        <v>585</v>
      </c>
      <c r="D404" s="80"/>
      <c r="E404" s="80"/>
      <c r="F404" s="80"/>
      <c r="G404" s="80"/>
      <c r="H404" s="80"/>
      <c r="I404" s="80"/>
      <c r="J404" s="80"/>
      <c r="K404" s="80"/>
      <c r="L404" s="172"/>
      <c r="M404" s="80"/>
      <c r="N404" s="80"/>
      <c r="O404" s="80"/>
      <c r="P404" s="80"/>
      <c r="Q404" s="80"/>
      <c r="R404" s="80"/>
      <c r="S404" s="80"/>
      <c r="T404" s="80"/>
      <c r="U404" s="80"/>
      <c r="V404" s="82"/>
      <c r="W404" s="80"/>
      <c r="X404" s="80"/>
      <c r="Y404" s="80"/>
    </row>
    <row r="405" spans="2:25">
      <c r="B405" s="80"/>
      <c r="C405" s="80"/>
      <c r="D405" s="80"/>
      <c r="E405" s="80"/>
      <c r="F405" s="80"/>
      <c r="G405" s="80"/>
      <c r="H405" s="80"/>
      <c r="I405" s="80"/>
      <c r="J405" s="80"/>
      <c r="K405" s="80"/>
      <c r="L405" s="172"/>
      <c r="M405" s="80"/>
      <c r="N405" s="80"/>
      <c r="O405" s="80"/>
      <c r="P405" s="80"/>
      <c r="Q405" s="80"/>
      <c r="R405" s="80"/>
      <c r="S405" s="80"/>
      <c r="T405" s="80"/>
      <c r="U405" s="80"/>
      <c r="V405" s="82"/>
      <c r="W405" s="80"/>
      <c r="X405" s="80"/>
      <c r="Y405" s="80"/>
    </row>
    <row r="406" spans="2:25">
      <c r="B406" s="80"/>
      <c r="C406" s="80"/>
      <c r="D406" s="80"/>
      <c r="E406" s="80"/>
      <c r="F406" s="80"/>
      <c r="G406" s="80"/>
      <c r="H406" s="80"/>
      <c r="I406" s="80"/>
      <c r="J406" s="80"/>
      <c r="K406" s="80"/>
      <c r="L406" s="172"/>
      <c r="M406" s="80"/>
      <c r="N406" s="80"/>
      <c r="O406" s="80"/>
      <c r="P406" s="80"/>
      <c r="Q406" s="80"/>
      <c r="R406" s="80"/>
      <c r="S406" s="80"/>
      <c r="T406" s="80"/>
      <c r="U406" s="80"/>
      <c r="V406" s="82"/>
      <c r="W406" s="80"/>
      <c r="X406" s="80"/>
      <c r="Y406" s="80"/>
    </row>
    <row r="407" spans="2:25">
      <c r="B407" s="80"/>
      <c r="C407" s="125" t="s">
        <v>534</v>
      </c>
      <c r="D407" s="125"/>
      <c r="E407" s="80"/>
      <c r="F407" s="80"/>
      <c r="G407" s="80"/>
      <c r="H407" s="80"/>
      <c r="I407" s="80"/>
      <c r="J407" s="80"/>
      <c r="K407" s="80"/>
      <c r="L407" s="172"/>
      <c r="M407" s="80"/>
      <c r="N407" s="80"/>
      <c r="O407" s="80"/>
      <c r="P407" s="80"/>
      <c r="Q407" s="80"/>
      <c r="R407" s="80"/>
      <c r="S407" s="80"/>
      <c r="T407" s="80"/>
      <c r="U407" s="80"/>
      <c r="V407" s="82"/>
      <c r="W407" s="80"/>
      <c r="X407" s="80"/>
      <c r="Y407" s="80"/>
    </row>
    <row r="408" spans="2:25">
      <c r="B408" s="80"/>
      <c r="C408" s="125"/>
      <c r="D408" s="125"/>
      <c r="E408" s="125"/>
      <c r="F408" s="80"/>
      <c r="G408" s="173"/>
      <c r="H408" s="80"/>
      <c r="I408" s="80"/>
      <c r="J408" s="80"/>
      <c r="K408" s="80"/>
      <c r="L408" s="172"/>
      <c r="M408" s="80"/>
      <c r="N408" s="80"/>
      <c r="O408" s="80"/>
      <c r="P408" s="80"/>
      <c r="Q408" s="80"/>
      <c r="R408" s="80"/>
      <c r="S408" s="80"/>
      <c r="T408" s="80"/>
      <c r="U408" s="80"/>
      <c r="V408" s="80"/>
      <c r="W408" s="80"/>
      <c r="X408" s="80"/>
      <c r="Y408" s="80"/>
    </row>
    <row r="409" spans="2:25">
      <c r="B409" s="80"/>
      <c r="C409" s="80" t="s">
        <v>574</v>
      </c>
      <c r="D409" s="80"/>
      <c r="E409" s="80"/>
      <c r="F409" s="80"/>
      <c r="G409" s="80"/>
      <c r="H409" s="80"/>
      <c r="I409" s="80"/>
      <c r="J409" s="80"/>
      <c r="K409" s="80"/>
      <c r="L409" s="172"/>
      <c r="M409" s="80"/>
      <c r="N409" s="80"/>
      <c r="O409" s="80"/>
      <c r="P409" s="80"/>
      <c r="Q409" s="80"/>
      <c r="R409" s="80"/>
      <c r="S409" s="80"/>
      <c r="T409" s="80"/>
      <c r="U409" s="80"/>
      <c r="V409" s="82"/>
      <c r="W409" s="80"/>
      <c r="X409" s="80"/>
      <c r="Y409" s="80"/>
    </row>
    <row r="410" spans="2:25">
      <c r="B410" s="80"/>
      <c r="C410" s="80"/>
      <c r="D410" s="80"/>
      <c r="E410" s="80"/>
      <c r="F410" s="80"/>
      <c r="G410" s="80"/>
      <c r="H410" s="80"/>
      <c r="I410" s="80"/>
      <c r="J410" s="80"/>
      <c r="K410" s="80"/>
      <c r="L410" s="172"/>
      <c r="M410" s="80"/>
      <c r="N410" s="80"/>
      <c r="O410" s="80"/>
      <c r="P410" s="80"/>
      <c r="Q410" s="80"/>
      <c r="R410" s="80"/>
      <c r="S410" s="80"/>
      <c r="T410" s="80"/>
      <c r="U410" s="80"/>
      <c r="V410" s="82"/>
      <c r="W410" s="80"/>
      <c r="X410" s="80"/>
      <c r="Y410" s="80"/>
    </row>
    <row r="411" spans="2:25" ht="19.95" customHeight="1">
      <c r="B411" s="80"/>
      <c r="C411" s="474" t="s">
        <v>73</v>
      </c>
      <c r="D411" s="475"/>
      <c r="E411" s="476"/>
      <c r="F411" s="174">
        <v>45657</v>
      </c>
      <c r="G411" s="174" t="s">
        <v>543</v>
      </c>
      <c r="H411" s="192"/>
      <c r="I411" s="192"/>
      <c r="J411" s="192"/>
      <c r="K411" s="80"/>
      <c r="L411" s="172"/>
      <c r="M411" s="80"/>
      <c r="N411" s="80"/>
      <c r="O411" s="80"/>
      <c r="P411" s="80"/>
      <c r="Q411" s="80"/>
      <c r="R411" s="80"/>
      <c r="S411" s="80"/>
      <c r="T411" s="80"/>
      <c r="U411" s="80"/>
      <c r="V411" s="82"/>
      <c r="W411" s="80"/>
      <c r="X411" s="80"/>
      <c r="Y411" s="80"/>
    </row>
    <row r="412" spans="2:25">
      <c r="B412" s="80"/>
      <c r="C412" s="175" t="s">
        <v>114</v>
      </c>
      <c r="D412" s="305"/>
      <c r="E412" s="176"/>
      <c r="F412" s="177">
        <v>235931.18</v>
      </c>
      <c r="G412" s="218">
        <v>14778.26</v>
      </c>
      <c r="H412" s="192"/>
      <c r="I412" s="192"/>
      <c r="J412" s="192"/>
      <c r="K412" s="80"/>
      <c r="L412" s="172"/>
      <c r="M412" s="80"/>
      <c r="N412" s="80"/>
      <c r="O412" s="80"/>
      <c r="P412" s="80"/>
      <c r="Q412" s="80"/>
      <c r="R412" s="80"/>
      <c r="S412" s="80"/>
      <c r="T412" s="80"/>
      <c r="U412" s="80"/>
      <c r="V412" s="82"/>
      <c r="W412" s="80"/>
      <c r="X412" s="80"/>
      <c r="Y412" s="80"/>
    </row>
    <row r="413" spans="2:25">
      <c r="B413" s="125"/>
      <c r="C413" s="185" t="s">
        <v>150</v>
      </c>
      <c r="D413" s="307"/>
      <c r="E413" s="186"/>
      <c r="F413" s="222">
        <v>235931.18</v>
      </c>
      <c r="G413" s="222">
        <v>14778.26</v>
      </c>
      <c r="H413" s="192"/>
      <c r="I413" s="192"/>
      <c r="J413" s="192"/>
      <c r="K413" s="125"/>
      <c r="L413" s="189"/>
      <c r="M413" s="125"/>
      <c r="N413" s="125"/>
      <c r="O413" s="125"/>
      <c r="P413" s="125"/>
      <c r="Q413" s="125"/>
      <c r="R413" s="125"/>
      <c r="S413" s="125"/>
      <c r="T413" s="125"/>
      <c r="U413" s="125"/>
      <c r="V413" s="85"/>
      <c r="W413" s="125"/>
      <c r="X413" s="125"/>
      <c r="Y413" s="125"/>
    </row>
    <row r="414" spans="2:25">
      <c r="B414" s="80"/>
      <c r="C414" s="175" t="s">
        <v>425</v>
      </c>
      <c r="D414" s="305"/>
      <c r="E414" s="176"/>
      <c r="F414" s="177">
        <v>43.39</v>
      </c>
      <c r="G414" s="218">
        <v>0</v>
      </c>
      <c r="H414" s="192"/>
      <c r="I414" s="192"/>
      <c r="J414" s="192"/>
      <c r="K414" s="80"/>
      <c r="L414" s="172"/>
      <c r="M414" s="80"/>
      <c r="N414" s="80"/>
      <c r="O414" s="80"/>
      <c r="P414" s="80"/>
      <c r="Q414" s="80"/>
      <c r="R414" s="80"/>
      <c r="S414" s="80"/>
      <c r="T414" s="80"/>
      <c r="U414" s="80"/>
      <c r="V414" s="82"/>
      <c r="W414" s="80"/>
      <c r="X414" s="80"/>
      <c r="Y414" s="80"/>
    </row>
    <row r="415" spans="2:25">
      <c r="B415" s="80"/>
      <c r="C415" s="175" t="s">
        <v>425</v>
      </c>
      <c r="D415" s="305"/>
      <c r="E415" s="176"/>
      <c r="F415" s="177">
        <v>0</v>
      </c>
      <c r="G415" s="218">
        <v>18880.060000000001</v>
      </c>
      <c r="H415" s="192"/>
      <c r="I415" s="192"/>
      <c r="J415" s="192"/>
      <c r="K415" s="80"/>
      <c r="L415" s="172"/>
      <c r="M415" s="80"/>
      <c r="N415" s="80"/>
      <c r="O415" s="80"/>
      <c r="P415" s="80"/>
      <c r="Q415" s="80"/>
      <c r="R415" s="80"/>
      <c r="S415" s="80"/>
      <c r="T415" s="80"/>
      <c r="U415" s="80"/>
      <c r="V415" s="82"/>
      <c r="W415" s="80"/>
      <c r="X415" s="80"/>
      <c r="Y415" s="80"/>
    </row>
    <row r="416" spans="2:25">
      <c r="B416" s="80"/>
      <c r="C416" s="175" t="s">
        <v>8</v>
      </c>
      <c r="D416" s="305"/>
      <c r="E416" s="176"/>
      <c r="F416" s="177">
        <v>0.55000000000000004</v>
      </c>
      <c r="G416" s="218">
        <v>0</v>
      </c>
      <c r="H416" s="192"/>
      <c r="I416" s="192"/>
      <c r="J416" s="192"/>
      <c r="K416" s="80"/>
      <c r="L416" s="172"/>
      <c r="M416" s="80"/>
      <c r="N416" s="80"/>
      <c r="O416" s="80"/>
      <c r="P416" s="80"/>
      <c r="Q416" s="80"/>
      <c r="R416" s="80"/>
      <c r="S416" s="80"/>
      <c r="T416" s="80"/>
      <c r="U416" s="80"/>
      <c r="V416" s="82"/>
      <c r="W416" s="80"/>
      <c r="X416" s="80"/>
      <c r="Y416" s="80"/>
    </row>
    <row r="417" spans="2:25">
      <c r="B417" s="125"/>
      <c r="C417" s="185" t="s">
        <v>151</v>
      </c>
      <c r="D417" s="307"/>
      <c r="E417" s="186"/>
      <c r="F417" s="222">
        <v>43.94</v>
      </c>
      <c r="G417" s="222">
        <v>18880.060000000001</v>
      </c>
      <c r="H417" s="192"/>
      <c r="I417" s="192"/>
      <c r="J417" s="192"/>
      <c r="K417" s="125"/>
      <c r="L417" s="189"/>
      <c r="M417" s="125"/>
      <c r="N417" s="125"/>
      <c r="O417" s="125"/>
      <c r="P417" s="125"/>
      <c r="Q417" s="125"/>
      <c r="R417" s="125"/>
      <c r="S417" s="125"/>
      <c r="T417" s="125"/>
      <c r="U417" s="125"/>
      <c r="V417" s="85"/>
      <c r="W417" s="125"/>
      <c r="X417" s="125"/>
      <c r="Y417" s="125"/>
    </row>
    <row r="418" spans="2:25">
      <c r="B418" s="80"/>
      <c r="C418" s="178" t="s">
        <v>28</v>
      </c>
      <c r="D418" s="306"/>
      <c r="E418" s="179"/>
      <c r="F418" s="180">
        <v>235975.12</v>
      </c>
      <c r="G418" s="180">
        <v>33658.32</v>
      </c>
      <c r="H418" s="192"/>
      <c r="I418" s="192"/>
      <c r="J418" s="192"/>
      <c r="K418" s="80"/>
      <c r="L418" s="172"/>
      <c r="M418" s="80"/>
      <c r="N418" s="80"/>
      <c r="O418" s="80"/>
      <c r="P418" s="80"/>
      <c r="Q418" s="80"/>
      <c r="R418" s="80"/>
      <c r="S418" s="80"/>
      <c r="T418" s="80"/>
      <c r="U418" s="80"/>
      <c r="V418" s="82"/>
      <c r="W418" s="80"/>
      <c r="X418" s="80"/>
      <c r="Y418" s="80"/>
    </row>
    <row r="419" spans="2:25">
      <c r="B419" s="80"/>
      <c r="C419" s="80" t="s">
        <v>585</v>
      </c>
      <c r="D419" s="44"/>
      <c r="E419" s="44"/>
      <c r="F419" s="212"/>
      <c r="G419" s="213"/>
      <c r="H419" s="192"/>
      <c r="I419" s="192"/>
      <c r="J419" s="192"/>
      <c r="K419" s="80"/>
      <c r="L419" s="172"/>
      <c r="M419" s="80"/>
      <c r="N419" s="80"/>
      <c r="O419" s="80"/>
      <c r="P419" s="80"/>
      <c r="Q419" s="80"/>
      <c r="R419" s="80"/>
      <c r="S419" s="80"/>
      <c r="T419" s="80"/>
      <c r="U419" s="80"/>
      <c r="V419" s="82"/>
      <c r="W419" s="80"/>
      <c r="X419" s="80"/>
      <c r="Y419" s="80"/>
    </row>
    <row r="420" spans="2:25">
      <c r="B420" s="80"/>
      <c r="C420" s="44"/>
      <c r="D420" s="44"/>
      <c r="E420" s="44"/>
      <c r="F420" s="212"/>
      <c r="G420" s="213"/>
      <c r="H420" s="192"/>
      <c r="I420" s="192"/>
      <c r="J420" s="192"/>
      <c r="K420" s="80"/>
      <c r="L420" s="172"/>
      <c r="M420" s="80"/>
      <c r="N420" s="80"/>
      <c r="O420" s="80"/>
      <c r="P420" s="80"/>
      <c r="Q420" s="80"/>
      <c r="R420" s="80"/>
      <c r="S420" s="80"/>
      <c r="T420" s="80"/>
      <c r="U420" s="80"/>
      <c r="V420" s="82"/>
      <c r="W420" s="80"/>
      <c r="X420" s="80"/>
      <c r="Y420" s="80"/>
    </row>
    <row r="421" spans="2:25">
      <c r="B421" s="125" t="s">
        <v>153</v>
      </c>
      <c r="C421" s="125" t="s">
        <v>154</v>
      </c>
      <c r="D421" s="125"/>
      <c r="E421" s="125"/>
      <c r="F421" s="80"/>
      <c r="G421" s="80"/>
      <c r="H421" s="210"/>
      <c r="I421" s="80"/>
      <c r="J421" s="80"/>
      <c r="K421" s="80"/>
      <c r="L421" s="172"/>
      <c r="M421" s="80"/>
      <c r="N421" s="80"/>
      <c r="O421" s="80"/>
      <c r="P421" s="80"/>
      <c r="Q421" s="80"/>
      <c r="R421" s="80"/>
      <c r="S421" s="80"/>
      <c r="T421" s="80"/>
      <c r="U421" s="80"/>
      <c r="V421" s="82"/>
      <c r="W421" s="80"/>
      <c r="X421" s="80"/>
      <c r="Y421" s="80"/>
    </row>
    <row r="422" spans="2:25">
      <c r="B422" s="80"/>
      <c r="C422" s="125"/>
      <c r="D422" s="125"/>
      <c r="E422" s="125"/>
      <c r="F422" s="80"/>
      <c r="G422" s="173"/>
      <c r="H422" s="80"/>
      <c r="I422" s="80"/>
      <c r="J422" s="80"/>
      <c r="K422" s="80"/>
      <c r="L422" s="172"/>
      <c r="M422" s="80"/>
      <c r="N422" s="80"/>
      <c r="O422" s="80"/>
      <c r="P422" s="80"/>
      <c r="Q422" s="80"/>
      <c r="R422" s="80"/>
      <c r="S422" s="80"/>
      <c r="T422" s="80"/>
      <c r="U422" s="80"/>
      <c r="V422" s="80"/>
      <c r="W422" s="80"/>
      <c r="X422" s="80"/>
      <c r="Y422" s="80"/>
    </row>
    <row r="423" spans="2:25" ht="58.2" customHeight="1">
      <c r="B423" s="80"/>
      <c r="C423" s="477" t="s">
        <v>152</v>
      </c>
      <c r="D423" s="477"/>
      <c r="E423" s="477"/>
      <c r="F423" s="477"/>
      <c r="G423" s="477"/>
      <c r="H423" s="477"/>
      <c r="I423" s="477"/>
      <c r="J423" s="477"/>
      <c r="K423" s="477"/>
      <c r="L423" s="477"/>
      <c r="M423" s="80"/>
      <c r="N423" s="80"/>
      <c r="O423" s="80"/>
      <c r="P423" s="80"/>
      <c r="Q423" s="80"/>
      <c r="R423" s="80"/>
      <c r="S423" s="80"/>
      <c r="T423" s="80"/>
      <c r="U423" s="80"/>
      <c r="V423" s="82"/>
      <c r="W423" s="80"/>
      <c r="X423" s="80"/>
      <c r="Y423" s="80"/>
    </row>
    <row r="424" spans="2:25">
      <c r="B424" s="80"/>
      <c r="C424" s="80"/>
      <c r="D424" s="80"/>
      <c r="E424" s="80"/>
      <c r="F424" s="80"/>
      <c r="G424" s="80"/>
      <c r="H424" s="210"/>
      <c r="I424" s="80"/>
      <c r="J424" s="80"/>
      <c r="K424" s="80"/>
      <c r="L424" s="172"/>
      <c r="M424" s="80"/>
      <c r="N424" s="80"/>
      <c r="O424" s="80"/>
      <c r="P424" s="80"/>
      <c r="Q424" s="80"/>
      <c r="R424" s="80"/>
      <c r="S424" s="80"/>
      <c r="T424" s="80"/>
      <c r="U424" s="80"/>
      <c r="V424" s="82"/>
      <c r="W424" s="80"/>
      <c r="X424" s="80"/>
      <c r="Y424" s="80"/>
    </row>
    <row r="425" spans="2:25">
      <c r="B425" s="125" t="s">
        <v>156</v>
      </c>
      <c r="C425" s="125" t="s">
        <v>155</v>
      </c>
      <c r="D425" s="125"/>
      <c r="E425" s="125"/>
      <c r="F425" s="80"/>
      <c r="G425" s="80"/>
      <c r="H425" s="210"/>
      <c r="I425" s="80"/>
      <c r="J425" s="80"/>
      <c r="K425" s="80"/>
      <c r="L425" s="172"/>
      <c r="M425" s="80"/>
      <c r="N425" s="80"/>
      <c r="O425" s="80"/>
      <c r="P425" s="80"/>
      <c r="Q425" s="80"/>
      <c r="R425" s="80"/>
      <c r="S425" s="80"/>
      <c r="T425" s="80"/>
      <c r="U425" s="80"/>
      <c r="V425" s="82"/>
      <c r="W425" s="80"/>
      <c r="X425" s="80"/>
      <c r="Y425" s="80"/>
    </row>
    <row r="426" spans="2:25">
      <c r="B426" s="80"/>
      <c r="C426" s="125"/>
      <c r="D426" s="125"/>
      <c r="E426" s="125"/>
      <c r="F426" s="80"/>
      <c r="G426" s="173"/>
      <c r="H426" s="80"/>
      <c r="I426" s="80"/>
      <c r="J426" s="80"/>
      <c r="K426" s="80"/>
      <c r="L426" s="172"/>
      <c r="M426" s="80"/>
      <c r="N426" s="80"/>
      <c r="O426" s="80"/>
      <c r="P426" s="80"/>
      <c r="Q426" s="80"/>
      <c r="R426" s="80"/>
      <c r="S426" s="80"/>
      <c r="T426" s="80"/>
      <c r="U426" s="80"/>
      <c r="V426" s="80"/>
      <c r="W426" s="80"/>
      <c r="X426" s="80"/>
      <c r="Y426" s="80"/>
    </row>
    <row r="427" spans="2:25">
      <c r="B427" s="80"/>
      <c r="C427" s="477" t="s">
        <v>586</v>
      </c>
      <c r="D427" s="477"/>
      <c r="E427" s="477"/>
      <c r="F427" s="477"/>
      <c r="G427" s="477"/>
      <c r="H427" s="477"/>
      <c r="I427" s="477"/>
      <c r="J427" s="477"/>
      <c r="K427" s="477"/>
      <c r="L427" s="172"/>
      <c r="M427" s="80"/>
      <c r="N427" s="80"/>
      <c r="O427" s="80"/>
      <c r="P427" s="80"/>
      <c r="Q427" s="80"/>
      <c r="R427" s="80"/>
      <c r="S427" s="80"/>
      <c r="T427" s="80"/>
      <c r="U427" s="80"/>
      <c r="V427" s="82"/>
      <c r="W427" s="80"/>
      <c r="X427" s="80"/>
      <c r="Y427" s="80"/>
    </row>
    <row r="428" spans="2:25">
      <c r="B428" s="80"/>
      <c r="C428" s="80"/>
      <c r="D428" s="80"/>
      <c r="E428" s="80"/>
      <c r="F428" s="80"/>
      <c r="G428" s="80"/>
      <c r="H428" s="210"/>
      <c r="I428" s="80"/>
      <c r="J428" s="80"/>
      <c r="K428" s="80"/>
      <c r="L428" s="172"/>
      <c r="M428" s="80"/>
      <c r="N428" s="80"/>
      <c r="O428" s="80"/>
      <c r="P428" s="80"/>
      <c r="Q428" s="80"/>
      <c r="R428" s="80"/>
      <c r="S428" s="80"/>
      <c r="T428" s="80"/>
      <c r="U428" s="80"/>
      <c r="V428" s="82"/>
      <c r="W428" s="80"/>
      <c r="X428" s="80"/>
      <c r="Y428" s="80"/>
    </row>
    <row r="429" spans="2:25">
      <c r="B429" s="125" t="s">
        <v>158</v>
      </c>
      <c r="C429" s="125" t="s">
        <v>157</v>
      </c>
      <c r="D429" s="125"/>
      <c r="E429" s="125"/>
      <c r="F429" s="80"/>
      <c r="G429" s="80"/>
      <c r="H429" s="210"/>
      <c r="I429" s="80"/>
      <c r="J429" s="80"/>
      <c r="K429" s="80"/>
      <c r="L429" s="172"/>
      <c r="M429" s="80"/>
      <c r="N429" s="80"/>
      <c r="O429" s="80"/>
      <c r="P429" s="80"/>
      <c r="Q429" s="80"/>
      <c r="R429" s="80"/>
      <c r="S429" s="80"/>
      <c r="T429" s="80"/>
      <c r="U429" s="80"/>
      <c r="V429" s="82"/>
      <c r="W429" s="80"/>
      <c r="X429" s="80"/>
      <c r="Y429" s="80"/>
    </row>
    <row r="430" spans="2:25">
      <c r="B430" s="80"/>
      <c r="C430" s="125"/>
      <c r="D430" s="125"/>
      <c r="E430" s="125"/>
      <c r="F430" s="80"/>
      <c r="G430" s="173"/>
      <c r="H430" s="80"/>
      <c r="I430" s="80"/>
      <c r="J430" s="80"/>
      <c r="K430" s="80"/>
      <c r="L430" s="172"/>
      <c r="M430" s="80"/>
      <c r="N430" s="80"/>
      <c r="O430" s="80"/>
      <c r="P430" s="80"/>
      <c r="Q430" s="80"/>
      <c r="R430" s="80"/>
      <c r="S430" s="80"/>
      <c r="T430" s="80"/>
      <c r="U430" s="80"/>
      <c r="V430" s="80"/>
      <c r="W430" s="80"/>
      <c r="X430" s="80"/>
      <c r="Y430" s="80"/>
    </row>
    <row r="431" spans="2:25">
      <c r="B431" s="80"/>
      <c r="C431" s="477" t="s">
        <v>504</v>
      </c>
      <c r="D431" s="477"/>
      <c r="E431" s="477"/>
      <c r="F431" s="477"/>
      <c r="G431" s="477"/>
      <c r="H431" s="477"/>
      <c r="I431" s="477"/>
      <c r="J431" s="477"/>
      <c r="K431" s="477"/>
      <c r="L431" s="172"/>
      <c r="M431" s="80"/>
      <c r="N431" s="80"/>
      <c r="O431" s="80"/>
      <c r="P431" s="80"/>
      <c r="Q431" s="80"/>
      <c r="R431" s="80"/>
      <c r="S431" s="80"/>
      <c r="T431" s="80"/>
      <c r="U431" s="80"/>
      <c r="V431" s="82"/>
      <c r="W431" s="80"/>
      <c r="X431" s="80"/>
      <c r="Y431" s="80"/>
    </row>
    <row r="432" spans="2:25">
      <c r="B432" s="80"/>
      <c r="C432" s="168"/>
      <c r="D432" s="168"/>
      <c r="E432" s="168"/>
      <c r="F432" s="168"/>
      <c r="G432" s="168"/>
      <c r="H432" s="168"/>
      <c r="I432" s="168"/>
      <c r="J432" s="168"/>
      <c r="K432" s="168"/>
      <c r="L432" s="172"/>
      <c r="M432" s="80"/>
      <c r="N432" s="80"/>
      <c r="O432" s="80"/>
      <c r="P432" s="80"/>
      <c r="Q432" s="80"/>
      <c r="R432" s="80"/>
      <c r="S432" s="80"/>
      <c r="T432" s="80"/>
      <c r="U432" s="80"/>
      <c r="V432" s="82"/>
      <c r="W432" s="80"/>
      <c r="X432" s="80"/>
      <c r="Y432" s="80"/>
    </row>
    <row r="433" spans="2:25">
      <c r="B433" s="125" t="s">
        <v>159</v>
      </c>
      <c r="C433" s="125" t="s">
        <v>160</v>
      </c>
      <c r="D433" s="125"/>
      <c r="E433" s="125"/>
      <c r="F433" s="80"/>
      <c r="G433" s="80"/>
      <c r="H433" s="80"/>
      <c r="I433" s="80"/>
      <c r="J433" s="80"/>
      <c r="K433" s="80"/>
      <c r="L433" s="172"/>
      <c r="M433" s="80"/>
      <c r="N433" s="80"/>
      <c r="O433" s="80"/>
      <c r="P433" s="80"/>
      <c r="Q433" s="80"/>
      <c r="R433" s="80"/>
      <c r="S433" s="80"/>
      <c r="T433" s="80"/>
      <c r="U433" s="80"/>
      <c r="V433" s="82"/>
      <c r="W433" s="80"/>
      <c r="X433" s="80"/>
      <c r="Y433" s="80"/>
    </row>
    <row r="434" spans="2:25">
      <c r="B434" s="80"/>
      <c r="C434" s="125"/>
      <c r="D434" s="125"/>
      <c r="E434" s="125"/>
      <c r="F434" s="80"/>
      <c r="G434" s="173"/>
      <c r="H434" s="80"/>
      <c r="I434" s="80"/>
      <c r="J434" s="80"/>
      <c r="K434" s="80"/>
      <c r="L434" s="172"/>
      <c r="M434" s="80"/>
      <c r="N434" s="80"/>
      <c r="O434" s="80"/>
      <c r="P434" s="80"/>
      <c r="Q434" s="80"/>
      <c r="R434" s="80"/>
      <c r="S434" s="80"/>
      <c r="T434" s="80"/>
      <c r="U434" s="80"/>
      <c r="V434" s="80"/>
      <c r="W434" s="80"/>
      <c r="X434" s="80"/>
      <c r="Y434" s="80"/>
    </row>
    <row r="435" spans="2:25" ht="30" customHeight="1">
      <c r="B435" s="80"/>
      <c r="C435" s="477" t="s">
        <v>505</v>
      </c>
      <c r="D435" s="477"/>
      <c r="E435" s="477"/>
      <c r="F435" s="477"/>
      <c r="G435" s="477"/>
      <c r="H435" s="477"/>
      <c r="I435" s="477"/>
      <c r="J435" s="477"/>
      <c r="K435" s="477"/>
      <c r="L435" s="477"/>
      <c r="M435" s="80"/>
      <c r="N435" s="80"/>
      <c r="O435" s="80"/>
      <c r="P435" s="80"/>
      <c r="Q435" s="80"/>
      <c r="R435" s="80"/>
      <c r="S435" s="80"/>
      <c r="T435" s="80"/>
      <c r="U435" s="80"/>
      <c r="V435" s="82"/>
      <c r="W435" s="80"/>
      <c r="X435" s="80"/>
      <c r="Y435" s="80"/>
    </row>
    <row r="436" spans="2:25">
      <c r="B436" s="80"/>
      <c r="C436" s="80"/>
      <c r="D436" s="80"/>
      <c r="E436" s="80"/>
      <c r="F436" s="80"/>
      <c r="G436" s="80"/>
      <c r="H436" s="80"/>
      <c r="I436" s="80"/>
      <c r="J436" s="80"/>
      <c r="K436" s="80"/>
      <c r="L436" s="172"/>
      <c r="M436" s="80"/>
      <c r="N436" s="80"/>
      <c r="O436" s="80"/>
      <c r="P436" s="80"/>
      <c r="Q436" s="80"/>
      <c r="R436" s="80"/>
      <c r="S436" s="80"/>
      <c r="T436" s="80"/>
      <c r="U436" s="80"/>
      <c r="V436" s="82"/>
      <c r="W436" s="80"/>
      <c r="X436" s="80"/>
      <c r="Y436" s="80"/>
    </row>
    <row r="437" spans="2:25">
      <c r="B437" s="80"/>
      <c r="C437" s="80"/>
      <c r="D437" s="80"/>
      <c r="E437" s="80"/>
      <c r="F437" s="80"/>
      <c r="G437" s="80"/>
      <c r="H437" s="80"/>
      <c r="I437" s="80"/>
      <c r="J437" s="80"/>
      <c r="K437" s="80"/>
      <c r="L437" s="172"/>
      <c r="M437" s="80"/>
      <c r="N437" s="80"/>
      <c r="O437" s="80"/>
      <c r="P437" s="80"/>
      <c r="Q437" s="80"/>
      <c r="R437" s="80"/>
      <c r="S437" s="80"/>
      <c r="T437" s="80"/>
      <c r="U437" s="80"/>
      <c r="V437" s="82"/>
      <c r="W437" s="80"/>
      <c r="X437" s="80"/>
      <c r="Y437" s="80"/>
    </row>
    <row r="438" spans="2:25">
      <c r="B438" s="80"/>
      <c r="C438" s="80"/>
      <c r="D438" s="80"/>
      <c r="E438" s="80"/>
      <c r="F438" s="80"/>
      <c r="G438" s="80"/>
      <c r="H438" s="80"/>
      <c r="I438" s="80"/>
      <c r="J438" s="80"/>
      <c r="K438" s="80"/>
      <c r="L438" s="172"/>
      <c r="M438" s="80"/>
      <c r="N438" s="80"/>
      <c r="O438" s="80"/>
      <c r="P438" s="80"/>
      <c r="Q438" s="80"/>
      <c r="R438" s="80"/>
      <c r="S438" s="80"/>
      <c r="T438" s="80"/>
      <c r="U438" s="80"/>
      <c r="V438" s="82"/>
      <c r="W438" s="80"/>
      <c r="X438" s="80"/>
      <c r="Y438" s="80"/>
    </row>
    <row r="439" spans="2:25">
      <c r="B439" s="80"/>
      <c r="C439" s="80"/>
      <c r="D439" s="80"/>
      <c r="E439" s="80"/>
      <c r="F439" s="80"/>
      <c r="G439" s="80"/>
      <c r="H439" s="80"/>
      <c r="I439" s="80"/>
      <c r="J439" s="80"/>
      <c r="K439" s="80"/>
      <c r="L439" s="172"/>
      <c r="M439" s="80"/>
      <c r="N439" s="80"/>
      <c r="O439" s="80"/>
      <c r="P439" s="80"/>
      <c r="Q439" s="80"/>
      <c r="R439" s="80"/>
      <c r="S439" s="80"/>
      <c r="T439" s="80"/>
      <c r="U439" s="80"/>
      <c r="V439" s="82"/>
      <c r="W439" s="80"/>
      <c r="X439" s="80"/>
      <c r="Y439" s="80"/>
    </row>
    <row r="440" spans="2:25">
      <c r="B440" s="80"/>
      <c r="C440" s="80"/>
      <c r="D440" s="80"/>
      <c r="E440" s="80"/>
      <c r="F440" s="80"/>
      <c r="G440" s="80"/>
      <c r="H440" s="80"/>
      <c r="I440" s="80"/>
      <c r="J440" s="80"/>
      <c r="K440" s="80"/>
      <c r="L440" s="172"/>
      <c r="M440" s="80"/>
      <c r="N440" s="80"/>
      <c r="O440" s="80"/>
      <c r="P440" s="80"/>
      <c r="Q440" s="80"/>
      <c r="R440" s="80"/>
      <c r="S440" s="80"/>
      <c r="T440" s="80"/>
      <c r="U440" s="80"/>
      <c r="V440" s="82"/>
      <c r="W440" s="80"/>
      <c r="X440" s="80"/>
      <c r="Y440" s="80"/>
    </row>
    <row r="441" spans="2:25">
      <c r="B441" s="80"/>
      <c r="C441" s="80"/>
      <c r="D441" s="80"/>
      <c r="E441" s="80"/>
      <c r="F441" s="80"/>
      <c r="G441" s="80"/>
      <c r="H441" s="80"/>
      <c r="I441" s="80"/>
      <c r="J441" s="80"/>
      <c r="K441" s="80"/>
      <c r="L441" s="172"/>
      <c r="M441" s="80"/>
      <c r="N441" s="80"/>
      <c r="O441" s="80"/>
      <c r="P441" s="80"/>
      <c r="Q441" s="80"/>
      <c r="R441" s="80"/>
      <c r="S441" s="80"/>
      <c r="T441" s="80"/>
      <c r="U441" s="80"/>
      <c r="V441" s="82"/>
      <c r="W441" s="80"/>
      <c r="X441" s="80"/>
      <c r="Y441" s="80"/>
    </row>
    <row r="442" spans="2:25">
      <c r="B442" s="80"/>
      <c r="C442" s="80"/>
      <c r="D442" s="80"/>
      <c r="E442" s="80"/>
      <c r="F442" s="80"/>
      <c r="G442" s="80"/>
      <c r="H442" s="80"/>
      <c r="I442" s="80"/>
      <c r="J442" s="80"/>
      <c r="K442" s="80"/>
      <c r="L442" s="172"/>
      <c r="M442" s="80"/>
      <c r="N442" s="80"/>
      <c r="O442" s="80"/>
      <c r="P442" s="80"/>
      <c r="Q442" s="80"/>
      <c r="R442" s="80"/>
      <c r="S442" s="80"/>
      <c r="T442" s="80"/>
      <c r="U442" s="80"/>
      <c r="V442" s="82"/>
      <c r="W442" s="80"/>
      <c r="X442" s="80"/>
      <c r="Y442" s="80"/>
    </row>
    <row r="443" spans="2:25">
      <c r="B443" s="80"/>
      <c r="C443" s="84"/>
      <c r="D443" s="84"/>
      <c r="E443" s="125"/>
      <c r="F443" s="79"/>
      <c r="G443" s="76"/>
      <c r="H443" s="84"/>
      <c r="I443" s="80"/>
      <c r="J443" s="80"/>
      <c r="K443" s="81"/>
      <c r="L443" s="80"/>
      <c r="M443" s="80"/>
      <c r="N443" s="80"/>
      <c r="O443" s="80"/>
      <c r="P443" s="80"/>
      <c r="Q443" s="80"/>
      <c r="R443" s="80"/>
      <c r="S443" s="80"/>
      <c r="T443" s="80"/>
      <c r="U443" s="80"/>
      <c r="V443" s="82"/>
      <c r="W443" s="80"/>
      <c r="X443" s="80"/>
      <c r="Y443" s="80"/>
    </row>
  </sheetData>
  <customSheetViews>
    <customSheetView guid="{F3648BCD-1CED-4BBB-AE63-37BDB925883F}" scale="80" showPageBreaks="1" showGridLines="0" printArea="1" view="pageBreakPreview">
      <selection activeCell="G307" sqref="G306:G307"/>
      <pageMargins left="0" right="0" top="0" bottom="0" header="0" footer="0"/>
      <pageSetup scale="67" orientation="portrait" r:id="rId1"/>
    </customSheetView>
    <customSheetView guid="{5FCC9217-B3E9-4B91-A943-5F21728EBEE9}" scale="80" showPageBreaks="1" showGridLines="0" printArea="1" view="pageBreakPreview" topLeftCell="A79">
      <selection activeCell="H119" sqref="H119"/>
      <pageMargins left="0" right="0" top="0" bottom="0" header="0" footer="0"/>
      <pageSetup scale="67" orientation="portrait" r:id="rId2"/>
    </customSheetView>
    <customSheetView guid="{7015FC6D-0680-4B00-AA0E-B83DA1D0B666}" scale="80" showPageBreaks="1" showGridLines="0" printArea="1" view="pageBreakPreview" topLeftCell="A79">
      <selection activeCell="H119" sqref="H119"/>
      <pageMargins left="0" right="0" top="0" bottom="0" header="0" footer="0"/>
      <pageSetup scale="67" orientation="portrait" r:id="rId3"/>
    </customSheetView>
  </customSheetViews>
  <mergeCells count="94">
    <mergeCell ref="C41:M41"/>
    <mergeCell ref="C39:I39"/>
    <mergeCell ref="L39:M39"/>
    <mergeCell ref="C36:I36"/>
    <mergeCell ref="J36:K36"/>
    <mergeCell ref="L36:M36"/>
    <mergeCell ref="C38:I38"/>
    <mergeCell ref="J38:K38"/>
    <mergeCell ref="L38:M38"/>
    <mergeCell ref="C37:I37"/>
    <mergeCell ref="J37:K37"/>
    <mergeCell ref="L37:M37"/>
    <mergeCell ref="J39:K39"/>
    <mergeCell ref="C32:I32"/>
    <mergeCell ref="J32:K32"/>
    <mergeCell ref="L32:M32"/>
    <mergeCell ref="C22:M22"/>
    <mergeCell ref="C33:I33"/>
    <mergeCell ref="C30:I30"/>
    <mergeCell ref="J30:K30"/>
    <mergeCell ref="L30:M30"/>
    <mergeCell ref="C31:I31"/>
    <mergeCell ref="J31:K31"/>
    <mergeCell ref="L31:M31"/>
    <mergeCell ref="C23:M23"/>
    <mergeCell ref="L29:M29"/>
    <mergeCell ref="J29:K29"/>
    <mergeCell ref="C27:M27"/>
    <mergeCell ref="C29:I29"/>
    <mergeCell ref="C18:M18"/>
    <mergeCell ref="B11:M11"/>
    <mergeCell ref="B8:M8"/>
    <mergeCell ref="B10:M10"/>
    <mergeCell ref="B12:M12"/>
    <mergeCell ref="C17:M17"/>
    <mergeCell ref="C92:M92"/>
    <mergeCell ref="C96:M96"/>
    <mergeCell ref="C55:M55"/>
    <mergeCell ref="C66:M66"/>
    <mergeCell ref="C169:D170"/>
    <mergeCell ref="C88:M88"/>
    <mergeCell ref="C82:M82"/>
    <mergeCell ref="C84:M84"/>
    <mergeCell ref="E169:F170"/>
    <mergeCell ref="C69:M69"/>
    <mergeCell ref="C70:M70"/>
    <mergeCell ref="C145:M146"/>
    <mergeCell ref="C43:M43"/>
    <mergeCell ref="C59:M59"/>
    <mergeCell ref="C75:M75"/>
    <mergeCell ref="C47:M47"/>
    <mergeCell ref="C51:M51"/>
    <mergeCell ref="S169:S170"/>
    <mergeCell ref="J169:J170"/>
    <mergeCell ref="K169:K170"/>
    <mergeCell ref="L169:L170"/>
    <mergeCell ref="M169:M170"/>
    <mergeCell ref="N169:N170"/>
    <mergeCell ref="O169:O170"/>
    <mergeCell ref="P169:P170"/>
    <mergeCell ref="Q169:Q170"/>
    <mergeCell ref="R169:R170"/>
    <mergeCell ref="J33:K33"/>
    <mergeCell ref="L33:M33"/>
    <mergeCell ref="I427:K427"/>
    <mergeCell ref="C388:E388"/>
    <mergeCell ref="H169:H170"/>
    <mergeCell ref="C411:E411"/>
    <mergeCell ref="C34:I34"/>
    <mergeCell ref="J34:K34"/>
    <mergeCell ref="L34:M34"/>
    <mergeCell ref="C35:I35"/>
    <mergeCell ref="J35:K35"/>
    <mergeCell ref="L35:M35"/>
    <mergeCell ref="C370:E370"/>
    <mergeCell ref="C111:M111"/>
    <mergeCell ref="C83:M83"/>
    <mergeCell ref="G169:G170"/>
    <mergeCell ref="C361:E361"/>
    <mergeCell ref="C423:L423"/>
    <mergeCell ref="C435:L435"/>
    <mergeCell ref="C116:M116"/>
    <mergeCell ref="D100:M100"/>
    <mergeCell ref="D101:M101"/>
    <mergeCell ref="D102:M102"/>
    <mergeCell ref="D106:M106"/>
    <mergeCell ref="D107:M107"/>
    <mergeCell ref="C431:H431"/>
    <mergeCell ref="I431:K431"/>
    <mergeCell ref="C118:E118"/>
    <mergeCell ref="C126:E126"/>
    <mergeCell ref="C427:H427"/>
    <mergeCell ref="I169:I170"/>
    <mergeCell ref="C379:E379"/>
  </mergeCells>
  <pageMargins left="0.7" right="0.7" top="0.75" bottom="0.75" header="0.3" footer="0.3"/>
  <pageSetup paperSize="9" scale="64" fitToHeight="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I50"/>
  <sheetViews>
    <sheetView showGridLines="0" zoomScale="90" zoomScaleNormal="90" zoomScaleSheetLayoutView="80" workbookViewId="0">
      <selection activeCell="I10" sqref="I10"/>
    </sheetView>
  </sheetViews>
  <sheetFormatPr baseColWidth="10" defaultColWidth="11.44140625" defaultRowHeight="11.4"/>
  <cols>
    <col min="1" max="1" width="4.6640625" style="37" customWidth="1"/>
    <col min="2" max="2" width="44.33203125" style="37" customWidth="1"/>
    <col min="3" max="3" width="19.5546875" style="37" customWidth="1"/>
    <col min="4" max="4" width="10.5546875" style="40" customWidth="1"/>
    <col min="5" max="6" width="21.88671875" style="37" customWidth="1"/>
    <col min="7" max="7" width="18.88671875" style="37" bestFit="1" customWidth="1"/>
    <col min="8" max="8" width="17.6640625" style="37" customWidth="1"/>
    <col min="9" max="9" width="16.6640625" style="37" customWidth="1"/>
    <col min="10" max="10" width="18.88671875" style="37" bestFit="1" customWidth="1"/>
    <col min="11" max="11" width="13.5546875" style="37" bestFit="1" customWidth="1"/>
    <col min="12" max="16384" width="11.44140625" style="37"/>
  </cols>
  <sheetData>
    <row r="1" spans="2:7">
      <c r="D1" s="38"/>
    </row>
    <row r="2" spans="2:7">
      <c r="D2" s="38"/>
    </row>
    <row r="3" spans="2:7">
      <c r="D3" s="38"/>
    </row>
    <row r="4" spans="2:7">
      <c r="D4" s="38"/>
    </row>
    <row r="5" spans="2:7">
      <c r="D5" s="38"/>
    </row>
    <row r="6" spans="2:7">
      <c r="B6" s="39"/>
      <c r="F6" s="41"/>
    </row>
    <row r="7" spans="2:7">
      <c r="B7" s="39"/>
      <c r="F7" s="41"/>
    </row>
    <row r="8" spans="2:7" ht="13.2">
      <c r="B8" s="433" t="s">
        <v>74</v>
      </c>
      <c r="C8" s="433"/>
      <c r="D8" s="433"/>
      <c r="E8" s="433"/>
      <c r="F8" s="433"/>
    </row>
    <row r="9" spans="2:7" ht="13.2">
      <c r="B9" s="225"/>
      <c r="C9" s="225"/>
      <c r="D9" s="225"/>
      <c r="E9" s="225"/>
      <c r="F9" s="225"/>
    </row>
    <row r="10" spans="2:7" ht="13.2">
      <c r="B10" s="433" t="s">
        <v>11</v>
      </c>
      <c r="C10" s="433"/>
      <c r="D10" s="433"/>
      <c r="E10" s="433"/>
      <c r="F10" s="433"/>
    </row>
    <row r="11" spans="2:7" ht="33.75" customHeight="1">
      <c r="B11" s="437" t="s">
        <v>540</v>
      </c>
      <c r="C11" s="437"/>
      <c r="D11" s="437"/>
      <c r="E11" s="437"/>
      <c r="F11" s="437"/>
    </row>
    <row r="12" spans="2:7">
      <c r="B12" s="435" t="s">
        <v>122</v>
      </c>
      <c r="C12" s="435"/>
      <c r="D12" s="435"/>
      <c r="E12" s="435"/>
      <c r="F12" s="435"/>
    </row>
    <row r="13" spans="2:7">
      <c r="B13" s="226"/>
      <c r="C13" s="226"/>
      <c r="D13" s="226"/>
      <c r="E13" s="226"/>
      <c r="F13" s="226"/>
    </row>
    <row r="14" spans="2:7" ht="10.199999999999999" customHeight="1">
      <c r="B14" s="43"/>
      <c r="C14" s="43"/>
      <c r="D14" s="44"/>
      <c r="E14" s="43"/>
      <c r="F14" s="43"/>
    </row>
    <row r="15" spans="2:7" ht="30" customHeight="1">
      <c r="B15" s="436" t="s">
        <v>0</v>
      </c>
      <c r="C15" s="436"/>
      <c r="D15" s="436"/>
      <c r="E15" s="45">
        <v>45657</v>
      </c>
      <c r="F15" s="45">
        <v>45291</v>
      </c>
      <c r="G15" s="43"/>
    </row>
    <row r="16" spans="2:7" ht="13.2">
      <c r="B16" s="46"/>
      <c r="C16" s="43"/>
      <c r="D16" s="44"/>
      <c r="E16" s="47"/>
      <c r="F16" s="47"/>
      <c r="G16" s="43"/>
    </row>
    <row r="17" spans="2:9" ht="13.2">
      <c r="B17" s="46" t="s">
        <v>1</v>
      </c>
      <c r="C17" s="81" t="s">
        <v>108</v>
      </c>
      <c r="D17" s="44"/>
      <c r="E17" s="47">
        <v>2480811.58</v>
      </c>
      <c r="F17" s="290">
        <v>2966463.22</v>
      </c>
      <c r="G17" s="121"/>
      <c r="H17" s="336"/>
    </row>
    <row r="18" spans="2:9" ht="13.2">
      <c r="B18" s="48"/>
      <c r="C18" s="87"/>
      <c r="D18" s="49"/>
      <c r="E18" s="47"/>
      <c r="F18" s="291"/>
      <c r="G18" s="121"/>
      <c r="H18" s="336"/>
    </row>
    <row r="19" spans="2:9" ht="13.2">
      <c r="B19" s="46" t="s">
        <v>2</v>
      </c>
      <c r="C19" s="81" t="s">
        <v>109</v>
      </c>
      <c r="D19" s="49"/>
      <c r="E19" s="47">
        <v>23728830.109999999</v>
      </c>
      <c r="F19" s="290">
        <v>5335914.9000000004</v>
      </c>
      <c r="G19" s="121"/>
      <c r="H19" s="336"/>
    </row>
    <row r="20" spans="2:9" ht="13.2">
      <c r="B20" s="46"/>
      <c r="C20" s="81"/>
      <c r="D20" s="49"/>
      <c r="E20" s="47"/>
      <c r="F20" s="290"/>
      <c r="G20" s="121"/>
      <c r="H20" s="336"/>
    </row>
    <row r="21" spans="2:9" ht="13.2">
      <c r="B21" s="46" t="s">
        <v>470</v>
      </c>
      <c r="C21" s="81" t="s">
        <v>110</v>
      </c>
      <c r="D21" s="49"/>
      <c r="E21" s="47">
        <v>4239.7</v>
      </c>
      <c r="F21" s="290">
        <v>9935.91</v>
      </c>
      <c r="G21" s="121"/>
      <c r="H21" s="336"/>
    </row>
    <row r="22" spans="2:9" ht="13.2">
      <c r="B22" s="46"/>
      <c r="C22" s="211"/>
      <c r="D22" s="49"/>
      <c r="E22" s="47"/>
      <c r="F22" s="291"/>
      <c r="G22" s="121"/>
      <c r="H22" s="336"/>
    </row>
    <row r="23" spans="2:9" ht="13.2">
      <c r="B23" s="48" t="s">
        <v>12</v>
      </c>
      <c r="C23" s="44"/>
      <c r="D23" s="44"/>
      <c r="E23" s="52">
        <v>26213881.389999997</v>
      </c>
      <c r="F23" s="52">
        <v>8312314.0300000012</v>
      </c>
      <c r="G23" s="319"/>
      <c r="H23" s="336"/>
      <c r="I23" s="317"/>
    </row>
    <row r="24" spans="2:9" ht="9" customHeight="1">
      <c r="B24" s="48"/>
      <c r="C24" s="44"/>
      <c r="D24" s="44"/>
      <c r="E24" s="52"/>
      <c r="F24" s="292"/>
      <c r="G24" s="53"/>
    </row>
    <row r="25" spans="2:9" ht="30" customHeight="1">
      <c r="B25" s="436" t="s">
        <v>3</v>
      </c>
      <c r="C25" s="436"/>
      <c r="D25" s="436"/>
      <c r="E25" s="45"/>
      <c r="F25" s="293"/>
      <c r="G25" s="43"/>
    </row>
    <row r="26" spans="2:9" ht="13.2">
      <c r="B26" s="48"/>
      <c r="C26" s="54"/>
      <c r="D26" s="55"/>
      <c r="E26" s="56"/>
      <c r="F26" s="294"/>
      <c r="G26" s="43"/>
    </row>
    <row r="27" spans="2:9" ht="13.2">
      <c r="B27" s="46" t="s">
        <v>5</v>
      </c>
      <c r="C27" s="81" t="s">
        <v>111</v>
      </c>
      <c r="D27" s="55"/>
      <c r="E27" s="47">
        <v>-29094.78</v>
      </c>
      <c r="F27" s="47">
        <v>-10000</v>
      </c>
      <c r="G27" s="43"/>
    </row>
    <row r="28" spans="2:9" ht="13.2">
      <c r="B28" s="46"/>
      <c r="C28" s="51"/>
      <c r="D28" s="49"/>
      <c r="E28" s="57"/>
      <c r="F28" s="295"/>
      <c r="G28" s="43"/>
    </row>
    <row r="29" spans="2:9" ht="13.2">
      <c r="B29" s="46" t="s">
        <v>4</v>
      </c>
      <c r="C29" s="81" t="s">
        <v>112</v>
      </c>
      <c r="D29" s="49"/>
      <c r="E29" s="47">
        <v>-37727.769999999997</v>
      </c>
      <c r="F29" s="47">
        <v>-7038.29</v>
      </c>
      <c r="G29" s="50"/>
    </row>
    <row r="30" spans="2:9" ht="13.2">
      <c r="B30" s="48"/>
      <c r="C30" s="51"/>
      <c r="D30" s="49"/>
      <c r="E30" s="57"/>
      <c r="F30" s="295"/>
      <c r="G30" s="43"/>
    </row>
    <row r="31" spans="2:9" ht="13.2">
      <c r="B31" s="48"/>
      <c r="C31" s="51"/>
      <c r="D31" s="49"/>
      <c r="E31" s="58"/>
      <c r="F31" s="58"/>
      <c r="G31" s="43"/>
    </row>
    <row r="32" spans="2:9" ht="13.2">
      <c r="B32" s="59" t="s">
        <v>13</v>
      </c>
      <c r="C32" s="60"/>
      <c r="D32" s="61"/>
      <c r="E32" s="62">
        <v>26147058.839999996</v>
      </c>
      <c r="F32" s="62">
        <v>8295275.7400000002</v>
      </c>
      <c r="G32" s="63"/>
    </row>
    <row r="33" spans="1:9" ht="13.2">
      <c r="B33" s="59" t="s">
        <v>14</v>
      </c>
      <c r="C33" s="64"/>
      <c r="D33" s="64"/>
      <c r="E33" s="65">
        <v>248656.46063226555</v>
      </c>
      <c r="F33" s="65">
        <v>81905.708400000003</v>
      </c>
      <c r="G33" s="43"/>
    </row>
    <row r="34" spans="1:9" ht="13.2">
      <c r="B34" s="66" t="s">
        <v>15</v>
      </c>
      <c r="C34" s="67"/>
      <c r="D34" s="67"/>
      <c r="E34" s="68">
        <v>105.153346</v>
      </c>
      <c r="F34" s="68">
        <v>101.27835903897585</v>
      </c>
      <c r="G34" s="43"/>
    </row>
    <row r="35" spans="1:9" ht="13.2">
      <c r="B35" s="69"/>
      <c r="C35" s="70"/>
      <c r="D35" s="70"/>
      <c r="E35" s="71"/>
      <c r="F35" s="71"/>
      <c r="G35" s="43"/>
    </row>
    <row r="36" spans="1:9" ht="15" customHeight="1">
      <c r="B36" s="434" t="s">
        <v>123</v>
      </c>
      <c r="C36" s="434"/>
      <c r="D36" s="434"/>
      <c r="E36" s="434"/>
      <c r="F36" s="434"/>
      <c r="G36" s="73"/>
      <c r="H36" s="74"/>
      <c r="I36" s="74"/>
    </row>
    <row r="37" spans="1:9" ht="15" customHeight="1">
      <c r="B37" s="43"/>
      <c r="C37" s="43"/>
      <c r="D37" s="44"/>
      <c r="E37" s="75"/>
      <c r="F37" s="75"/>
      <c r="G37" s="73"/>
      <c r="H37" s="74"/>
      <c r="I37" s="74"/>
    </row>
    <row r="38" spans="1:9" ht="15" customHeight="1">
      <c r="B38" s="43"/>
      <c r="C38" s="43"/>
      <c r="D38" s="44"/>
      <c r="E38" s="43"/>
      <c r="F38" s="43"/>
      <c r="G38" s="73"/>
      <c r="H38" s="74"/>
      <c r="I38" s="74"/>
    </row>
    <row r="39" spans="1:9" ht="15" customHeight="1">
      <c r="B39" s="43"/>
      <c r="C39" s="43"/>
      <c r="D39" s="44"/>
      <c r="E39" s="43"/>
      <c r="F39" s="43"/>
      <c r="G39" s="73"/>
      <c r="H39" s="74"/>
      <c r="I39" s="74"/>
    </row>
    <row r="40" spans="1:9" ht="15" customHeight="1">
      <c r="B40" s="43"/>
      <c r="C40" s="43"/>
      <c r="D40" s="44"/>
      <c r="E40" s="43"/>
      <c r="F40" s="43"/>
      <c r="G40" s="73"/>
      <c r="H40" s="74"/>
      <c r="I40" s="74"/>
    </row>
    <row r="41" spans="1:9" ht="15" customHeight="1">
      <c r="B41" s="43"/>
      <c r="C41" s="43"/>
      <c r="D41" s="44"/>
      <c r="E41" s="43"/>
      <c r="F41" s="43"/>
      <c r="G41" s="73"/>
      <c r="H41" s="74"/>
      <c r="I41" s="74"/>
    </row>
    <row r="42" spans="1:9" ht="15" customHeight="1">
      <c r="B42" s="43"/>
      <c r="C42" s="43"/>
      <c r="D42" s="44"/>
      <c r="E42" s="43"/>
      <c r="F42" s="43"/>
      <c r="G42" s="73"/>
      <c r="H42" s="74"/>
      <c r="I42" s="74"/>
    </row>
    <row r="43" spans="1:9" ht="13.2">
      <c r="B43" s="76"/>
      <c r="C43" s="43"/>
      <c r="D43" s="44"/>
      <c r="E43" s="43"/>
      <c r="F43" s="43"/>
      <c r="G43" s="43"/>
    </row>
    <row r="44" spans="1:9" ht="13.2">
      <c r="B44" s="77"/>
      <c r="C44" s="77"/>
      <c r="D44" s="77"/>
      <c r="E44" s="77"/>
      <c r="F44" s="77"/>
      <c r="G44" s="43"/>
    </row>
    <row r="45" spans="1:9" s="82" customFormat="1" ht="13.2">
      <c r="A45" s="78"/>
      <c r="B45" s="79"/>
      <c r="C45" s="79"/>
      <c r="D45" s="80"/>
      <c r="E45" s="79"/>
      <c r="F45" s="80"/>
      <c r="G45" s="81"/>
    </row>
    <row r="46" spans="1:9" s="85" customFormat="1" ht="13.2">
      <c r="A46" s="83"/>
      <c r="B46" s="84"/>
      <c r="C46" s="79"/>
      <c r="D46" s="79"/>
      <c r="E46" s="79"/>
      <c r="F46" s="84"/>
      <c r="G46" s="79"/>
    </row>
    <row r="47" spans="1:9" ht="13.2">
      <c r="B47" s="86"/>
      <c r="C47" s="43"/>
      <c r="D47" s="87"/>
      <c r="E47" s="43"/>
      <c r="F47" s="87"/>
      <c r="G47" s="43"/>
    </row>
    <row r="48" spans="1:9" ht="13.2">
      <c r="B48" s="43"/>
      <c r="C48" s="43"/>
      <c r="D48" s="44"/>
      <c r="E48" s="43"/>
      <c r="F48" s="43"/>
      <c r="G48" s="43"/>
    </row>
    <row r="49" spans="2:7" ht="13.2">
      <c r="B49" s="43"/>
      <c r="C49" s="43"/>
      <c r="D49" s="44"/>
      <c r="E49" s="43"/>
      <c r="F49" s="43"/>
      <c r="G49" s="43"/>
    </row>
    <row r="50" spans="2:7" ht="13.2">
      <c r="B50" s="43"/>
      <c r="C50" s="43"/>
      <c r="D50" s="44"/>
      <c r="E50" s="43"/>
      <c r="F50" s="43"/>
      <c r="G50" s="43"/>
    </row>
  </sheetData>
  <customSheetViews>
    <customSheetView guid="{F3648BCD-1CED-4BBB-AE63-37BDB925883F}" scale="80" showGridLines="0">
      <pane ySplit="7" topLeftCell="A8" activePane="bottomLeft" state="frozen"/>
      <selection pane="bottomLeft" activeCell="B38" sqref="B38"/>
      <colBreaks count="1" manualBreakCount="1">
        <brk id="7" max="1048575" man="1"/>
      </colBreaks>
      <pageMargins left="0" right="0" top="0" bottom="0" header="0" footer="0"/>
      <pageSetup paperSize="9" scale="46" orientation="portrait" r:id="rId1"/>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 right="0" top="0" bottom="0" header="0" footer="0"/>
      <pageSetup paperSize="9" scale="46" orientation="portrait" r:id="rId2"/>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3"/>
    </customSheetView>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4"/>
    </customSheetView>
  </customSheetViews>
  <mergeCells count="7">
    <mergeCell ref="B8:F8"/>
    <mergeCell ref="B36:F36"/>
    <mergeCell ref="B10:F10"/>
    <mergeCell ref="B12:F12"/>
    <mergeCell ref="B15:D15"/>
    <mergeCell ref="B25:D25"/>
    <mergeCell ref="B11:F11"/>
  </mergeCells>
  <pageMargins left="0.7" right="0.7" top="0.75" bottom="0.75" header="0.3" footer="0.3"/>
  <pageSetup paperSize="9" scale="55" fitToHeight="0" orientation="portrait" r:id="rId5"/>
  <colBreaks count="1" manualBreakCount="1">
    <brk id="6" max="1048575" man="1"/>
  </col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1FD0B-A768-4139-831C-A5907D7E95D6}">
  <sheetPr filterMode="1"/>
  <dimension ref="B2:AQ196"/>
  <sheetViews>
    <sheetView topLeftCell="A3" workbookViewId="0">
      <pane ySplit="1" topLeftCell="A4" activePane="bottomLeft" state="frozen"/>
      <selection activeCell="A3" sqref="A3"/>
      <selection pane="bottomLeft"/>
    </sheetView>
  </sheetViews>
  <sheetFormatPr baseColWidth="10" defaultColWidth="9.109375" defaultRowHeight="13.8"/>
  <cols>
    <col min="1" max="1" width="9.109375" style="392"/>
    <col min="2" max="2" width="34.44140625" style="392" bestFit="1" customWidth="1"/>
    <col min="3" max="3" width="9.109375" style="392"/>
    <col min="4" max="4" width="52.33203125" style="392" bestFit="1" customWidth="1"/>
    <col min="5" max="6" width="9.109375" style="392"/>
    <col min="7" max="7" width="8" style="392" bestFit="1" customWidth="1"/>
    <col min="8" max="8" width="16.44140625" style="392" bestFit="1" customWidth="1"/>
    <col min="9" max="9" width="20.88671875" style="392" bestFit="1" customWidth="1"/>
    <col min="10" max="10" width="8" style="392" bestFit="1" customWidth="1"/>
    <col min="11" max="11" width="15.44140625" style="392" bestFit="1" customWidth="1"/>
    <col min="12" max="12" width="15.88671875" style="392" bestFit="1" customWidth="1"/>
    <col min="13" max="14" width="15.44140625" style="392" bestFit="1" customWidth="1"/>
    <col min="15" max="15" width="14.5546875" style="392" bestFit="1" customWidth="1"/>
    <col min="16" max="16" width="49.109375" style="392" bestFit="1" customWidth="1"/>
    <col min="17" max="17" width="40.44140625" style="392" bestFit="1" customWidth="1"/>
    <col min="18" max="18" width="39.6640625" style="392" bestFit="1" customWidth="1"/>
    <col min="19" max="19" width="9.109375" style="392"/>
    <col min="20" max="20" width="36.5546875" style="392" bestFit="1" customWidth="1"/>
    <col min="21" max="21" width="54.88671875" style="392" bestFit="1" customWidth="1"/>
    <col min="22" max="22" width="9.44140625" style="392" bestFit="1" customWidth="1"/>
    <col min="23" max="23" width="8.88671875" style="392" bestFit="1" customWidth="1"/>
    <col min="24" max="24" width="16.109375" style="392" bestFit="1" customWidth="1"/>
    <col min="25" max="25" width="20.109375" style="392" bestFit="1" customWidth="1"/>
    <col min="26" max="26" width="7.5546875" style="392" bestFit="1" customWidth="1"/>
    <col min="27" max="27" width="14.44140625" style="392" bestFit="1" customWidth="1"/>
    <col min="28" max="28" width="15.44140625" style="392" bestFit="1" customWidth="1"/>
    <col min="29" max="29" width="14.88671875" style="392" bestFit="1" customWidth="1"/>
    <col min="30" max="30" width="14.44140625" style="392" bestFit="1" customWidth="1"/>
    <col min="31" max="31" width="14.33203125" style="392" bestFit="1" customWidth="1"/>
    <col min="32" max="32" width="46.6640625" style="392" bestFit="1" customWidth="1"/>
    <col min="33" max="33" width="38.44140625" style="392" bestFit="1" customWidth="1"/>
    <col min="34" max="34" width="37.33203125" style="392" bestFit="1" customWidth="1"/>
    <col min="35" max="35" width="9.109375" style="392"/>
    <col min="36" max="36" width="6.5546875" style="392" bestFit="1" customWidth="1"/>
    <col min="37" max="37" width="15.44140625" style="392" bestFit="1" customWidth="1"/>
    <col min="38" max="38" width="13.6640625" style="392" bestFit="1" customWidth="1"/>
    <col min="39" max="39" width="12.5546875" style="392" bestFit="1" customWidth="1"/>
    <col min="40" max="42" width="9.33203125" style="392" bestFit="1" customWidth="1"/>
    <col min="43" max="16384" width="9.109375" style="392"/>
  </cols>
  <sheetData>
    <row r="2" spans="2:42" ht="15" customHeight="1">
      <c r="B2" s="439" t="s">
        <v>78</v>
      </c>
      <c r="C2" s="440"/>
      <c r="D2" s="439" t="s">
        <v>79</v>
      </c>
      <c r="E2" s="440"/>
      <c r="F2" s="438" t="s">
        <v>80</v>
      </c>
      <c r="G2" s="438" t="s">
        <v>81</v>
      </c>
      <c r="H2" s="438" t="s">
        <v>82</v>
      </c>
      <c r="I2" s="438" t="s">
        <v>83</v>
      </c>
      <c r="J2" s="438" t="s">
        <v>84</v>
      </c>
      <c r="K2" s="438" t="s">
        <v>85</v>
      </c>
      <c r="L2" s="438" t="s">
        <v>86</v>
      </c>
      <c r="M2" s="438" t="s">
        <v>87</v>
      </c>
      <c r="N2" s="438" t="s">
        <v>88</v>
      </c>
      <c r="O2" s="438" t="s">
        <v>89</v>
      </c>
      <c r="P2" s="438" t="s">
        <v>90</v>
      </c>
      <c r="Q2" s="438" t="s">
        <v>94</v>
      </c>
      <c r="R2" s="438" t="s">
        <v>91</v>
      </c>
    </row>
    <row r="3" spans="2:42" ht="14.4" hidden="1" thickBot="1">
      <c r="B3" s="441"/>
      <c r="C3" s="442"/>
      <c r="D3" s="441"/>
      <c r="E3" s="442"/>
      <c r="F3" s="438"/>
      <c r="G3" s="438"/>
      <c r="H3" s="438"/>
      <c r="I3" s="438"/>
      <c r="J3" s="438"/>
      <c r="K3" s="438"/>
      <c r="L3" s="438"/>
      <c r="M3" s="438"/>
      <c r="N3" s="438"/>
      <c r="O3" s="438"/>
      <c r="P3" s="438"/>
      <c r="Q3" s="438"/>
      <c r="R3" s="438"/>
      <c r="T3" s="339" t="s">
        <v>78</v>
      </c>
      <c r="U3" s="340" t="s">
        <v>79</v>
      </c>
      <c r="V3" s="340" t="s">
        <v>80</v>
      </c>
      <c r="W3" s="340" t="s">
        <v>81</v>
      </c>
      <c r="X3" s="340" t="s">
        <v>82</v>
      </c>
      <c r="Y3" s="340" t="s">
        <v>83</v>
      </c>
      <c r="Z3" s="340" t="s">
        <v>84</v>
      </c>
      <c r="AA3" s="340" t="s">
        <v>85</v>
      </c>
      <c r="AB3" s="340" t="s">
        <v>86</v>
      </c>
      <c r="AC3" s="340" t="s">
        <v>87</v>
      </c>
      <c r="AD3" s="340" t="s">
        <v>88</v>
      </c>
      <c r="AE3" s="340" t="s">
        <v>89</v>
      </c>
      <c r="AF3" s="340" t="s">
        <v>90</v>
      </c>
      <c r="AG3" s="340" t="s">
        <v>94</v>
      </c>
      <c r="AH3" s="340" t="s">
        <v>91</v>
      </c>
      <c r="AJ3" s="340" t="s">
        <v>85</v>
      </c>
      <c r="AK3" s="340" t="s">
        <v>86</v>
      </c>
      <c r="AL3" s="340" t="s">
        <v>87</v>
      </c>
      <c r="AM3" s="340" t="s">
        <v>88</v>
      </c>
    </row>
    <row r="4" spans="2:42" ht="14.4" hidden="1" thickBot="1">
      <c r="B4" s="393" t="s">
        <v>478</v>
      </c>
      <c r="C4" s="394"/>
      <c r="D4" s="395" t="s">
        <v>512</v>
      </c>
      <c r="E4" s="396"/>
      <c r="F4" s="397" t="s">
        <v>92</v>
      </c>
      <c r="G4" s="397" t="s">
        <v>93</v>
      </c>
      <c r="H4" s="398">
        <v>45653</v>
      </c>
      <c r="I4" s="398">
        <v>45846</v>
      </c>
      <c r="J4" s="397" t="s">
        <v>76</v>
      </c>
      <c r="K4" s="399">
        <v>100000</v>
      </c>
      <c r="L4" s="399">
        <v>100000</v>
      </c>
      <c r="M4" s="399">
        <v>100064.64</v>
      </c>
      <c r="N4" s="399">
        <v>100000</v>
      </c>
      <c r="O4" s="400">
        <v>0.06</v>
      </c>
      <c r="P4" s="401">
        <v>3.8269941033260784E-3</v>
      </c>
      <c r="Q4" s="402">
        <v>0.9</v>
      </c>
      <c r="R4" s="403" t="s">
        <v>96</v>
      </c>
      <c r="T4" s="344" t="s">
        <v>478</v>
      </c>
      <c r="U4" s="345" t="s">
        <v>512</v>
      </c>
      <c r="V4" s="345" t="s">
        <v>92</v>
      </c>
      <c r="W4" s="345" t="s">
        <v>93</v>
      </c>
      <c r="X4" s="346">
        <v>45653</v>
      </c>
      <c r="Y4" s="346">
        <v>45846</v>
      </c>
      <c r="Z4" s="345" t="s">
        <v>76</v>
      </c>
      <c r="AA4" s="347">
        <v>100000</v>
      </c>
      <c r="AB4" s="347">
        <v>100000</v>
      </c>
      <c r="AC4" s="347">
        <v>100064.64</v>
      </c>
      <c r="AD4" s="347">
        <v>100000</v>
      </c>
      <c r="AE4" s="348">
        <v>0.06</v>
      </c>
      <c r="AF4" s="348">
        <v>3.8E-3</v>
      </c>
      <c r="AG4" s="349">
        <v>0.9</v>
      </c>
      <c r="AH4" s="345" t="s">
        <v>96</v>
      </c>
      <c r="AJ4" s="404">
        <f t="shared" ref="AJ4:AJ22" si="0">+K4-AA4</f>
        <v>0</v>
      </c>
      <c r="AK4" s="404">
        <f t="shared" ref="AK4:AK22" si="1">+L4-AB4</f>
        <v>0</v>
      </c>
      <c r="AL4" s="404">
        <f t="shared" ref="AL4:AL22" si="2">+M4-AC4</f>
        <v>0</v>
      </c>
      <c r="AM4" s="404">
        <f t="shared" ref="AM4:AM22" si="3">+N4-AD4</f>
        <v>0</v>
      </c>
      <c r="AN4" s="404">
        <f t="shared" ref="AN4:AN22" si="4">+O4-AE4</f>
        <v>0</v>
      </c>
      <c r="AO4" s="404">
        <f t="shared" ref="AO4:AO22" si="5">+P4-AF4</f>
        <v>2.6994103326078399E-5</v>
      </c>
      <c r="AP4" s="404">
        <f t="shared" ref="AP4:AP22" si="6">+Q4-AG4</f>
        <v>0</v>
      </c>
    </row>
    <row r="5" spans="2:42" ht="14.4" hidden="1" thickBot="1">
      <c r="B5" s="393" t="s">
        <v>478</v>
      </c>
      <c r="C5" s="394"/>
      <c r="D5" s="395" t="s">
        <v>512</v>
      </c>
      <c r="E5" s="396"/>
      <c r="F5" s="397" t="s">
        <v>92</v>
      </c>
      <c r="G5" s="397" t="s">
        <v>93</v>
      </c>
      <c r="H5" s="398">
        <v>45653</v>
      </c>
      <c r="I5" s="398">
        <v>45846</v>
      </c>
      <c r="J5" s="397" t="s">
        <v>76</v>
      </c>
      <c r="K5" s="399">
        <v>100000</v>
      </c>
      <c r="L5" s="399">
        <v>100000</v>
      </c>
      <c r="M5" s="399">
        <v>100064.64</v>
      </c>
      <c r="N5" s="399">
        <v>100000</v>
      </c>
      <c r="O5" s="400">
        <v>0.06</v>
      </c>
      <c r="P5" s="401">
        <v>3.8269941033260784E-3</v>
      </c>
      <c r="Q5" s="402">
        <v>0.9</v>
      </c>
      <c r="R5" s="403" t="s">
        <v>96</v>
      </c>
      <c r="T5" s="344" t="s">
        <v>478</v>
      </c>
      <c r="U5" s="345" t="s">
        <v>512</v>
      </c>
      <c r="V5" s="345" t="s">
        <v>92</v>
      </c>
      <c r="W5" s="345" t="s">
        <v>93</v>
      </c>
      <c r="X5" s="346">
        <v>45653</v>
      </c>
      <c r="Y5" s="346">
        <v>45846</v>
      </c>
      <c r="Z5" s="345" t="s">
        <v>76</v>
      </c>
      <c r="AA5" s="347">
        <v>100000</v>
      </c>
      <c r="AB5" s="347">
        <v>100000</v>
      </c>
      <c r="AC5" s="347">
        <v>100064.64</v>
      </c>
      <c r="AD5" s="347">
        <v>100000</v>
      </c>
      <c r="AE5" s="348">
        <v>0.06</v>
      </c>
      <c r="AF5" s="348">
        <v>3.8E-3</v>
      </c>
      <c r="AG5" s="349">
        <v>0.9</v>
      </c>
      <c r="AH5" s="345" t="s">
        <v>96</v>
      </c>
      <c r="AJ5" s="404">
        <f t="shared" si="0"/>
        <v>0</v>
      </c>
      <c r="AK5" s="404">
        <f t="shared" si="1"/>
        <v>0</v>
      </c>
      <c r="AL5" s="404">
        <f t="shared" si="2"/>
        <v>0</v>
      </c>
      <c r="AM5" s="404">
        <f t="shared" si="3"/>
        <v>0</v>
      </c>
      <c r="AN5" s="404">
        <f t="shared" si="4"/>
        <v>0</v>
      </c>
      <c r="AO5" s="404">
        <f t="shared" si="5"/>
        <v>2.6994103326078399E-5</v>
      </c>
      <c r="AP5" s="404">
        <f t="shared" si="6"/>
        <v>0</v>
      </c>
    </row>
    <row r="6" spans="2:42" ht="14.4" hidden="1" thickBot="1">
      <c r="B6" s="393" t="s">
        <v>478</v>
      </c>
      <c r="C6" s="394"/>
      <c r="D6" s="395" t="s">
        <v>512</v>
      </c>
      <c r="E6" s="396"/>
      <c r="F6" s="397" t="s">
        <v>92</v>
      </c>
      <c r="G6" s="397" t="s">
        <v>93</v>
      </c>
      <c r="H6" s="398">
        <v>45629</v>
      </c>
      <c r="I6" s="398">
        <v>45733</v>
      </c>
      <c r="J6" s="397" t="s">
        <v>76</v>
      </c>
      <c r="K6" s="399">
        <v>100000</v>
      </c>
      <c r="L6" s="399">
        <v>100000</v>
      </c>
      <c r="M6" s="399">
        <v>100441</v>
      </c>
      <c r="N6" s="399">
        <v>100000</v>
      </c>
      <c r="O6" s="400">
        <v>5.8500000000000003E-2</v>
      </c>
      <c r="P6" s="401">
        <v>3.8413880740706674E-3</v>
      </c>
      <c r="Q6" s="402">
        <v>0.9</v>
      </c>
      <c r="R6" s="403" t="s">
        <v>96</v>
      </c>
      <c r="T6" s="344" t="s">
        <v>478</v>
      </c>
      <c r="U6" s="345" t="s">
        <v>512</v>
      </c>
      <c r="V6" s="345" t="s">
        <v>92</v>
      </c>
      <c r="W6" s="345" t="s">
        <v>93</v>
      </c>
      <c r="X6" s="346">
        <v>45629</v>
      </c>
      <c r="Y6" s="346">
        <v>45733</v>
      </c>
      <c r="Z6" s="345" t="s">
        <v>76</v>
      </c>
      <c r="AA6" s="347">
        <v>100000</v>
      </c>
      <c r="AB6" s="347">
        <v>100000</v>
      </c>
      <c r="AC6" s="347">
        <v>100441</v>
      </c>
      <c r="AD6" s="347">
        <v>100000</v>
      </c>
      <c r="AE6" s="348">
        <v>5.8500000000000003E-2</v>
      </c>
      <c r="AF6" s="348">
        <v>3.8E-3</v>
      </c>
      <c r="AG6" s="349">
        <v>0.9</v>
      </c>
      <c r="AH6" s="345" t="s">
        <v>96</v>
      </c>
      <c r="AJ6" s="404">
        <f t="shared" si="0"/>
        <v>0</v>
      </c>
      <c r="AK6" s="404">
        <f t="shared" si="1"/>
        <v>0</v>
      </c>
      <c r="AL6" s="404">
        <f t="shared" si="2"/>
        <v>0</v>
      </c>
      <c r="AM6" s="404">
        <f t="shared" si="3"/>
        <v>0</v>
      </c>
      <c r="AN6" s="404">
        <f t="shared" si="4"/>
        <v>0</v>
      </c>
      <c r="AO6" s="404">
        <f t="shared" si="5"/>
        <v>4.138807407066741E-5</v>
      </c>
      <c r="AP6" s="404">
        <f t="shared" si="6"/>
        <v>0</v>
      </c>
    </row>
    <row r="7" spans="2:42" ht="14.4" hidden="1" thickBot="1">
      <c r="B7" s="393" t="s">
        <v>478</v>
      </c>
      <c r="C7" s="394"/>
      <c r="D7" s="395" t="s">
        <v>512</v>
      </c>
      <c r="E7" s="396"/>
      <c r="F7" s="397" t="s">
        <v>92</v>
      </c>
      <c r="G7" s="397" t="s">
        <v>93</v>
      </c>
      <c r="H7" s="398">
        <v>45629</v>
      </c>
      <c r="I7" s="398">
        <v>45733</v>
      </c>
      <c r="J7" s="397" t="s">
        <v>76</v>
      </c>
      <c r="K7" s="399">
        <v>100000</v>
      </c>
      <c r="L7" s="399">
        <v>100000</v>
      </c>
      <c r="M7" s="399">
        <v>100441</v>
      </c>
      <c r="N7" s="399">
        <v>100000</v>
      </c>
      <c r="O7" s="400">
        <v>5.8500000000000003E-2</v>
      </c>
      <c r="P7" s="401">
        <v>3.8413880740706674E-3</v>
      </c>
      <c r="Q7" s="402">
        <v>0.9</v>
      </c>
      <c r="R7" s="403" t="s">
        <v>96</v>
      </c>
      <c r="T7" s="344" t="s">
        <v>478</v>
      </c>
      <c r="U7" s="345" t="s">
        <v>512</v>
      </c>
      <c r="V7" s="345" t="s">
        <v>92</v>
      </c>
      <c r="W7" s="345" t="s">
        <v>93</v>
      </c>
      <c r="X7" s="346">
        <v>45629</v>
      </c>
      <c r="Y7" s="346">
        <v>45733</v>
      </c>
      <c r="Z7" s="345" t="s">
        <v>76</v>
      </c>
      <c r="AA7" s="347">
        <v>100000</v>
      </c>
      <c r="AB7" s="347">
        <v>100000</v>
      </c>
      <c r="AC7" s="347">
        <v>100441</v>
      </c>
      <c r="AD7" s="347">
        <v>100000</v>
      </c>
      <c r="AE7" s="348">
        <v>5.8500000000000003E-2</v>
      </c>
      <c r="AF7" s="348">
        <v>3.8E-3</v>
      </c>
      <c r="AG7" s="349">
        <v>0.9</v>
      </c>
      <c r="AH7" s="345" t="s">
        <v>96</v>
      </c>
      <c r="AJ7" s="404">
        <f t="shared" si="0"/>
        <v>0</v>
      </c>
      <c r="AK7" s="404">
        <f t="shared" si="1"/>
        <v>0</v>
      </c>
      <c r="AL7" s="404">
        <f t="shared" si="2"/>
        <v>0</v>
      </c>
      <c r="AM7" s="404">
        <f t="shared" si="3"/>
        <v>0</v>
      </c>
      <c r="AN7" s="404">
        <f t="shared" si="4"/>
        <v>0</v>
      </c>
      <c r="AO7" s="404">
        <f t="shared" si="5"/>
        <v>4.138807407066741E-5</v>
      </c>
      <c r="AP7" s="404">
        <f t="shared" si="6"/>
        <v>0</v>
      </c>
    </row>
    <row r="8" spans="2:42" ht="14.4" hidden="1" thickBot="1">
      <c r="B8" s="393" t="s">
        <v>478</v>
      </c>
      <c r="C8" s="394"/>
      <c r="D8" s="395" t="s">
        <v>512</v>
      </c>
      <c r="E8" s="396"/>
      <c r="F8" s="397" t="s">
        <v>92</v>
      </c>
      <c r="G8" s="397" t="s">
        <v>93</v>
      </c>
      <c r="H8" s="398">
        <v>45629</v>
      </c>
      <c r="I8" s="398">
        <v>45733</v>
      </c>
      <c r="J8" s="397" t="s">
        <v>76</v>
      </c>
      <c r="K8" s="399">
        <v>100000</v>
      </c>
      <c r="L8" s="399">
        <v>100000</v>
      </c>
      <c r="M8" s="399">
        <v>100441</v>
      </c>
      <c r="N8" s="399">
        <v>100000</v>
      </c>
      <c r="O8" s="400">
        <v>5.8500000000000003E-2</v>
      </c>
      <c r="P8" s="401">
        <v>3.8413880740706674E-3</v>
      </c>
      <c r="Q8" s="402">
        <v>0.9</v>
      </c>
      <c r="R8" s="403" t="s">
        <v>96</v>
      </c>
      <c r="T8" s="344" t="s">
        <v>478</v>
      </c>
      <c r="U8" s="345" t="s">
        <v>512</v>
      </c>
      <c r="V8" s="345" t="s">
        <v>92</v>
      </c>
      <c r="W8" s="345" t="s">
        <v>93</v>
      </c>
      <c r="X8" s="346">
        <v>45629</v>
      </c>
      <c r="Y8" s="346">
        <v>45733</v>
      </c>
      <c r="Z8" s="345" t="s">
        <v>76</v>
      </c>
      <c r="AA8" s="347">
        <v>100000</v>
      </c>
      <c r="AB8" s="347">
        <v>100000</v>
      </c>
      <c r="AC8" s="347">
        <v>100441</v>
      </c>
      <c r="AD8" s="347">
        <v>100000</v>
      </c>
      <c r="AE8" s="348">
        <v>5.8500000000000003E-2</v>
      </c>
      <c r="AF8" s="348">
        <v>3.8E-3</v>
      </c>
      <c r="AG8" s="349">
        <v>0.9</v>
      </c>
      <c r="AH8" s="345" t="s">
        <v>96</v>
      </c>
      <c r="AJ8" s="404">
        <f t="shared" si="0"/>
        <v>0</v>
      </c>
      <c r="AK8" s="404">
        <f t="shared" si="1"/>
        <v>0</v>
      </c>
      <c r="AL8" s="404">
        <f t="shared" si="2"/>
        <v>0</v>
      </c>
      <c r="AM8" s="404">
        <f t="shared" si="3"/>
        <v>0</v>
      </c>
      <c r="AN8" s="404">
        <f t="shared" si="4"/>
        <v>0</v>
      </c>
      <c r="AO8" s="404">
        <f t="shared" si="5"/>
        <v>4.138807407066741E-5</v>
      </c>
      <c r="AP8" s="404">
        <f t="shared" si="6"/>
        <v>0</v>
      </c>
    </row>
    <row r="9" spans="2:42" ht="14.4" hidden="1" thickBot="1">
      <c r="B9" s="393" t="s">
        <v>478</v>
      </c>
      <c r="C9" s="394"/>
      <c r="D9" s="395" t="s">
        <v>512</v>
      </c>
      <c r="E9" s="396"/>
      <c r="F9" s="397" t="s">
        <v>92</v>
      </c>
      <c r="G9" s="397" t="s">
        <v>93</v>
      </c>
      <c r="H9" s="398">
        <v>45629</v>
      </c>
      <c r="I9" s="398">
        <v>45733</v>
      </c>
      <c r="J9" s="397" t="s">
        <v>76</v>
      </c>
      <c r="K9" s="399">
        <v>100000</v>
      </c>
      <c r="L9" s="399">
        <v>100000</v>
      </c>
      <c r="M9" s="399">
        <v>100441</v>
      </c>
      <c r="N9" s="399">
        <v>100000</v>
      </c>
      <c r="O9" s="400">
        <v>5.8500000000000003E-2</v>
      </c>
      <c r="P9" s="401">
        <v>3.8413880740706674E-3</v>
      </c>
      <c r="Q9" s="402">
        <v>0.9</v>
      </c>
      <c r="R9" s="403" t="s">
        <v>96</v>
      </c>
      <c r="T9" s="344" t="s">
        <v>478</v>
      </c>
      <c r="U9" s="345" t="s">
        <v>512</v>
      </c>
      <c r="V9" s="345" t="s">
        <v>92</v>
      </c>
      <c r="W9" s="345" t="s">
        <v>93</v>
      </c>
      <c r="X9" s="346">
        <v>45629</v>
      </c>
      <c r="Y9" s="346">
        <v>45733</v>
      </c>
      <c r="Z9" s="345" t="s">
        <v>76</v>
      </c>
      <c r="AA9" s="347">
        <v>100000</v>
      </c>
      <c r="AB9" s="347">
        <v>100000</v>
      </c>
      <c r="AC9" s="347">
        <v>100441</v>
      </c>
      <c r="AD9" s="347">
        <v>100000</v>
      </c>
      <c r="AE9" s="348">
        <v>5.8500000000000003E-2</v>
      </c>
      <c r="AF9" s="348">
        <v>3.8E-3</v>
      </c>
      <c r="AG9" s="349">
        <v>0.9</v>
      </c>
      <c r="AH9" s="345" t="s">
        <v>96</v>
      </c>
      <c r="AJ9" s="404">
        <f t="shared" si="0"/>
        <v>0</v>
      </c>
      <c r="AK9" s="404">
        <f t="shared" si="1"/>
        <v>0</v>
      </c>
      <c r="AL9" s="404">
        <f t="shared" si="2"/>
        <v>0</v>
      </c>
      <c r="AM9" s="404">
        <f t="shared" si="3"/>
        <v>0</v>
      </c>
      <c r="AN9" s="404">
        <f t="shared" si="4"/>
        <v>0</v>
      </c>
      <c r="AO9" s="404">
        <f t="shared" si="5"/>
        <v>4.138807407066741E-5</v>
      </c>
      <c r="AP9" s="404">
        <f t="shared" si="6"/>
        <v>0</v>
      </c>
    </row>
    <row r="10" spans="2:42" ht="14.4" hidden="1" thickBot="1">
      <c r="B10" s="393" t="s">
        <v>478</v>
      </c>
      <c r="C10" s="394"/>
      <c r="D10" s="395" t="s">
        <v>512</v>
      </c>
      <c r="E10" s="396"/>
      <c r="F10" s="397" t="s">
        <v>92</v>
      </c>
      <c r="G10" s="397" t="s">
        <v>93</v>
      </c>
      <c r="H10" s="398">
        <v>45629</v>
      </c>
      <c r="I10" s="398">
        <v>45733</v>
      </c>
      <c r="J10" s="397" t="s">
        <v>76</v>
      </c>
      <c r="K10" s="399">
        <v>100000</v>
      </c>
      <c r="L10" s="399">
        <v>100000</v>
      </c>
      <c r="M10" s="399">
        <v>100441</v>
      </c>
      <c r="N10" s="399">
        <v>100000</v>
      </c>
      <c r="O10" s="400">
        <v>5.8500000000000003E-2</v>
      </c>
      <c r="P10" s="401">
        <v>3.8413880740706674E-3</v>
      </c>
      <c r="Q10" s="402">
        <v>0.9</v>
      </c>
      <c r="R10" s="403" t="s">
        <v>96</v>
      </c>
      <c r="T10" s="344" t="s">
        <v>478</v>
      </c>
      <c r="U10" s="345" t="s">
        <v>512</v>
      </c>
      <c r="V10" s="345" t="s">
        <v>92</v>
      </c>
      <c r="W10" s="345" t="s">
        <v>93</v>
      </c>
      <c r="X10" s="346">
        <v>45629</v>
      </c>
      <c r="Y10" s="346">
        <v>45733</v>
      </c>
      <c r="Z10" s="345" t="s">
        <v>76</v>
      </c>
      <c r="AA10" s="347">
        <v>100000</v>
      </c>
      <c r="AB10" s="347">
        <v>100000</v>
      </c>
      <c r="AC10" s="347">
        <v>100441</v>
      </c>
      <c r="AD10" s="347">
        <v>100000</v>
      </c>
      <c r="AE10" s="348">
        <v>5.8500000000000003E-2</v>
      </c>
      <c r="AF10" s="348">
        <v>3.8E-3</v>
      </c>
      <c r="AG10" s="349">
        <v>0.9</v>
      </c>
      <c r="AH10" s="345" t="s">
        <v>96</v>
      </c>
      <c r="AJ10" s="404">
        <f t="shared" si="0"/>
        <v>0</v>
      </c>
      <c r="AK10" s="404">
        <f t="shared" si="1"/>
        <v>0</v>
      </c>
      <c r="AL10" s="404">
        <f t="shared" si="2"/>
        <v>0</v>
      </c>
      <c r="AM10" s="404">
        <f t="shared" si="3"/>
        <v>0</v>
      </c>
      <c r="AN10" s="404">
        <f t="shared" si="4"/>
        <v>0</v>
      </c>
      <c r="AO10" s="404">
        <f t="shared" si="5"/>
        <v>4.138807407066741E-5</v>
      </c>
      <c r="AP10" s="404">
        <f t="shared" si="6"/>
        <v>0</v>
      </c>
    </row>
    <row r="11" spans="2:42" ht="14.4" hidden="1" thickBot="1">
      <c r="B11" s="393" t="s">
        <v>478</v>
      </c>
      <c r="C11" s="394"/>
      <c r="D11" s="395" t="s">
        <v>512</v>
      </c>
      <c r="E11" s="396"/>
      <c r="F11" s="397" t="s">
        <v>92</v>
      </c>
      <c r="G11" s="397" t="s">
        <v>93</v>
      </c>
      <c r="H11" s="398">
        <v>45629</v>
      </c>
      <c r="I11" s="398">
        <v>45842</v>
      </c>
      <c r="J11" s="397" t="s">
        <v>76</v>
      </c>
      <c r="K11" s="399">
        <v>100000</v>
      </c>
      <c r="L11" s="399">
        <v>100000</v>
      </c>
      <c r="M11" s="399">
        <v>100441</v>
      </c>
      <c r="N11" s="399">
        <v>100000</v>
      </c>
      <c r="O11" s="400">
        <v>0.06</v>
      </c>
      <c r="P11" s="401">
        <v>3.8413880740706674E-3</v>
      </c>
      <c r="Q11" s="402">
        <v>0.9</v>
      </c>
      <c r="R11" s="403" t="s">
        <v>96</v>
      </c>
      <c r="T11" s="344" t="s">
        <v>478</v>
      </c>
      <c r="U11" s="345" t="s">
        <v>512</v>
      </c>
      <c r="V11" s="345" t="s">
        <v>92</v>
      </c>
      <c r="W11" s="345" t="s">
        <v>93</v>
      </c>
      <c r="X11" s="346">
        <v>45629</v>
      </c>
      <c r="Y11" s="346">
        <v>45842</v>
      </c>
      <c r="Z11" s="345" t="s">
        <v>76</v>
      </c>
      <c r="AA11" s="347">
        <v>100000</v>
      </c>
      <c r="AB11" s="347">
        <v>100000</v>
      </c>
      <c r="AC11" s="347">
        <v>100441</v>
      </c>
      <c r="AD11" s="347">
        <v>100000</v>
      </c>
      <c r="AE11" s="348">
        <v>0.06</v>
      </c>
      <c r="AF11" s="348">
        <v>3.8E-3</v>
      </c>
      <c r="AG11" s="349">
        <v>0.9</v>
      </c>
      <c r="AH11" s="345" t="s">
        <v>96</v>
      </c>
      <c r="AJ11" s="404">
        <f t="shared" si="0"/>
        <v>0</v>
      </c>
      <c r="AK11" s="404">
        <f t="shared" si="1"/>
        <v>0</v>
      </c>
      <c r="AL11" s="404">
        <f t="shared" si="2"/>
        <v>0</v>
      </c>
      <c r="AM11" s="404">
        <f t="shared" si="3"/>
        <v>0</v>
      </c>
      <c r="AN11" s="404">
        <f t="shared" si="4"/>
        <v>0</v>
      </c>
      <c r="AO11" s="404">
        <f t="shared" si="5"/>
        <v>4.138807407066741E-5</v>
      </c>
      <c r="AP11" s="404">
        <f t="shared" si="6"/>
        <v>0</v>
      </c>
    </row>
    <row r="12" spans="2:42" ht="14.4" hidden="1" thickBot="1">
      <c r="B12" s="393" t="s">
        <v>478</v>
      </c>
      <c r="C12" s="394"/>
      <c r="D12" s="395" t="s">
        <v>512</v>
      </c>
      <c r="E12" s="396"/>
      <c r="F12" s="397" t="s">
        <v>92</v>
      </c>
      <c r="G12" s="397" t="s">
        <v>93</v>
      </c>
      <c r="H12" s="398">
        <v>45629</v>
      </c>
      <c r="I12" s="398">
        <v>45842</v>
      </c>
      <c r="J12" s="397" t="s">
        <v>76</v>
      </c>
      <c r="K12" s="399">
        <v>100000</v>
      </c>
      <c r="L12" s="399">
        <v>100000</v>
      </c>
      <c r="M12" s="399">
        <v>100441</v>
      </c>
      <c r="N12" s="399">
        <v>100000</v>
      </c>
      <c r="O12" s="400">
        <v>0.06</v>
      </c>
      <c r="P12" s="401">
        <v>3.8413880740706674E-3</v>
      </c>
      <c r="Q12" s="402">
        <v>0.9</v>
      </c>
      <c r="R12" s="403" t="s">
        <v>96</v>
      </c>
      <c r="T12" s="344" t="s">
        <v>478</v>
      </c>
      <c r="U12" s="345" t="s">
        <v>512</v>
      </c>
      <c r="V12" s="345" t="s">
        <v>92</v>
      </c>
      <c r="W12" s="345" t="s">
        <v>93</v>
      </c>
      <c r="X12" s="346">
        <v>45629</v>
      </c>
      <c r="Y12" s="346">
        <v>45842</v>
      </c>
      <c r="Z12" s="345" t="s">
        <v>76</v>
      </c>
      <c r="AA12" s="347">
        <v>100000</v>
      </c>
      <c r="AB12" s="347">
        <v>100000</v>
      </c>
      <c r="AC12" s="347">
        <v>100441</v>
      </c>
      <c r="AD12" s="347">
        <v>100000</v>
      </c>
      <c r="AE12" s="348">
        <v>0.06</v>
      </c>
      <c r="AF12" s="348">
        <v>3.8E-3</v>
      </c>
      <c r="AG12" s="349">
        <v>0.9</v>
      </c>
      <c r="AH12" s="345" t="s">
        <v>96</v>
      </c>
      <c r="AJ12" s="404">
        <f t="shared" si="0"/>
        <v>0</v>
      </c>
      <c r="AK12" s="404">
        <f t="shared" si="1"/>
        <v>0</v>
      </c>
      <c r="AL12" s="404">
        <f t="shared" si="2"/>
        <v>0</v>
      </c>
      <c r="AM12" s="404">
        <f t="shared" si="3"/>
        <v>0</v>
      </c>
      <c r="AN12" s="404">
        <f t="shared" si="4"/>
        <v>0</v>
      </c>
      <c r="AO12" s="404">
        <f t="shared" si="5"/>
        <v>4.138807407066741E-5</v>
      </c>
      <c r="AP12" s="404">
        <f t="shared" si="6"/>
        <v>0</v>
      </c>
    </row>
    <row r="13" spans="2:42" ht="14.4" hidden="1" thickBot="1">
      <c r="B13" s="393" t="s">
        <v>478</v>
      </c>
      <c r="C13" s="394"/>
      <c r="D13" s="395" t="s">
        <v>512</v>
      </c>
      <c r="E13" s="396"/>
      <c r="F13" s="397" t="s">
        <v>92</v>
      </c>
      <c r="G13" s="397" t="s">
        <v>93</v>
      </c>
      <c r="H13" s="398">
        <v>45629</v>
      </c>
      <c r="I13" s="398">
        <v>45842</v>
      </c>
      <c r="J13" s="397" t="s">
        <v>76</v>
      </c>
      <c r="K13" s="399">
        <v>100000</v>
      </c>
      <c r="L13" s="399">
        <v>100000</v>
      </c>
      <c r="M13" s="399">
        <v>100441</v>
      </c>
      <c r="N13" s="399">
        <v>100000</v>
      </c>
      <c r="O13" s="400">
        <v>0.06</v>
      </c>
      <c r="P13" s="401">
        <v>3.8413880740706674E-3</v>
      </c>
      <c r="Q13" s="402">
        <v>0.9</v>
      </c>
      <c r="R13" s="403" t="s">
        <v>96</v>
      </c>
      <c r="T13" s="344" t="s">
        <v>478</v>
      </c>
      <c r="U13" s="345" t="s">
        <v>512</v>
      </c>
      <c r="V13" s="345" t="s">
        <v>92</v>
      </c>
      <c r="W13" s="345" t="s">
        <v>93</v>
      </c>
      <c r="X13" s="346">
        <v>45629</v>
      </c>
      <c r="Y13" s="346">
        <v>45842</v>
      </c>
      <c r="Z13" s="345" t="s">
        <v>76</v>
      </c>
      <c r="AA13" s="347">
        <v>100000</v>
      </c>
      <c r="AB13" s="347">
        <v>100000</v>
      </c>
      <c r="AC13" s="347">
        <v>100441</v>
      </c>
      <c r="AD13" s="347">
        <v>100000</v>
      </c>
      <c r="AE13" s="348">
        <v>0.06</v>
      </c>
      <c r="AF13" s="348">
        <v>3.8E-3</v>
      </c>
      <c r="AG13" s="349">
        <v>0.9</v>
      </c>
      <c r="AH13" s="345" t="s">
        <v>96</v>
      </c>
      <c r="AJ13" s="404">
        <f t="shared" si="0"/>
        <v>0</v>
      </c>
      <c r="AK13" s="404">
        <f t="shared" si="1"/>
        <v>0</v>
      </c>
      <c r="AL13" s="404">
        <f t="shared" si="2"/>
        <v>0</v>
      </c>
      <c r="AM13" s="404">
        <f t="shared" si="3"/>
        <v>0</v>
      </c>
      <c r="AN13" s="404">
        <f t="shared" si="4"/>
        <v>0</v>
      </c>
      <c r="AO13" s="404">
        <f t="shared" si="5"/>
        <v>4.138807407066741E-5</v>
      </c>
      <c r="AP13" s="404">
        <f t="shared" si="6"/>
        <v>0</v>
      </c>
    </row>
    <row r="14" spans="2:42" ht="14.4" hidden="1" thickBot="1">
      <c r="B14" s="393" t="s">
        <v>478</v>
      </c>
      <c r="C14" s="394"/>
      <c r="D14" s="395" t="s">
        <v>512</v>
      </c>
      <c r="E14" s="396"/>
      <c r="F14" s="397" t="s">
        <v>92</v>
      </c>
      <c r="G14" s="397" t="s">
        <v>93</v>
      </c>
      <c r="H14" s="398">
        <v>45629</v>
      </c>
      <c r="I14" s="398">
        <v>45842</v>
      </c>
      <c r="J14" s="397" t="s">
        <v>76</v>
      </c>
      <c r="K14" s="399">
        <v>100000</v>
      </c>
      <c r="L14" s="399">
        <v>100000</v>
      </c>
      <c r="M14" s="399">
        <v>100441</v>
      </c>
      <c r="N14" s="399">
        <v>100000</v>
      </c>
      <c r="O14" s="400">
        <v>0.06</v>
      </c>
      <c r="P14" s="401">
        <v>3.8413880740706674E-3</v>
      </c>
      <c r="Q14" s="402">
        <v>0.9</v>
      </c>
      <c r="R14" s="403" t="s">
        <v>96</v>
      </c>
      <c r="T14" s="344" t="s">
        <v>478</v>
      </c>
      <c r="U14" s="345" t="s">
        <v>512</v>
      </c>
      <c r="V14" s="345" t="s">
        <v>92</v>
      </c>
      <c r="W14" s="345" t="s">
        <v>93</v>
      </c>
      <c r="X14" s="346">
        <v>45629</v>
      </c>
      <c r="Y14" s="346">
        <v>45842</v>
      </c>
      <c r="Z14" s="345" t="s">
        <v>76</v>
      </c>
      <c r="AA14" s="347">
        <v>100000</v>
      </c>
      <c r="AB14" s="347">
        <v>100000</v>
      </c>
      <c r="AC14" s="347">
        <v>100441</v>
      </c>
      <c r="AD14" s="347">
        <v>100000</v>
      </c>
      <c r="AE14" s="348">
        <v>0.06</v>
      </c>
      <c r="AF14" s="348">
        <v>3.8E-3</v>
      </c>
      <c r="AG14" s="349">
        <v>0.9</v>
      </c>
      <c r="AH14" s="345" t="s">
        <v>96</v>
      </c>
      <c r="AJ14" s="404">
        <f t="shared" si="0"/>
        <v>0</v>
      </c>
      <c r="AK14" s="404">
        <f t="shared" si="1"/>
        <v>0</v>
      </c>
      <c r="AL14" s="404">
        <f t="shared" si="2"/>
        <v>0</v>
      </c>
      <c r="AM14" s="404">
        <f t="shared" si="3"/>
        <v>0</v>
      </c>
      <c r="AN14" s="404">
        <f t="shared" si="4"/>
        <v>0</v>
      </c>
      <c r="AO14" s="404">
        <f t="shared" si="5"/>
        <v>4.138807407066741E-5</v>
      </c>
      <c r="AP14" s="404">
        <f t="shared" si="6"/>
        <v>0</v>
      </c>
    </row>
    <row r="15" spans="2:42" ht="14.4" hidden="1" thickBot="1">
      <c r="B15" s="393" t="s">
        <v>478</v>
      </c>
      <c r="C15" s="394"/>
      <c r="D15" s="395" t="s">
        <v>512</v>
      </c>
      <c r="E15" s="396"/>
      <c r="F15" s="397" t="s">
        <v>92</v>
      </c>
      <c r="G15" s="397" t="s">
        <v>93</v>
      </c>
      <c r="H15" s="398">
        <v>45629</v>
      </c>
      <c r="I15" s="398">
        <v>45842</v>
      </c>
      <c r="J15" s="397" t="s">
        <v>76</v>
      </c>
      <c r="K15" s="399">
        <v>100000</v>
      </c>
      <c r="L15" s="399">
        <v>100000</v>
      </c>
      <c r="M15" s="399">
        <v>100441</v>
      </c>
      <c r="N15" s="399">
        <v>100000</v>
      </c>
      <c r="O15" s="400">
        <v>0.06</v>
      </c>
      <c r="P15" s="401">
        <v>3.8413880740706674E-3</v>
      </c>
      <c r="Q15" s="402">
        <v>0.9</v>
      </c>
      <c r="R15" s="403" t="s">
        <v>96</v>
      </c>
      <c r="T15" s="344" t="s">
        <v>478</v>
      </c>
      <c r="U15" s="345" t="s">
        <v>512</v>
      </c>
      <c r="V15" s="345" t="s">
        <v>92</v>
      </c>
      <c r="W15" s="345" t="s">
        <v>93</v>
      </c>
      <c r="X15" s="346">
        <v>45629</v>
      </c>
      <c r="Y15" s="346">
        <v>45842</v>
      </c>
      <c r="Z15" s="345" t="s">
        <v>76</v>
      </c>
      <c r="AA15" s="347">
        <v>100000</v>
      </c>
      <c r="AB15" s="347">
        <v>100000</v>
      </c>
      <c r="AC15" s="347">
        <v>100441</v>
      </c>
      <c r="AD15" s="347">
        <v>100000</v>
      </c>
      <c r="AE15" s="348">
        <v>0.06</v>
      </c>
      <c r="AF15" s="348">
        <v>3.8E-3</v>
      </c>
      <c r="AG15" s="349">
        <v>0.9</v>
      </c>
      <c r="AH15" s="345" t="s">
        <v>96</v>
      </c>
      <c r="AJ15" s="404">
        <f t="shared" si="0"/>
        <v>0</v>
      </c>
      <c r="AK15" s="404">
        <f t="shared" si="1"/>
        <v>0</v>
      </c>
      <c r="AL15" s="404">
        <f t="shared" si="2"/>
        <v>0</v>
      </c>
      <c r="AM15" s="404">
        <f t="shared" si="3"/>
        <v>0</v>
      </c>
      <c r="AN15" s="404">
        <f t="shared" si="4"/>
        <v>0</v>
      </c>
      <c r="AO15" s="404">
        <f t="shared" si="5"/>
        <v>4.138807407066741E-5</v>
      </c>
      <c r="AP15" s="404">
        <f t="shared" si="6"/>
        <v>0</v>
      </c>
    </row>
    <row r="16" spans="2:42" ht="14.4" hidden="1" thickBot="1">
      <c r="B16" s="393" t="s">
        <v>478</v>
      </c>
      <c r="C16" s="394"/>
      <c r="D16" s="395" t="s">
        <v>512</v>
      </c>
      <c r="E16" s="396"/>
      <c r="F16" s="397" t="s">
        <v>92</v>
      </c>
      <c r="G16" s="397" t="s">
        <v>93</v>
      </c>
      <c r="H16" s="398">
        <v>45628</v>
      </c>
      <c r="I16" s="398">
        <v>45846</v>
      </c>
      <c r="J16" s="397" t="s">
        <v>76</v>
      </c>
      <c r="K16" s="399">
        <v>100000</v>
      </c>
      <c r="L16" s="399">
        <v>100000</v>
      </c>
      <c r="M16" s="399">
        <v>100476.76</v>
      </c>
      <c r="N16" s="399">
        <v>100000</v>
      </c>
      <c r="O16" s="400">
        <v>0.06</v>
      </c>
      <c r="P16" s="401">
        <v>3.8427557231136751E-3</v>
      </c>
      <c r="Q16" s="402">
        <v>0.9</v>
      </c>
      <c r="R16" s="403" t="s">
        <v>96</v>
      </c>
      <c r="T16" s="344" t="s">
        <v>478</v>
      </c>
      <c r="U16" s="345" t="s">
        <v>512</v>
      </c>
      <c r="V16" s="345" t="s">
        <v>92</v>
      </c>
      <c r="W16" s="345" t="s">
        <v>93</v>
      </c>
      <c r="X16" s="346">
        <v>45628</v>
      </c>
      <c r="Y16" s="346">
        <v>45846</v>
      </c>
      <c r="Z16" s="345" t="s">
        <v>76</v>
      </c>
      <c r="AA16" s="347">
        <v>100000</v>
      </c>
      <c r="AB16" s="347">
        <v>100000</v>
      </c>
      <c r="AC16" s="347">
        <v>100476.76</v>
      </c>
      <c r="AD16" s="347">
        <v>100000</v>
      </c>
      <c r="AE16" s="348">
        <v>0.06</v>
      </c>
      <c r="AF16" s="348">
        <v>3.8E-3</v>
      </c>
      <c r="AG16" s="349">
        <v>0.9</v>
      </c>
      <c r="AH16" s="345" t="s">
        <v>96</v>
      </c>
      <c r="AJ16" s="404">
        <f t="shared" si="0"/>
        <v>0</v>
      </c>
      <c r="AK16" s="404">
        <f t="shared" si="1"/>
        <v>0</v>
      </c>
      <c r="AL16" s="404">
        <f t="shared" si="2"/>
        <v>0</v>
      </c>
      <c r="AM16" s="404">
        <f t="shared" si="3"/>
        <v>0</v>
      </c>
      <c r="AN16" s="404">
        <f t="shared" si="4"/>
        <v>0</v>
      </c>
      <c r="AO16" s="404">
        <f t="shared" si="5"/>
        <v>4.2755723113675065E-5</v>
      </c>
      <c r="AP16" s="404">
        <f t="shared" si="6"/>
        <v>0</v>
      </c>
    </row>
    <row r="17" spans="2:42" ht="14.4" hidden="1" thickBot="1">
      <c r="B17" s="393" t="s">
        <v>478</v>
      </c>
      <c r="C17" s="394"/>
      <c r="D17" s="395" t="s">
        <v>512</v>
      </c>
      <c r="E17" s="396"/>
      <c r="F17" s="397" t="s">
        <v>92</v>
      </c>
      <c r="G17" s="397" t="s">
        <v>93</v>
      </c>
      <c r="H17" s="398">
        <v>45625</v>
      </c>
      <c r="I17" s="398">
        <v>45845</v>
      </c>
      <c r="J17" s="397" t="s">
        <v>76</v>
      </c>
      <c r="K17" s="399">
        <v>100000</v>
      </c>
      <c r="L17" s="399">
        <v>100000</v>
      </c>
      <c r="M17" s="399">
        <v>100517.22</v>
      </c>
      <c r="N17" s="399">
        <v>100000</v>
      </c>
      <c r="O17" s="400">
        <v>0.06</v>
      </c>
      <c r="P17" s="401">
        <v>3.8443031246875037E-3</v>
      </c>
      <c r="Q17" s="402">
        <v>0.9</v>
      </c>
      <c r="R17" s="403" t="s">
        <v>96</v>
      </c>
      <c r="T17" s="344" t="s">
        <v>478</v>
      </c>
      <c r="U17" s="345" t="s">
        <v>512</v>
      </c>
      <c r="V17" s="345" t="s">
        <v>92</v>
      </c>
      <c r="W17" s="345" t="s">
        <v>93</v>
      </c>
      <c r="X17" s="346">
        <v>45625</v>
      </c>
      <c r="Y17" s="346">
        <v>45845</v>
      </c>
      <c r="Z17" s="345" t="s">
        <v>76</v>
      </c>
      <c r="AA17" s="347">
        <v>100000</v>
      </c>
      <c r="AB17" s="347">
        <v>100000</v>
      </c>
      <c r="AC17" s="347">
        <v>100517.22</v>
      </c>
      <c r="AD17" s="347">
        <v>100000</v>
      </c>
      <c r="AE17" s="348">
        <v>0.06</v>
      </c>
      <c r="AF17" s="348">
        <v>3.8E-3</v>
      </c>
      <c r="AG17" s="349">
        <v>0.9</v>
      </c>
      <c r="AH17" s="345" t="s">
        <v>96</v>
      </c>
      <c r="AJ17" s="404">
        <f t="shared" si="0"/>
        <v>0</v>
      </c>
      <c r="AK17" s="404">
        <f t="shared" si="1"/>
        <v>0</v>
      </c>
      <c r="AL17" s="404">
        <f t="shared" si="2"/>
        <v>0</v>
      </c>
      <c r="AM17" s="404">
        <f t="shared" si="3"/>
        <v>0</v>
      </c>
      <c r="AN17" s="404">
        <f t="shared" si="4"/>
        <v>0</v>
      </c>
      <c r="AO17" s="404">
        <f t="shared" si="5"/>
        <v>4.4303124687503689E-5</v>
      </c>
      <c r="AP17" s="404">
        <f t="shared" si="6"/>
        <v>0</v>
      </c>
    </row>
    <row r="18" spans="2:42" ht="14.4" hidden="1" thickBot="1">
      <c r="B18" s="393" t="s">
        <v>478</v>
      </c>
      <c r="C18" s="394"/>
      <c r="D18" s="395" t="s">
        <v>512</v>
      </c>
      <c r="E18" s="396"/>
      <c r="F18" s="397" t="s">
        <v>92</v>
      </c>
      <c r="G18" s="397" t="s">
        <v>93</v>
      </c>
      <c r="H18" s="398">
        <v>45625</v>
      </c>
      <c r="I18" s="398">
        <v>45859</v>
      </c>
      <c r="J18" s="397" t="s">
        <v>76</v>
      </c>
      <c r="K18" s="399">
        <v>100000</v>
      </c>
      <c r="L18" s="399">
        <v>100000</v>
      </c>
      <c r="M18" s="399">
        <v>100534.72</v>
      </c>
      <c r="N18" s="399">
        <v>100000</v>
      </c>
      <c r="O18" s="400">
        <v>6.1499999999999999E-2</v>
      </c>
      <c r="P18" s="401">
        <v>3.8449724160256648E-3</v>
      </c>
      <c r="Q18" s="402">
        <v>0.9</v>
      </c>
      <c r="R18" s="403" t="s">
        <v>96</v>
      </c>
      <c r="T18" s="344" t="s">
        <v>478</v>
      </c>
      <c r="U18" s="345" t="s">
        <v>512</v>
      </c>
      <c r="V18" s="345" t="s">
        <v>92</v>
      </c>
      <c r="W18" s="345" t="s">
        <v>93</v>
      </c>
      <c r="X18" s="346">
        <v>45625</v>
      </c>
      <c r="Y18" s="346">
        <v>45859</v>
      </c>
      <c r="Z18" s="345" t="s">
        <v>76</v>
      </c>
      <c r="AA18" s="347">
        <v>100000</v>
      </c>
      <c r="AB18" s="347">
        <v>100000</v>
      </c>
      <c r="AC18" s="347">
        <v>100534.72</v>
      </c>
      <c r="AD18" s="347">
        <v>100000</v>
      </c>
      <c r="AE18" s="348">
        <v>6.1499999999999999E-2</v>
      </c>
      <c r="AF18" s="348">
        <v>3.8E-3</v>
      </c>
      <c r="AG18" s="349">
        <v>0.9</v>
      </c>
      <c r="AH18" s="345" t="s">
        <v>96</v>
      </c>
      <c r="AJ18" s="404">
        <f t="shared" si="0"/>
        <v>0</v>
      </c>
      <c r="AK18" s="404">
        <f t="shared" si="1"/>
        <v>0</v>
      </c>
      <c r="AL18" s="404">
        <f t="shared" si="2"/>
        <v>0</v>
      </c>
      <c r="AM18" s="404">
        <f t="shared" si="3"/>
        <v>0</v>
      </c>
      <c r="AN18" s="404">
        <f t="shared" si="4"/>
        <v>0</v>
      </c>
      <c r="AO18" s="404">
        <f t="shared" si="5"/>
        <v>4.4972416025664767E-5</v>
      </c>
      <c r="AP18" s="404">
        <f t="shared" si="6"/>
        <v>0</v>
      </c>
    </row>
    <row r="19" spans="2:42" ht="14.4" hidden="1" thickBot="1">
      <c r="B19" s="393" t="s">
        <v>478</v>
      </c>
      <c r="C19" s="394"/>
      <c r="D19" s="395" t="s">
        <v>512</v>
      </c>
      <c r="E19" s="396"/>
      <c r="F19" s="397" t="s">
        <v>92</v>
      </c>
      <c r="G19" s="397" t="s">
        <v>93</v>
      </c>
      <c r="H19" s="398">
        <v>45625</v>
      </c>
      <c r="I19" s="398">
        <v>45859</v>
      </c>
      <c r="J19" s="397" t="s">
        <v>76</v>
      </c>
      <c r="K19" s="399">
        <v>100000</v>
      </c>
      <c r="L19" s="399">
        <v>100000</v>
      </c>
      <c r="M19" s="399">
        <v>100534.72</v>
      </c>
      <c r="N19" s="399">
        <v>100000</v>
      </c>
      <c r="O19" s="400">
        <v>6.1499999999999999E-2</v>
      </c>
      <c r="P19" s="401">
        <v>3.8449724160256648E-3</v>
      </c>
      <c r="Q19" s="402">
        <v>0.9</v>
      </c>
      <c r="R19" s="403" t="s">
        <v>96</v>
      </c>
      <c r="T19" s="344" t="s">
        <v>478</v>
      </c>
      <c r="U19" s="345" t="s">
        <v>512</v>
      </c>
      <c r="V19" s="345" t="s">
        <v>92</v>
      </c>
      <c r="W19" s="345" t="s">
        <v>93</v>
      </c>
      <c r="X19" s="346">
        <v>45625</v>
      </c>
      <c r="Y19" s="346">
        <v>45859</v>
      </c>
      <c r="Z19" s="345" t="s">
        <v>76</v>
      </c>
      <c r="AA19" s="347">
        <v>100000</v>
      </c>
      <c r="AB19" s="347">
        <v>100000</v>
      </c>
      <c r="AC19" s="347">
        <v>100534.72</v>
      </c>
      <c r="AD19" s="347">
        <v>100000</v>
      </c>
      <c r="AE19" s="348">
        <v>6.1499999999999999E-2</v>
      </c>
      <c r="AF19" s="348">
        <v>3.8E-3</v>
      </c>
      <c r="AG19" s="349">
        <v>0.9</v>
      </c>
      <c r="AH19" s="345" t="s">
        <v>96</v>
      </c>
      <c r="AJ19" s="404">
        <f t="shared" si="0"/>
        <v>0</v>
      </c>
      <c r="AK19" s="404">
        <f t="shared" si="1"/>
        <v>0</v>
      </c>
      <c r="AL19" s="404">
        <f t="shared" si="2"/>
        <v>0</v>
      </c>
      <c r="AM19" s="404">
        <f t="shared" si="3"/>
        <v>0</v>
      </c>
      <c r="AN19" s="404">
        <f t="shared" si="4"/>
        <v>0</v>
      </c>
      <c r="AO19" s="404">
        <f t="shared" si="5"/>
        <v>4.4972416025664767E-5</v>
      </c>
      <c r="AP19" s="404">
        <f t="shared" si="6"/>
        <v>0</v>
      </c>
    </row>
    <row r="20" spans="2:42" ht="14.4" hidden="1" thickBot="1">
      <c r="B20" s="393" t="s">
        <v>478</v>
      </c>
      <c r="C20" s="394"/>
      <c r="D20" s="395" t="s">
        <v>512</v>
      </c>
      <c r="E20" s="396"/>
      <c r="F20" s="397" t="s">
        <v>92</v>
      </c>
      <c r="G20" s="397" t="s">
        <v>93</v>
      </c>
      <c r="H20" s="398">
        <v>45621</v>
      </c>
      <c r="I20" s="398">
        <v>45861</v>
      </c>
      <c r="J20" s="397" t="s">
        <v>76</v>
      </c>
      <c r="K20" s="399">
        <v>100000</v>
      </c>
      <c r="L20" s="399">
        <v>100000</v>
      </c>
      <c r="M20" s="399">
        <v>100581.89</v>
      </c>
      <c r="N20" s="399">
        <v>100000</v>
      </c>
      <c r="O20" s="400">
        <v>0.06</v>
      </c>
      <c r="P20" s="401">
        <v>3.8467764430211537E-3</v>
      </c>
      <c r="Q20" s="402">
        <v>0.9</v>
      </c>
      <c r="R20" s="403" t="s">
        <v>96</v>
      </c>
      <c r="T20" s="344" t="s">
        <v>478</v>
      </c>
      <c r="U20" s="345" t="s">
        <v>512</v>
      </c>
      <c r="V20" s="345" t="s">
        <v>92</v>
      </c>
      <c r="W20" s="345" t="s">
        <v>93</v>
      </c>
      <c r="X20" s="346">
        <v>45621</v>
      </c>
      <c r="Y20" s="346">
        <v>45861</v>
      </c>
      <c r="Z20" s="345" t="s">
        <v>76</v>
      </c>
      <c r="AA20" s="347">
        <v>100000</v>
      </c>
      <c r="AB20" s="347">
        <v>100000</v>
      </c>
      <c r="AC20" s="347">
        <v>100581.89</v>
      </c>
      <c r="AD20" s="347">
        <v>100000</v>
      </c>
      <c r="AE20" s="348">
        <v>0.06</v>
      </c>
      <c r="AF20" s="348">
        <v>3.8E-3</v>
      </c>
      <c r="AG20" s="349">
        <v>0.9</v>
      </c>
      <c r="AH20" s="345" t="s">
        <v>96</v>
      </c>
      <c r="AJ20" s="404">
        <f t="shared" si="0"/>
        <v>0</v>
      </c>
      <c r="AK20" s="404">
        <f t="shared" si="1"/>
        <v>0</v>
      </c>
      <c r="AL20" s="404">
        <f t="shared" si="2"/>
        <v>0</v>
      </c>
      <c r="AM20" s="404">
        <f t="shared" si="3"/>
        <v>0</v>
      </c>
      <c r="AN20" s="404">
        <f t="shared" si="4"/>
        <v>0</v>
      </c>
      <c r="AO20" s="404">
        <f t="shared" si="5"/>
        <v>4.6776443021153725E-5</v>
      </c>
      <c r="AP20" s="404">
        <f t="shared" si="6"/>
        <v>0</v>
      </c>
    </row>
    <row r="21" spans="2:42" ht="14.4" hidden="1" thickBot="1">
      <c r="B21" s="393" t="s">
        <v>478</v>
      </c>
      <c r="C21" s="394"/>
      <c r="D21" s="395" t="s">
        <v>512</v>
      </c>
      <c r="E21" s="396"/>
      <c r="F21" s="397" t="s">
        <v>92</v>
      </c>
      <c r="G21" s="397" t="s">
        <v>93</v>
      </c>
      <c r="H21" s="398">
        <v>45621</v>
      </c>
      <c r="I21" s="398">
        <v>45861</v>
      </c>
      <c r="J21" s="397" t="s">
        <v>76</v>
      </c>
      <c r="K21" s="399">
        <v>100000</v>
      </c>
      <c r="L21" s="399">
        <v>100000</v>
      </c>
      <c r="M21" s="399">
        <v>100581.89</v>
      </c>
      <c r="N21" s="399">
        <v>100000</v>
      </c>
      <c r="O21" s="400">
        <v>0.06</v>
      </c>
      <c r="P21" s="401">
        <v>3.8467764430211537E-3</v>
      </c>
      <c r="Q21" s="402">
        <v>0.9</v>
      </c>
      <c r="R21" s="403" t="s">
        <v>96</v>
      </c>
      <c r="T21" s="344" t="s">
        <v>478</v>
      </c>
      <c r="U21" s="345" t="s">
        <v>512</v>
      </c>
      <c r="V21" s="345" t="s">
        <v>92</v>
      </c>
      <c r="W21" s="345" t="s">
        <v>93</v>
      </c>
      <c r="X21" s="346">
        <v>45621</v>
      </c>
      <c r="Y21" s="346">
        <v>45861</v>
      </c>
      <c r="Z21" s="345" t="s">
        <v>76</v>
      </c>
      <c r="AA21" s="347">
        <v>100000</v>
      </c>
      <c r="AB21" s="347">
        <v>100000</v>
      </c>
      <c r="AC21" s="347">
        <v>100581.89</v>
      </c>
      <c r="AD21" s="347">
        <v>100000</v>
      </c>
      <c r="AE21" s="348">
        <v>0.06</v>
      </c>
      <c r="AF21" s="348">
        <v>3.8E-3</v>
      </c>
      <c r="AG21" s="349">
        <v>0.9</v>
      </c>
      <c r="AH21" s="345" t="s">
        <v>96</v>
      </c>
      <c r="AJ21" s="404">
        <f t="shared" si="0"/>
        <v>0</v>
      </c>
      <c r="AK21" s="404">
        <f t="shared" si="1"/>
        <v>0</v>
      </c>
      <c r="AL21" s="404">
        <f t="shared" si="2"/>
        <v>0</v>
      </c>
      <c r="AM21" s="404">
        <f t="shared" si="3"/>
        <v>0</v>
      </c>
      <c r="AN21" s="404">
        <f t="shared" si="4"/>
        <v>0</v>
      </c>
      <c r="AO21" s="404">
        <f t="shared" si="5"/>
        <v>4.6776443021153725E-5</v>
      </c>
      <c r="AP21" s="404">
        <f t="shared" si="6"/>
        <v>0</v>
      </c>
    </row>
    <row r="22" spans="2:42" ht="14.4" hidden="1" thickBot="1">
      <c r="B22" s="393" t="s">
        <v>478</v>
      </c>
      <c r="C22" s="394"/>
      <c r="D22" s="395" t="s">
        <v>512</v>
      </c>
      <c r="E22" s="396"/>
      <c r="F22" s="397" t="s">
        <v>92</v>
      </c>
      <c r="G22" s="397" t="s">
        <v>93</v>
      </c>
      <c r="H22" s="398">
        <v>45621</v>
      </c>
      <c r="I22" s="398">
        <v>45861</v>
      </c>
      <c r="J22" s="397" t="s">
        <v>76</v>
      </c>
      <c r="K22" s="399">
        <v>100000</v>
      </c>
      <c r="L22" s="399">
        <v>100000</v>
      </c>
      <c r="M22" s="399">
        <v>100581.89</v>
      </c>
      <c r="N22" s="399">
        <v>100000</v>
      </c>
      <c r="O22" s="400">
        <v>0.06</v>
      </c>
      <c r="P22" s="401">
        <v>3.8467764430211537E-3</v>
      </c>
      <c r="Q22" s="402">
        <v>0.9</v>
      </c>
      <c r="R22" s="403" t="s">
        <v>96</v>
      </c>
      <c r="T22" s="344" t="s">
        <v>478</v>
      </c>
      <c r="U22" s="345" t="s">
        <v>512</v>
      </c>
      <c r="V22" s="345" t="s">
        <v>92</v>
      </c>
      <c r="W22" s="345" t="s">
        <v>93</v>
      </c>
      <c r="X22" s="346">
        <v>45621</v>
      </c>
      <c r="Y22" s="346">
        <v>45861</v>
      </c>
      <c r="Z22" s="345" t="s">
        <v>76</v>
      </c>
      <c r="AA22" s="347">
        <v>100000</v>
      </c>
      <c r="AB22" s="347">
        <v>100000</v>
      </c>
      <c r="AC22" s="347">
        <v>100581.89</v>
      </c>
      <c r="AD22" s="347">
        <v>100000</v>
      </c>
      <c r="AE22" s="348">
        <v>0.06</v>
      </c>
      <c r="AF22" s="348">
        <v>3.8E-3</v>
      </c>
      <c r="AG22" s="349">
        <v>0.9</v>
      </c>
      <c r="AH22" s="345" t="s">
        <v>96</v>
      </c>
      <c r="AJ22" s="404">
        <f t="shared" si="0"/>
        <v>0</v>
      </c>
      <c r="AK22" s="404">
        <f t="shared" si="1"/>
        <v>0</v>
      </c>
      <c r="AL22" s="404">
        <f t="shared" si="2"/>
        <v>0</v>
      </c>
      <c r="AM22" s="404">
        <f t="shared" si="3"/>
        <v>0</v>
      </c>
      <c r="AN22" s="404">
        <f t="shared" si="4"/>
        <v>0</v>
      </c>
      <c r="AO22" s="404">
        <f t="shared" si="5"/>
        <v>4.6776443021153725E-5</v>
      </c>
      <c r="AP22" s="404">
        <f t="shared" si="6"/>
        <v>0</v>
      </c>
    </row>
    <row r="23" spans="2:42" ht="14.4" thickBot="1">
      <c r="B23" s="393"/>
      <c r="C23" s="394"/>
      <c r="D23" s="395"/>
      <c r="E23" s="396"/>
      <c r="F23" s="397"/>
      <c r="G23" s="397"/>
      <c r="H23" s="398"/>
      <c r="I23" s="398"/>
      <c r="J23" s="397"/>
      <c r="K23" s="416"/>
      <c r="L23" s="416"/>
      <c r="M23" s="416"/>
      <c r="N23" s="416"/>
      <c r="O23" s="417"/>
      <c r="P23" s="418"/>
      <c r="Q23" s="402"/>
      <c r="R23" s="403"/>
      <c r="T23" s="419"/>
      <c r="U23" s="341"/>
      <c r="V23" s="341"/>
      <c r="W23" s="341"/>
      <c r="X23" s="420"/>
      <c r="Y23" s="420"/>
      <c r="Z23" s="341"/>
      <c r="AA23" s="421">
        <f>SUM(AA4:AA22)</f>
        <v>1900000</v>
      </c>
      <c r="AB23" s="421">
        <f>SUM(AB4:AB22)</f>
        <v>1900000</v>
      </c>
      <c r="AC23" s="421">
        <f>SUM(AC4:AC22)</f>
        <v>1908348.3699999996</v>
      </c>
      <c r="AD23" s="421">
        <f>SUM(AD4:AD22)</f>
        <v>1900000</v>
      </c>
      <c r="AE23" s="422"/>
      <c r="AF23" s="422"/>
      <c r="AG23" s="423"/>
      <c r="AH23" s="341"/>
      <c r="AJ23" s="404"/>
      <c r="AK23" s="404"/>
      <c r="AL23" s="404"/>
      <c r="AM23" s="404"/>
      <c r="AN23" s="404"/>
      <c r="AO23" s="404"/>
      <c r="AP23" s="404"/>
    </row>
    <row r="24" spans="2:42" ht="14.4" hidden="1" thickBot="1">
      <c r="B24" s="393" t="s">
        <v>478</v>
      </c>
      <c r="C24" s="394"/>
      <c r="D24" s="395" t="s">
        <v>512</v>
      </c>
      <c r="E24" s="396"/>
      <c r="F24" s="397" t="s">
        <v>92</v>
      </c>
      <c r="G24" s="397" t="s">
        <v>93</v>
      </c>
      <c r="H24" s="398">
        <v>45621</v>
      </c>
      <c r="I24" s="398">
        <v>45861</v>
      </c>
      <c r="J24" s="397" t="s">
        <v>76</v>
      </c>
      <c r="K24" s="399">
        <v>100000</v>
      </c>
      <c r="L24" s="399">
        <v>100000</v>
      </c>
      <c r="M24" s="399">
        <v>100581.89</v>
      </c>
      <c r="N24" s="399">
        <v>100000</v>
      </c>
      <c r="O24" s="400">
        <v>0.06</v>
      </c>
      <c r="P24" s="401">
        <v>3.8467764430211537E-3</v>
      </c>
      <c r="Q24" s="402">
        <v>0.9</v>
      </c>
      <c r="R24" s="403" t="s">
        <v>96</v>
      </c>
      <c r="T24" s="350" t="s">
        <v>478</v>
      </c>
      <c r="U24" s="351" t="s">
        <v>512</v>
      </c>
      <c r="V24" s="351" t="s">
        <v>92</v>
      </c>
      <c r="W24" s="351" t="s">
        <v>93</v>
      </c>
      <c r="X24" s="352">
        <v>45621</v>
      </c>
      <c r="Y24" s="352">
        <v>45861</v>
      </c>
      <c r="Z24" s="351" t="s">
        <v>76</v>
      </c>
      <c r="AA24" s="353">
        <v>100000</v>
      </c>
      <c r="AB24" s="353">
        <v>100000</v>
      </c>
      <c r="AC24" s="353">
        <v>100581.89</v>
      </c>
      <c r="AD24" s="353">
        <v>100000</v>
      </c>
      <c r="AE24" s="354">
        <v>0.06</v>
      </c>
      <c r="AF24" s="354">
        <v>3.8E-3</v>
      </c>
      <c r="AG24" s="355">
        <v>0.9</v>
      </c>
      <c r="AH24" s="351" t="s">
        <v>96</v>
      </c>
      <c r="AJ24" s="404">
        <f t="shared" ref="AJ24:AJ46" si="7">+K24-AA24</f>
        <v>0</v>
      </c>
      <c r="AK24" s="404">
        <f t="shared" ref="AK24:AK46" si="8">+L24-AB24</f>
        <v>0</v>
      </c>
      <c r="AL24" s="404">
        <f t="shared" ref="AL24:AL46" si="9">+M24-AC24</f>
        <v>0</v>
      </c>
      <c r="AM24" s="404">
        <f t="shared" ref="AM24:AM46" si="10">+N24-AD24</f>
        <v>0</v>
      </c>
      <c r="AN24" s="404">
        <f t="shared" ref="AN24:AN46" si="11">+O24-AE24</f>
        <v>0</v>
      </c>
      <c r="AO24" s="404">
        <f t="shared" ref="AO24:AO46" si="12">+P24-AF24</f>
        <v>4.6776443021153725E-5</v>
      </c>
      <c r="AP24" s="404">
        <f t="shared" ref="AP24:AP46" si="13">+Q24-AG24</f>
        <v>0</v>
      </c>
    </row>
    <row r="25" spans="2:42" ht="14.4" hidden="1" thickBot="1">
      <c r="B25" s="393" t="s">
        <v>478</v>
      </c>
      <c r="C25" s="394"/>
      <c r="D25" s="395" t="s">
        <v>512</v>
      </c>
      <c r="E25" s="396"/>
      <c r="F25" s="397" t="s">
        <v>92</v>
      </c>
      <c r="G25" s="397" t="s">
        <v>93</v>
      </c>
      <c r="H25" s="398">
        <v>45621</v>
      </c>
      <c r="I25" s="398">
        <v>45861</v>
      </c>
      <c r="J25" s="397" t="s">
        <v>76</v>
      </c>
      <c r="K25" s="399">
        <v>100000</v>
      </c>
      <c r="L25" s="399">
        <v>100000</v>
      </c>
      <c r="M25" s="399">
        <v>100581.89</v>
      </c>
      <c r="N25" s="399">
        <v>100000</v>
      </c>
      <c r="O25" s="400">
        <v>0.06</v>
      </c>
      <c r="P25" s="401">
        <v>3.8467764430211537E-3</v>
      </c>
      <c r="Q25" s="402">
        <v>0.9</v>
      </c>
      <c r="R25" s="403" t="s">
        <v>96</v>
      </c>
      <c r="T25" s="350" t="s">
        <v>478</v>
      </c>
      <c r="U25" s="351" t="s">
        <v>512</v>
      </c>
      <c r="V25" s="351" t="s">
        <v>92</v>
      </c>
      <c r="W25" s="351" t="s">
        <v>93</v>
      </c>
      <c r="X25" s="352">
        <v>45621</v>
      </c>
      <c r="Y25" s="352">
        <v>45861</v>
      </c>
      <c r="Z25" s="351" t="s">
        <v>76</v>
      </c>
      <c r="AA25" s="353">
        <v>100000</v>
      </c>
      <c r="AB25" s="353">
        <v>100000</v>
      </c>
      <c r="AC25" s="353">
        <v>100581.89</v>
      </c>
      <c r="AD25" s="353">
        <v>100000</v>
      </c>
      <c r="AE25" s="354">
        <v>0.06</v>
      </c>
      <c r="AF25" s="354">
        <v>3.8E-3</v>
      </c>
      <c r="AG25" s="355">
        <v>0.9</v>
      </c>
      <c r="AH25" s="351" t="s">
        <v>96</v>
      </c>
      <c r="AJ25" s="404">
        <f t="shared" si="7"/>
        <v>0</v>
      </c>
      <c r="AK25" s="404">
        <f t="shared" si="8"/>
        <v>0</v>
      </c>
      <c r="AL25" s="404">
        <f t="shared" si="9"/>
        <v>0</v>
      </c>
      <c r="AM25" s="404">
        <f t="shared" si="10"/>
        <v>0</v>
      </c>
      <c r="AN25" s="404">
        <f t="shared" si="11"/>
        <v>0</v>
      </c>
      <c r="AO25" s="404">
        <f t="shared" si="12"/>
        <v>4.6776443021153725E-5</v>
      </c>
      <c r="AP25" s="404">
        <f t="shared" si="13"/>
        <v>0</v>
      </c>
    </row>
    <row r="26" spans="2:42" ht="14.4" hidden="1" thickBot="1">
      <c r="B26" s="393" t="s">
        <v>478</v>
      </c>
      <c r="C26" s="394"/>
      <c r="D26" s="395" t="s">
        <v>512</v>
      </c>
      <c r="E26" s="396"/>
      <c r="F26" s="397" t="s">
        <v>92</v>
      </c>
      <c r="G26" s="397" t="s">
        <v>93</v>
      </c>
      <c r="H26" s="398">
        <v>45621</v>
      </c>
      <c r="I26" s="398">
        <v>45861</v>
      </c>
      <c r="J26" s="397" t="s">
        <v>76</v>
      </c>
      <c r="K26" s="399">
        <v>100000</v>
      </c>
      <c r="L26" s="399">
        <v>100000</v>
      </c>
      <c r="M26" s="399">
        <v>100581.89</v>
      </c>
      <c r="N26" s="399">
        <v>100000</v>
      </c>
      <c r="O26" s="400">
        <v>0.06</v>
      </c>
      <c r="P26" s="401">
        <v>3.8467764430211537E-3</v>
      </c>
      <c r="Q26" s="402">
        <v>0.9</v>
      </c>
      <c r="R26" s="403" t="s">
        <v>96</v>
      </c>
      <c r="T26" s="350" t="s">
        <v>478</v>
      </c>
      <c r="U26" s="351" t="s">
        <v>512</v>
      </c>
      <c r="V26" s="351" t="s">
        <v>92</v>
      </c>
      <c r="W26" s="351" t="s">
        <v>93</v>
      </c>
      <c r="X26" s="352">
        <v>45621</v>
      </c>
      <c r="Y26" s="352">
        <v>45861</v>
      </c>
      <c r="Z26" s="351" t="s">
        <v>76</v>
      </c>
      <c r="AA26" s="353">
        <v>100000</v>
      </c>
      <c r="AB26" s="353">
        <v>100000</v>
      </c>
      <c r="AC26" s="353">
        <v>100581.89</v>
      </c>
      <c r="AD26" s="353">
        <v>100000</v>
      </c>
      <c r="AE26" s="354">
        <v>0.06</v>
      </c>
      <c r="AF26" s="354">
        <v>3.8E-3</v>
      </c>
      <c r="AG26" s="355">
        <v>0.9</v>
      </c>
      <c r="AH26" s="351" t="s">
        <v>96</v>
      </c>
      <c r="AJ26" s="404">
        <f t="shared" si="7"/>
        <v>0</v>
      </c>
      <c r="AK26" s="404">
        <f t="shared" si="8"/>
        <v>0</v>
      </c>
      <c r="AL26" s="404">
        <f t="shared" si="9"/>
        <v>0</v>
      </c>
      <c r="AM26" s="404">
        <f t="shared" si="10"/>
        <v>0</v>
      </c>
      <c r="AN26" s="404">
        <f t="shared" si="11"/>
        <v>0</v>
      </c>
      <c r="AO26" s="404">
        <f t="shared" si="12"/>
        <v>4.6776443021153725E-5</v>
      </c>
      <c r="AP26" s="404">
        <f t="shared" si="13"/>
        <v>0</v>
      </c>
    </row>
    <row r="27" spans="2:42" ht="14.4" hidden="1" thickBot="1">
      <c r="B27" s="393" t="s">
        <v>478</v>
      </c>
      <c r="C27" s="394"/>
      <c r="D27" s="395" t="s">
        <v>512</v>
      </c>
      <c r="E27" s="396"/>
      <c r="F27" s="397" t="s">
        <v>92</v>
      </c>
      <c r="G27" s="397" t="s">
        <v>93</v>
      </c>
      <c r="H27" s="398">
        <v>45621</v>
      </c>
      <c r="I27" s="398">
        <v>45861</v>
      </c>
      <c r="J27" s="397" t="s">
        <v>76</v>
      </c>
      <c r="K27" s="399">
        <v>100000</v>
      </c>
      <c r="L27" s="399">
        <v>100000</v>
      </c>
      <c r="M27" s="399">
        <v>100581.89</v>
      </c>
      <c r="N27" s="399">
        <v>100000</v>
      </c>
      <c r="O27" s="400">
        <v>0.06</v>
      </c>
      <c r="P27" s="401">
        <v>3.8467764430211537E-3</v>
      </c>
      <c r="Q27" s="402">
        <v>0.9</v>
      </c>
      <c r="R27" s="403" t="s">
        <v>96</v>
      </c>
      <c r="T27" s="350" t="s">
        <v>478</v>
      </c>
      <c r="U27" s="351" t="s">
        <v>512</v>
      </c>
      <c r="V27" s="351" t="s">
        <v>92</v>
      </c>
      <c r="W27" s="351" t="s">
        <v>93</v>
      </c>
      <c r="X27" s="352">
        <v>45621</v>
      </c>
      <c r="Y27" s="352">
        <v>45861</v>
      </c>
      <c r="Z27" s="351" t="s">
        <v>76</v>
      </c>
      <c r="AA27" s="353">
        <v>100000</v>
      </c>
      <c r="AB27" s="353">
        <v>100000</v>
      </c>
      <c r="AC27" s="353">
        <v>100581.89</v>
      </c>
      <c r="AD27" s="353">
        <v>100000</v>
      </c>
      <c r="AE27" s="354">
        <v>0.06</v>
      </c>
      <c r="AF27" s="354">
        <v>3.8E-3</v>
      </c>
      <c r="AG27" s="355">
        <v>0.9</v>
      </c>
      <c r="AH27" s="351" t="s">
        <v>96</v>
      </c>
      <c r="AJ27" s="404">
        <f t="shared" si="7"/>
        <v>0</v>
      </c>
      <c r="AK27" s="404">
        <f t="shared" si="8"/>
        <v>0</v>
      </c>
      <c r="AL27" s="404">
        <f t="shared" si="9"/>
        <v>0</v>
      </c>
      <c r="AM27" s="404">
        <f t="shared" si="10"/>
        <v>0</v>
      </c>
      <c r="AN27" s="404">
        <f t="shared" si="11"/>
        <v>0</v>
      </c>
      <c r="AO27" s="404">
        <f t="shared" si="12"/>
        <v>4.6776443021153725E-5</v>
      </c>
      <c r="AP27" s="404">
        <f t="shared" si="13"/>
        <v>0</v>
      </c>
    </row>
    <row r="28" spans="2:42" ht="14.4" hidden="1" thickBot="1">
      <c r="B28" s="393" t="s">
        <v>478</v>
      </c>
      <c r="C28" s="394"/>
      <c r="D28" s="395" t="s">
        <v>512</v>
      </c>
      <c r="E28" s="396"/>
      <c r="F28" s="397" t="s">
        <v>92</v>
      </c>
      <c r="G28" s="397" t="s">
        <v>93</v>
      </c>
      <c r="H28" s="398">
        <v>45621</v>
      </c>
      <c r="I28" s="398">
        <v>45887</v>
      </c>
      <c r="J28" s="397" t="s">
        <v>76</v>
      </c>
      <c r="K28" s="399">
        <v>100000</v>
      </c>
      <c r="L28" s="399">
        <v>100000</v>
      </c>
      <c r="M28" s="399">
        <v>100581.89</v>
      </c>
      <c r="N28" s="399">
        <v>100000</v>
      </c>
      <c r="O28" s="400">
        <v>0.06</v>
      </c>
      <c r="P28" s="401">
        <v>3.8467764430211537E-3</v>
      </c>
      <c r="Q28" s="402">
        <v>0.9</v>
      </c>
      <c r="R28" s="403" t="s">
        <v>96</v>
      </c>
      <c r="T28" s="350" t="s">
        <v>478</v>
      </c>
      <c r="U28" s="351" t="s">
        <v>512</v>
      </c>
      <c r="V28" s="351" t="s">
        <v>92</v>
      </c>
      <c r="W28" s="351" t="s">
        <v>93</v>
      </c>
      <c r="X28" s="352">
        <v>45621</v>
      </c>
      <c r="Y28" s="352">
        <v>45887</v>
      </c>
      <c r="Z28" s="351" t="s">
        <v>76</v>
      </c>
      <c r="AA28" s="353">
        <v>100000</v>
      </c>
      <c r="AB28" s="353">
        <v>100000</v>
      </c>
      <c r="AC28" s="353">
        <v>100581.89</v>
      </c>
      <c r="AD28" s="353">
        <v>100000</v>
      </c>
      <c r="AE28" s="354">
        <v>0.06</v>
      </c>
      <c r="AF28" s="354">
        <v>3.8E-3</v>
      </c>
      <c r="AG28" s="355">
        <v>0.9</v>
      </c>
      <c r="AH28" s="351" t="s">
        <v>96</v>
      </c>
      <c r="AJ28" s="404">
        <f t="shared" si="7"/>
        <v>0</v>
      </c>
      <c r="AK28" s="404">
        <f t="shared" si="8"/>
        <v>0</v>
      </c>
      <c r="AL28" s="404">
        <f t="shared" si="9"/>
        <v>0</v>
      </c>
      <c r="AM28" s="404">
        <f t="shared" si="10"/>
        <v>0</v>
      </c>
      <c r="AN28" s="404">
        <f t="shared" si="11"/>
        <v>0</v>
      </c>
      <c r="AO28" s="404">
        <f t="shared" si="12"/>
        <v>4.6776443021153725E-5</v>
      </c>
      <c r="AP28" s="404">
        <f t="shared" si="13"/>
        <v>0</v>
      </c>
    </row>
    <row r="29" spans="2:42" ht="14.4" hidden="1" thickBot="1">
      <c r="B29" s="393" t="s">
        <v>478</v>
      </c>
      <c r="C29" s="394"/>
      <c r="D29" s="395" t="s">
        <v>512</v>
      </c>
      <c r="E29" s="396"/>
      <c r="F29" s="397" t="s">
        <v>92</v>
      </c>
      <c r="G29" s="397" t="s">
        <v>93</v>
      </c>
      <c r="H29" s="398">
        <v>45621</v>
      </c>
      <c r="I29" s="398">
        <v>45883</v>
      </c>
      <c r="J29" s="397" t="s">
        <v>76</v>
      </c>
      <c r="K29" s="399">
        <v>250000</v>
      </c>
      <c r="L29" s="399">
        <v>250000</v>
      </c>
      <c r="M29" s="399">
        <v>100581.89</v>
      </c>
      <c r="N29" s="399">
        <v>250000</v>
      </c>
      <c r="O29" s="400">
        <v>0.06</v>
      </c>
      <c r="P29" s="401">
        <v>3.8467764430211537E-3</v>
      </c>
      <c r="Q29" s="402">
        <v>0.9</v>
      </c>
      <c r="R29" s="403" t="s">
        <v>96</v>
      </c>
      <c r="T29" s="350" t="s">
        <v>478</v>
      </c>
      <c r="U29" s="351" t="s">
        <v>512</v>
      </c>
      <c r="V29" s="351" t="s">
        <v>92</v>
      </c>
      <c r="W29" s="351" t="s">
        <v>93</v>
      </c>
      <c r="X29" s="352">
        <v>45621</v>
      </c>
      <c r="Y29" s="352">
        <v>45883</v>
      </c>
      <c r="Z29" s="351" t="s">
        <v>76</v>
      </c>
      <c r="AA29" s="353">
        <v>250000</v>
      </c>
      <c r="AB29" s="353">
        <v>250000</v>
      </c>
      <c r="AC29" s="353">
        <v>100581.89</v>
      </c>
      <c r="AD29" s="353">
        <v>250000</v>
      </c>
      <c r="AE29" s="354">
        <v>0.06</v>
      </c>
      <c r="AF29" s="354">
        <v>3.8E-3</v>
      </c>
      <c r="AG29" s="355">
        <v>0.9</v>
      </c>
      <c r="AH29" s="351" t="s">
        <v>96</v>
      </c>
      <c r="AJ29" s="404">
        <f t="shared" si="7"/>
        <v>0</v>
      </c>
      <c r="AK29" s="404">
        <f t="shared" si="8"/>
        <v>0</v>
      </c>
      <c r="AL29" s="404">
        <f t="shared" si="9"/>
        <v>0</v>
      </c>
      <c r="AM29" s="404">
        <f t="shared" si="10"/>
        <v>0</v>
      </c>
      <c r="AN29" s="404">
        <f t="shared" si="11"/>
        <v>0</v>
      </c>
      <c r="AO29" s="404">
        <f t="shared" si="12"/>
        <v>4.6776443021153725E-5</v>
      </c>
      <c r="AP29" s="404">
        <f t="shared" si="13"/>
        <v>0</v>
      </c>
    </row>
    <row r="30" spans="2:42" ht="14.4" hidden="1" thickBot="1">
      <c r="B30" s="393" t="s">
        <v>478</v>
      </c>
      <c r="C30" s="394"/>
      <c r="D30" s="395" t="s">
        <v>512</v>
      </c>
      <c r="E30" s="396"/>
      <c r="F30" s="397" t="s">
        <v>92</v>
      </c>
      <c r="G30" s="397" t="s">
        <v>93</v>
      </c>
      <c r="H30" s="398">
        <v>45621</v>
      </c>
      <c r="I30" s="398">
        <v>45883</v>
      </c>
      <c r="J30" s="397" t="s">
        <v>76</v>
      </c>
      <c r="K30" s="399">
        <v>250000</v>
      </c>
      <c r="L30" s="399">
        <v>250000</v>
      </c>
      <c r="M30" s="399">
        <v>100581.89</v>
      </c>
      <c r="N30" s="399">
        <v>250000</v>
      </c>
      <c r="O30" s="400">
        <v>0.06</v>
      </c>
      <c r="P30" s="401">
        <v>3.8467764430211537E-3</v>
      </c>
      <c r="Q30" s="402">
        <v>0.9</v>
      </c>
      <c r="R30" s="403" t="s">
        <v>96</v>
      </c>
      <c r="T30" s="350" t="s">
        <v>478</v>
      </c>
      <c r="U30" s="351" t="s">
        <v>512</v>
      </c>
      <c r="V30" s="351" t="s">
        <v>92</v>
      </c>
      <c r="W30" s="351" t="s">
        <v>93</v>
      </c>
      <c r="X30" s="352">
        <v>45621</v>
      </c>
      <c r="Y30" s="352">
        <v>45883</v>
      </c>
      <c r="Z30" s="351" t="s">
        <v>76</v>
      </c>
      <c r="AA30" s="353">
        <v>250000</v>
      </c>
      <c r="AB30" s="353">
        <v>250000</v>
      </c>
      <c r="AC30" s="353">
        <v>100581.89</v>
      </c>
      <c r="AD30" s="353">
        <v>250000</v>
      </c>
      <c r="AE30" s="354">
        <v>0.06</v>
      </c>
      <c r="AF30" s="354">
        <v>3.8E-3</v>
      </c>
      <c r="AG30" s="355">
        <v>0.9</v>
      </c>
      <c r="AH30" s="351" t="s">
        <v>96</v>
      </c>
      <c r="AJ30" s="404">
        <f t="shared" si="7"/>
        <v>0</v>
      </c>
      <c r="AK30" s="404">
        <f t="shared" si="8"/>
        <v>0</v>
      </c>
      <c r="AL30" s="404">
        <f t="shared" si="9"/>
        <v>0</v>
      </c>
      <c r="AM30" s="404">
        <f t="shared" si="10"/>
        <v>0</v>
      </c>
      <c r="AN30" s="404">
        <f t="shared" si="11"/>
        <v>0</v>
      </c>
      <c r="AO30" s="404">
        <f t="shared" si="12"/>
        <v>4.6776443021153725E-5</v>
      </c>
      <c r="AP30" s="404">
        <f t="shared" si="13"/>
        <v>0</v>
      </c>
    </row>
    <row r="31" spans="2:42" ht="14.4" hidden="1" thickBot="1">
      <c r="B31" s="393" t="s">
        <v>478</v>
      </c>
      <c r="C31" s="394"/>
      <c r="D31" s="395" t="s">
        <v>512</v>
      </c>
      <c r="E31" s="396"/>
      <c r="F31" s="397" t="s">
        <v>92</v>
      </c>
      <c r="G31" s="397" t="s">
        <v>93</v>
      </c>
      <c r="H31" s="398">
        <v>45621</v>
      </c>
      <c r="I31" s="398">
        <v>45883</v>
      </c>
      <c r="J31" s="397" t="s">
        <v>76</v>
      </c>
      <c r="K31" s="399">
        <v>250000</v>
      </c>
      <c r="L31" s="399">
        <v>250000</v>
      </c>
      <c r="M31" s="399">
        <v>100581.89</v>
      </c>
      <c r="N31" s="399">
        <v>250000</v>
      </c>
      <c r="O31" s="400">
        <v>0.06</v>
      </c>
      <c r="P31" s="401">
        <v>3.8467764430211537E-3</v>
      </c>
      <c r="Q31" s="402">
        <v>0.9</v>
      </c>
      <c r="R31" s="403" t="s">
        <v>96</v>
      </c>
      <c r="T31" s="350" t="s">
        <v>478</v>
      </c>
      <c r="U31" s="351" t="s">
        <v>512</v>
      </c>
      <c r="V31" s="351" t="s">
        <v>92</v>
      </c>
      <c r="W31" s="351" t="s">
        <v>93</v>
      </c>
      <c r="X31" s="352">
        <v>45621</v>
      </c>
      <c r="Y31" s="352">
        <v>45883</v>
      </c>
      <c r="Z31" s="351" t="s">
        <v>76</v>
      </c>
      <c r="AA31" s="353">
        <v>250000</v>
      </c>
      <c r="AB31" s="353">
        <v>250000</v>
      </c>
      <c r="AC31" s="353">
        <v>100581.89</v>
      </c>
      <c r="AD31" s="353">
        <v>250000</v>
      </c>
      <c r="AE31" s="354">
        <v>0.06</v>
      </c>
      <c r="AF31" s="354">
        <v>3.8E-3</v>
      </c>
      <c r="AG31" s="355">
        <v>0.9</v>
      </c>
      <c r="AH31" s="351" t="s">
        <v>96</v>
      </c>
      <c r="AJ31" s="404">
        <f t="shared" si="7"/>
        <v>0</v>
      </c>
      <c r="AK31" s="404">
        <f t="shared" si="8"/>
        <v>0</v>
      </c>
      <c r="AL31" s="404">
        <f t="shared" si="9"/>
        <v>0</v>
      </c>
      <c r="AM31" s="404">
        <f t="shared" si="10"/>
        <v>0</v>
      </c>
      <c r="AN31" s="404">
        <f t="shared" si="11"/>
        <v>0</v>
      </c>
      <c r="AO31" s="404">
        <f t="shared" si="12"/>
        <v>4.6776443021153725E-5</v>
      </c>
      <c r="AP31" s="404">
        <f t="shared" si="13"/>
        <v>0</v>
      </c>
    </row>
    <row r="32" spans="2:42" ht="14.4" hidden="1" thickBot="1">
      <c r="B32" s="393" t="s">
        <v>478</v>
      </c>
      <c r="C32" s="394"/>
      <c r="D32" s="395" t="s">
        <v>512</v>
      </c>
      <c r="E32" s="396"/>
      <c r="F32" s="397" t="s">
        <v>92</v>
      </c>
      <c r="G32" s="397" t="s">
        <v>93</v>
      </c>
      <c r="H32" s="398">
        <v>45621</v>
      </c>
      <c r="I32" s="398">
        <v>45883</v>
      </c>
      <c r="J32" s="397" t="s">
        <v>76</v>
      </c>
      <c r="K32" s="399">
        <v>250000</v>
      </c>
      <c r="L32" s="399">
        <v>250000</v>
      </c>
      <c r="M32" s="399">
        <v>100581.89</v>
      </c>
      <c r="N32" s="399">
        <v>250000</v>
      </c>
      <c r="O32" s="400">
        <v>0.06</v>
      </c>
      <c r="P32" s="401">
        <v>3.8467764430211537E-3</v>
      </c>
      <c r="Q32" s="402">
        <v>0.9</v>
      </c>
      <c r="R32" s="403" t="s">
        <v>96</v>
      </c>
      <c r="T32" s="350" t="s">
        <v>478</v>
      </c>
      <c r="U32" s="351" t="s">
        <v>512</v>
      </c>
      <c r="V32" s="351" t="s">
        <v>92</v>
      </c>
      <c r="W32" s="351" t="s">
        <v>93</v>
      </c>
      <c r="X32" s="352">
        <v>45621</v>
      </c>
      <c r="Y32" s="352">
        <v>45883</v>
      </c>
      <c r="Z32" s="351" t="s">
        <v>76</v>
      </c>
      <c r="AA32" s="353">
        <v>250000</v>
      </c>
      <c r="AB32" s="353">
        <v>250000</v>
      </c>
      <c r="AC32" s="353">
        <v>100581.89</v>
      </c>
      <c r="AD32" s="353">
        <v>250000</v>
      </c>
      <c r="AE32" s="354">
        <v>0.06</v>
      </c>
      <c r="AF32" s="354">
        <v>3.8E-3</v>
      </c>
      <c r="AG32" s="355">
        <v>0.9</v>
      </c>
      <c r="AH32" s="351" t="s">
        <v>96</v>
      </c>
      <c r="AJ32" s="404">
        <f t="shared" si="7"/>
        <v>0</v>
      </c>
      <c r="AK32" s="404">
        <f t="shared" si="8"/>
        <v>0</v>
      </c>
      <c r="AL32" s="404">
        <f t="shared" si="9"/>
        <v>0</v>
      </c>
      <c r="AM32" s="404">
        <f t="shared" si="10"/>
        <v>0</v>
      </c>
      <c r="AN32" s="404">
        <f t="shared" si="11"/>
        <v>0</v>
      </c>
      <c r="AO32" s="404">
        <f t="shared" si="12"/>
        <v>4.6776443021153725E-5</v>
      </c>
      <c r="AP32" s="404">
        <f t="shared" si="13"/>
        <v>0</v>
      </c>
    </row>
    <row r="33" spans="2:43" ht="14.4" hidden="1" thickBot="1">
      <c r="B33" s="393" t="s">
        <v>478</v>
      </c>
      <c r="C33" s="394"/>
      <c r="D33" s="395" t="s">
        <v>512</v>
      </c>
      <c r="E33" s="396"/>
      <c r="F33" s="397" t="s">
        <v>92</v>
      </c>
      <c r="G33" s="397" t="s">
        <v>93</v>
      </c>
      <c r="H33" s="398">
        <v>45621</v>
      </c>
      <c r="I33" s="398">
        <v>45883</v>
      </c>
      <c r="J33" s="397" t="s">
        <v>76</v>
      </c>
      <c r="K33" s="399">
        <v>250000</v>
      </c>
      <c r="L33" s="399">
        <v>250000</v>
      </c>
      <c r="M33" s="399">
        <v>100762.48</v>
      </c>
      <c r="N33" s="399">
        <v>250000</v>
      </c>
      <c r="O33" s="400">
        <v>0.06</v>
      </c>
      <c r="P33" s="401">
        <v>3.8536831471787827E-3</v>
      </c>
      <c r="Q33" s="402">
        <v>0.9</v>
      </c>
      <c r="R33" s="403" t="s">
        <v>96</v>
      </c>
      <c r="T33" s="350" t="s">
        <v>478</v>
      </c>
      <c r="U33" s="351" t="s">
        <v>512</v>
      </c>
      <c r="V33" s="351" t="s">
        <v>92</v>
      </c>
      <c r="W33" s="351" t="s">
        <v>93</v>
      </c>
      <c r="X33" s="352">
        <v>45621</v>
      </c>
      <c r="Y33" s="352">
        <v>45883</v>
      </c>
      <c r="Z33" s="351" t="s">
        <v>76</v>
      </c>
      <c r="AA33" s="353">
        <v>250000</v>
      </c>
      <c r="AB33" s="353">
        <v>250000</v>
      </c>
      <c r="AC33" s="353">
        <v>100762.48</v>
      </c>
      <c r="AD33" s="353">
        <v>250000</v>
      </c>
      <c r="AE33" s="354">
        <v>0.06</v>
      </c>
      <c r="AF33" s="354">
        <v>3.8999999999999998E-3</v>
      </c>
      <c r="AG33" s="355">
        <v>0.9</v>
      </c>
      <c r="AH33" s="351" t="s">
        <v>96</v>
      </c>
      <c r="AJ33" s="404">
        <f t="shared" si="7"/>
        <v>0</v>
      </c>
      <c r="AK33" s="404">
        <f t="shared" si="8"/>
        <v>0</v>
      </c>
      <c r="AL33" s="404">
        <f t="shared" si="9"/>
        <v>0</v>
      </c>
      <c r="AM33" s="404">
        <f t="shared" si="10"/>
        <v>0</v>
      </c>
      <c r="AN33" s="404">
        <f t="shared" si="11"/>
        <v>0</v>
      </c>
      <c r="AO33" s="404">
        <f t="shared" si="12"/>
        <v>-4.6316852821217096E-5</v>
      </c>
      <c r="AP33" s="404">
        <f t="shared" si="13"/>
        <v>0</v>
      </c>
    </row>
    <row r="34" spans="2:43" ht="14.4" hidden="1" thickBot="1">
      <c r="B34" s="393" t="s">
        <v>478</v>
      </c>
      <c r="C34" s="394"/>
      <c r="D34" s="395" t="s">
        <v>512</v>
      </c>
      <c r="E34" s="396"/>
      <c r="F34" s="397" t="s">
        <v>92</v>
      </c>
      <c r="G34" s="397" t="s">
        <v>93</v>
      </c>
      <c r="H34" s="398">
        <v>45621</v>
      </c>
      <c r="I34" s="398">
        <v>45883</v>
      </c>
      <c r="J34" s="397" t="s">
        <v>76</v>
      </c>
      <c r="K34" s="399">
        <v>250000</v>
      </c>
      <c r="L34" s="399">
        <v>250000</v>
      </c>
      <c r="M34" s="399">
        <v>251454.76</v>
      </c>
      <c r="N34" s="399">
        <v>250000</v>
      </c>
      <c r="O34" s="400">
        <v>0.06</v>
      </c>
      <c r="P34" s="401">
        <v>9.6169424461355606E-3</v>
      </c>
      <c r="Q34" s="402">
        <v>0.9</v>
      </c>
      <c r="R34" s="403" t="s">
        <v>96</v>
      </c>
      <c r="T34" s="350" t="s">
        <v>478</v>
      </c>
      <c r="U34" s="351" t="s">
        <v>512</v>
      </c>
      <c r="V34" s="351" t="s">
        <v>92</v>
      </c>
      <c r="W34" s="351" t="s">
        <v>93</v>
      </c>
      <c r="X34" s="352">
        <v>45621</v>
      </c>
      <c r="Y34" s="352">
        <v>45883</v>
      </c>
      <c r="Z34" s="351" t="s">
        <v>76</v>
      </c>
      <c r="AA34" s="353">
        <v>250000</v>
      </c>
      <c r="AB34" s="353">
        <v>250000</v>
      </c>
      <c r="AC34" s="353">
        <v>251454.76</v>
      </c>
      <c r="AD34" s="353">
        <v>250000</v>
      </c>
      <c r="AE34" s="354">
        <v>0.06</v>
      </c>
      <c r="AF34" s="354">
        <v>9.5999999999999992E-3</v>
      </c>
      <c r="AG34" s="355">
        <v>0.9</v>
      </c>
      <c r="AH34" s="351" t="s">
        <v>96</v>
      </c>
      <c r="AJ34" s="404">
        <f t="shared" si="7"/>
        <v>0</v>
      </c>
      <c r="AK34" s="404">
        <f t="shared" si="8"/>
        <v>0</v>
      </c>
      <c r="AL34" s="404">
        <f t="shared" si="9"/>
        <v>0</v>
      </c>
      <c r="AM34" s="404">
        <f t="shared" si="10"/>
        <v>0</v>
      </c>
      <c r="AN34" s="404">
        <f t="shared" si="11"/>
        <v>0</v>
      </c>
      <c r="AO34" s="404">
        <f t="shared" si="12"/>
        <v>1.6942446135561479E-5</v>
      </c>
      <c r="AP34" s="404">
        <f t="shared" si="13"/>
        <v>0</v>
      </c>
    </row>
    <row r="35" spans="2:43" ht="14.4" hidden="1" thickBot="1">
      <c r="B35" s="393" t="s">
        <v>478</v>
      </c>
      <c r="C35" s="394"/>
      <c r="D35" s="395" t="s">
        <v>512</v>
      </c>
      <c r="E35" s="396"/>
      <c r="F35" s="397" t="s">
        <v>92</v>
      </c>
      <c r="G35" s="397" t="s">
        <v>93</v>
      </c>
      <c r="H35" s="398">
        <v>45621</v>
      </c>
      <c r="I35" s="398">
        <v>45884</v>
      </c>
      <c r="J35" s="397" t="s">
        <v>76</v>
      </c>
      <c r="K35" s="399">
        <v>100000</v>
      </c>
      <c r="L35" s="399">
        <v>100000</v>
      </c>
      <c r="M35" s="399">
        <v>251454.76</v>
      </c>
      <c r="N35" s="399">
        <v>100000</v>
      </c>
      <c r="O35" s="400">
        <v>0.06</v>
      </c>
      <c r="P35" s="401">
        <v>9.6169424461355606E-3</v>
      </c>
      <c r="Q35" s="402">
        <v>0.9</v>
      </c>
      <c r="R35" s="403" t="s">
        <v>96</v>
      </c>
      <c r="T35" s="350" t="s">
        <v>478</v>
      </c>
      <c r="U35" s="351" t="s">
        <v>512</v>
      </c>
      <c r="V35" s="351" t="s">
        <v>92</v>
      </c>
      <c r="W35" s="351" t="s">
        <v>93</v>
      </c>
      <c r="X35" s="352">
        <v>45621</v>
      </c>
      <c r="Y35" s="352">
        <v>45884</v>
      </c>
      <c r="Z35" s="351" t="s">
        <v>76</v>
      </c>
      <c r="AA35" s="353">
        <v>100000</v>
      </c>
      <c r="AB35" s="353">
        <v>100000</v>
      </c>
      <c r="AC35" s="353">
        <v>251454.76</v>
      </c>
      <c r="AD35" s="353">
        <v>100000</v>
      </c>
      <c r="AE35" s="354">
        <v>0.06</v>
      </c>
      <c r="AF35" s="354">
        <v>9.5999999999999992E-3</v>
      </c>
      <c r="AG35" s="355">
        <v>0.9</v>
      </c>
      <c r="AH35" s="351" t="s">
        <v>96</v>
      </c>
      <c r="AJ35" s="404">
        <f t="shared" si="7"/>
        <v>0</v>
      </c>
      <c r="AK35" s="404">
        <f t="shared" si="8"/>
        <v>0</v>
      </c>
      <c r="AL35" s="404">
        <f t="shared" si="9"/>
        <v>0</v>
      </c>
      <c r="AM35" s="404">
        <f t="shared" si="10"/>
        <v>0</v>
      </c>
      <c r="AN35" s="404">
        <f t="shared" si="11"/>
        <v>0</v>
      </c>
      <c r="AO35" s="404">
        <f t="shared" si="12"/>
        <v>1.6942446135561479E-5</v>
      </c>
      <c r="AP35" s="404">
        <f t="shared" si="13"/>
        <v>0</v>
      </c>
    </row>
    <row r="36" spans="2:43" ht="14.4" hidden="1" thickBot="1">
      <c r="B36" s="393" t="s">
        <v>478</v>
      </c>
      <c r="C36" s="394"/>
      <c r="D36" s="395" t="s">
        <v>512</v>
      </c>
      <c r="E36" s="396"/>
      <c r="F36" s="397" t="s">
        <v>92</v>
      </c>
      <c r="G36" s="397" t="s">
        <v>93</v>
      </c>
      <c r="H36" s="398">
        <v>45621</v>
      </c>
      <c r="I36" s="398">
        <v>45887</v>
      </c>
      <c r="J36" s="397" t="s">
        <v>76</v>
      </c>
      <c r="K36" s="399">
        <v>100000</v>
      </c>
      <c r="L36" s="399">
        <v>100000</v>
      </c>
      <c r="M36" s="399">
        <v>251454.76</v>
      </c>
      <c r="N36" s="399">
        <v>100000</v>
      </c>
      <c r="O36" s="400">
        <v>0.06</v>
      </c>
      <c r="P36" s="401">
        <v>9.6169424461355606E-3</v>
      </c>
      <c r="Q36" s="402">
        <v>0.9</v>
      </c>
      <c r="R36" s="403" t="s">
        <v>96</v>
      </c>
      <c r="T36" s="350" t="s">
        <v>478</v>
      </c>
      <c r="U36" s="351" t="s">
        <v>512</v>
      </c>
      <c r="V36" s="351" t="s">
        <v>92</v>
      </c>
      <c r="W36" s="351" t="s">
        <v>93</v>
      </c>
      <c r="X36" s="352">
        <v>45621</v>
      </c>
      <c r="Y36" s="352">
        <v>45887</v>
      </c>
      <c r="Z36" s="351" t="s">
        <v>76</v>
      </c>
      <c r="AA36" s="353">
        <v>100000</v>
      </c>
      <c r="AB36" s="353">
        <v>100000</v>
      </c>
      <c r="AC36" s="353">
        <v>251454.76</v>
      </c>
      <c r="AD36" s="353">
        <v>100000</v>
      </c>
      <c r="AE36" s="354">
        <v>0.06</v>
      </c>
      <c r="AF36" s="354">
        <v>9.5999999999999992E-3</v>
      </c>
      <c r="AG36" s="355">
        <v>0.9</v>
      </c>
      <c r="AH36" s="351" t="s">
        <v>96</v>
      </c>
      <c r="AJ36" s="404">
        <f t="shared" si="7"/>
        <v>0</v>
      </c>
      <c r="AK36" s="404">
        <f t="shared" si="8"/>
        <v>0</v>
      </c>
      <c r="AL36" s="404">
        <f t="shared" si="9"/>
        <v>0</v>
      </c>
      <c r="AM36" s="404">
        <f t="shared" si="10"/>
        <v>0</v>
      </c>
      <c r="AN36" s="404">
        <f t="shared" si="11"/>
        <v>0</v>
      </c>
      <c r="AO36" s="404">
        <f t="shared" si="12"/>
        <v>1.6942446135561479E-5</v>
      </c>
      <c r="AP36" s="404">
        <f t="shared" si="13"/>
        <v>0</v>
      </c>
    </row>
    <row r="37" spans="2:43" ht="14.4" hidden="1" thickBot="1">
      <c r="B37" s="393" t="s">
        <v>478</v>
      </c>
      <c r="C37" s="394"/>
      <c r="D37" s="395" t="s">
        <v>512</v>
      </c>
      <c r="E37" s="396"/>
      <c r="F37" s="397" t="s">
        <v>92</v>
      </c>
      <c r="G37" s="397" t="s">
        <v>93</v>
      </c>
      <c r="H37" s="398">
        <v>45621</v>
      </c>
      <c r="I37" s="398">
        <v>45887</v>
      </c>
      <c r="J37" s="397" t="s">
        <v>76</v>
      </c>
      <c r="K37" s="399">
        <v>100000</v>
      </c>
      <c r="L37" s="399">
        <v>100000</v>
      </c>
      <c r="M37" s="399">
        <v>251454.76</v>
      </c>
      <c r="N37" s="399">
        <v>100000</v>
      </c>
      <c r="O37" s="400">
        <v>0.06</v>
      </c>
      <c r="P37" s="401">
        <v>9.6169424461355606E-3</v>
      </c>
      <c r="Q37" s="402">
        <v>0.9</v>
      </c>
      <c r="R37" s="403" t="s">
        <v>96</v>
      </c>
      <c r="T37" s="350" t="s">
        <v>478</v>
      </c>
      <c r="U37" s="351" t="s">
        <v>512</v>
      </c>
      <c r="V37" s="351" t="s">
        <v>92</v>
      </c>
      <c r="W37" s="351" t="s">
        <v>93</v>
      </c>
      <c r="X37" s="352">
        <v>45621</v>
      </c>
      <c r="Y37" s="352">
        <v>45887</v>
      </c>
      <c r="Z37" s="351" t="s">
        <v>76</v>
      </c>
      <c r="AA37" s="353">
        <v>100000</v>
      </c>
      <c r="AB37" s="353">
        <v>100000</v>
      </c>
      <c r="AC37" s="353">
        <v>251454.76</v>
      </c>
      <c r="AD37" s="353">
        <v>100000</v>
      </c>
      <c r="AE37" s="354">
        <v>0.06</v>
      </c>
      <c r="AF37" s="354">
        <v>9.5999999999999992E-3</v>
      </c>
      <c r="AG37" s="355">
        <v>0.9</v>
      </c>
      <c r="AH37" s="351" t="s">
        <v>96</v>
      </c>
      <c r="AJ37" s="404">
        <f t="shared" si="7"/>
        <v>0</v>
      </c>
      <c r="AK37" s="404">
        <f t="shared" si="8"/>
        <v>0</v>
      </c>
      <c r="AL37" s="404">
        <f t="shared" si="9"/>
        <v>0</v>
      </c>
      <c r="AM37" s="404">
        <f t="shared" si="10"/>
        <v>0</v>
      </c>
      <c r="AN37" s="404">
        <f t="shared" si="11"/>
        <v>0</v>
      </c>
      <c r="AO37" s="404">
        <f t="shared" si="12"/>
        <v>1.6942446135561479E-5</v>
      </c>
      <c r="AP37" s="404">
        <f t="shared" si="13"/>
        <v>0</v>
      </c>
    </row>
    <row r="38" spans="2:43" ht="14.4" hidden="1" thickBot="1">
      <c r="B38" s="393" t="s">
        <v>478</v>
      </c>
      <c r="C38" s="394"/>
      <c r="D38" s="395" t="s">
        <v>512</v>
      </c>
      <c r="E38" s="396"/>
      <c r="F38" s="397" t="s">
        <v>92</v>
      </c>
      <c r="G38" s="397" t="s">
        <v>93</v>
      </c>
      <c r="H38" s="398">
        <v>45621</v>
      </c>
      <c r="I38" s="398">
        <v>45887</v>
      </c>
      <c r="J38" s="397" t="s">
        <v>76</v>
      </c>
      <c r="K38" s="399">
        <v>100000</v>
      </c>
      <c r="L38" s="399">
        <v>100000</v>
      </c>
      <c r="M38" s="399">
        <v>251454.76</v>
      </c>
      <c r="N38" s="399">
        <v>100000</v>
      </c>
      <c r="O38" s="400">
        <v>0.06</v>
      </c>
      <c r="P38" s="401">
        <v>9.6169424461355606E-3</v>
      </c>
      <c r="Q38" s="402">
        <v>0.9</v>
      </c>
      <c r="R38" s="403" t="s">
        <v>96</v>
      </c>
      <c r="T38" s="350" t="s">
        <v>478</v>
      </c>
      <c r="U38" s="351" t="s">
        <v>512</v>
      </c>
      <c r="V38" s="351" t="s">
        <v>92</v>
      </c>
      <c r="W38" s="351" t="s">
        <v>93</v>
      </c>
      <c r="X38" s="352">
        <v>45621</v>
      </c>
      <c r="Y38" s="352">
        <v>45887</v>
      </c>
      <c r="Z38" s="351" t="s">
        <v>76</v>
      </c>
      <c r="AA38" s="353">
        <v>100000</v>
      </c>
      <c r="AB38" s="353">
        <v>100000</v>
      </c>
      <c r="AC38" s="353">
        <v>251454.76</v>
      </c>
      <c r="AD38" s="353">
        <v>100000</v>
      </c>
      <c r="AE38" s="354">
        <v>0.06</v>
      </c>
      <c r="AF38" s="354">
        <v>9.5999999999999992E-3</v>
      </c>
      <c r="AG38" s="355">
        <v>0.9</v>
      </c>
      <c r="AH38" s="351" t="s">
        <v>96</v>
      </c>
      <c r="AJ38" s="404">
        <f t="shared" si="7"/>
        <v>0</v>
      </c>
      <c r="AK38" s="404">
        <f t="shared" si="8"/>
        <v>0</v>
      </c>
      <c r="AL38" s="404">
        <f t="shared" si="9"/>
        <v>0</v>
      </c>
      <c r="AM38" s="404">
        <f t="shared" si="10"/>
        <v>0</v>
      </c>
      <c r="AN38" s="404">
        <f t="shared" si="11"/>
        <v>0</v>
      </c>
      <c r="AO38" s="404">
        <f t="shared" si="12"/>
        <v>1.6942446135561479E-5</v>
      </c>
      <c r="AP38" s="404">
        <f t="shared" si="13"/>
        <v>0</v>
      </c>
    </row>
    <row r="39" spans="2:43" ht="14.4" hidden="1" thickBot="1">
      <c r="B39" s="393" t="s">
        <v>478</v>
      </c>
      <c r="C39" s="394"/>
      <c r="D39" s="395" t="s">
        <v>512</v>
      </c>
      <c r="E39" s="396"/>
      <c r="F39" s="397" t="s">
        <v>92</v>
      </c>
      <c r="G39" s="397" t="s">
        <v>93</v>
      </c>
      <c r="H39" s="398">
        <v>45611</v>
      </c>
      <c r="I39" s="398">
        <v>45859</v>
      </c>
      <c r="J39" s="397" t="s">
        <v>76</v>
      </c>
      <c r="K39" s="399">
        <v>100000</v>
      </c>
      <c r="L39" s="399">
        <v>100000</v>
      </c>
      <c r="M39" s="399">
        <v>251454.76</v>
      </c>
      <c r="N39" s="399">
        <v>100000</v>
      </c>
      <c r="O39" s="400">
        <v>6.1499999999999999E-2</v>
      </c>
      <c r="P39" s="401">
        <v>9.6169424461355606E-3</v>
      </c>
      <c r="Q39" s="402">
        <v>0.9</v>
      </c>
      <c r="R39" s="403" t="s">
        <v>96</v>
      </c>
      <c r="T39" s="350" t="s">
        <v>478</v>
      </c>
      <c r="U39" s="351" t="s">
        <v>512</v>
      </c>
      <c r="V39" s="351" t="s">
        <v>92</v>
      </c>
      <c r="W39" s="351" t="s">
        <v>93</v>
      </c>
      <c r="X39" s="352">
        <v>45611</v>
      </c>
      <c r="Y39" s="352">
        <v>45859</v>
      </c>
      <c r="Z39" s="351" t="s">
        <v>76</v>
      </c>
      <c r="AA39" s="353">
        <v>100000</v>
      </c>
      <c r="AB39" s="353">
        <v>100000</v>
      </c>
      <c r="AC39" s="353">
        <v>251454.76</v>
      </c>
      <c r="AD39" s="353">
        <v>100000</v>
      </c>
      <c r="AE39" s="354">
        <v>6.1499999999999999E-2</v>
      </c>
      <c r="AF39" s="354">
        <v>9.5999999999999992E-3</v>
      </c>
      <c r="AG39" s="355">
        <v>0.9</v>
      </c>
      <c r="AH39" s="351" t="s">
        <v>96</v>
      </c>
      <c r="AJ39" s="404">
        <f t="shared" si="7"/>
        <v>0</v>
      </c>
      <c r="AK39" s="404">
        <f t="shared" si="8"/>
        <v>0</v>
      </c>
      <c r="AL39" s="404">
        <f t="shared" si="9"/>
        <v>0</v>
      </c>
      <c r="AM39" s="404">
        <f t="shared" si="10"/>
        <v>0</v>
      </c>
      <c r="AN39" s="404">
        <f t="shared" si="11"/>
        <v>0</v>
      </c>
      <c r="AO39" s="404">
        <f t="shared" si="12"/>
        <v>1.6942446135561479E-5</v>
      </c>
      <c r="AP39" s="404">
        <f t="shared" si="13"/>
        <v>0</v>
      </c>
    </row>
    <row r="40" spans="2:43" ht="14.4" hidden="1" thickBot="1">
      <c r="B40" s="393" t="s">
        <v>510</v>
      </c>
      <c r="C40" s="394"/>
      <c r="D40" s="395" t="s">
        <v>512</v>
      </c>
      <c r="E40" s="396"/>
      <c r="F40" s="397" t="s">
        <v>92</v>
      </c>
      <c r="G40" s="397" t="s">
        <v>93</v>
      </c>
      <c r="H40" s="398">
        <v>45656</v>
      </c>
      <c r="I40" s="398">
        <v>46689</v>
      </c>
      <c r="J40" s="397" t="s">
        <v>76</v>
      </c>
      <c r="K40" s="399">
        <v>264827.53999999998</v>
      </c>
      <c r="L40" s="399">
        <v>264827.53999999998</v>
      </c>
      <c r="M40" s="399">
        <v>264871.8</v>
      </c>
      <c r="N40" s="399">
        <v>270000</v>
      </c>
      <c r="O40" s="400">
        <v>6.5000000000000002E-2</v>
      </c>
      <c r="P40" s="401">
        <v>1.01300800836076E-2</v>
      </c>
      <c r="Q40" s="402">
        <v>0.9</v>
      </c>
      <c r="R40" s="403" t="s">
        <v>96</v>
      </c>
      <c r="T40" s="350" t="s">
        <v>510</v>
      </c>
      <c r="U40" s="351" t="s">
        <v>512</v>
      </c>
      <c r="V40" s="351" t="s">
        <v>92</v>
      </c>
      <c r="W40" s="351" t="s">
        <v>93</v>
      </c>
      <c r="X40" s="352">
        <v>45656</v>
      </c>
      <c r="Y40" s="352">
        <v>46689</v>
      </c>
      <c r="Z40" s="351" t="s">
        <v>76</v>
      </c>
      <c r="AA40" s="353">
        <v>264827.53999999998</v>
      </c>
      <c r="AB40" s="353">
        <v>264827.53999999998</v>
      </c>
      <c r="AC40" s="353">
        <v>264871.8</v>
      </c>
      <c r="AD40" s="353">
        <v>270000</v>
      </c>
      <c r="AE40" s="354">
        <v>6.5000000000000002E-2</v>
      </c>
      <c r="AF40" s="354">
        <v>1.01E-2</v>
      </c>
      <c r="AG40" s="355">
        <v>0.9</v>
      </c>
      <c r="AH40" s="351" t="s">
        <v>96</v>
      </c>
      <c r="AJ40" s="404">
        <f t="shared" si="7"/>
        <v>0</v>
      </c>
      <c r="AK40" s="404">
        <f t="shared" si="8"/>
        <v>0</v>
      </c>
      <c r="AL40" s="404">
        <f t="shared" si="9"/>
        <v>0</v>
      </c>
      <c r="AM40" s="405">
        <f t="shared" si="10"/>
        <v>0</v>
      </c>
      <c r="AN40" s="404">
        <f t="shared" si="11"/>
        <v>0</v>
      </c>
      <c r="AO40" s="404">
        <f t="shared" si="12"/>
        <v>3.0080083607600047E-5</v>
      </c>
      <c r="AP40" s="404">
        <f t="shared" si="13"/>
        <v>0</v>
      </c>
      <c r="AQ40" s="392" t="s">
        <v>421</v>
      </c>
    </row>
    <row r="41" spans="2:43" ht="14.4" hidden="1" thickBot="1">
      <c r="B41" s="393" t="s">
        <v>509</v>
      </c>
      <c r="C41" s="394"/>
      <c r="D41" s="395" t="s">
        <v>105</v>
      </c>
      <c r="E41" s="396"/>
      <c r="F41" s="397" t="s">
        <v>92</v>
      </c>
      <c r="G41" s="397" t="s">
        <v>93</v>
      </c>
      <c r="H41" s="398">
        <v>45652</v>
      </c>
      <c r="I41" s="398">
        <v>46930</v>
      </c>
      <c r="J41" s="397" t="s">
        <v>76</v>
      </c>
      <c r="K41" s="399">
        <v>20007</v>
      </c>
      <c r="L41" s="399">
        <v>20007</v>
      </c>
      <c r="M41" s="399">
        <v>20022.07</v>
      </c>
      <c r="N41" s="399">
        <v>20000</v>
      </c>
      <c r="O41" s="400">
        <v>6.4000000000000001E-2</v>
      </c>
      <c r="P41" s="401">
        <v>7.6574845846027106E-4</v>
      </c>
      <c r="Q41" s="402">
        <v>0.9</v>
      </c>
      <c r="R41" s="403" t="s">
        <v>96</v>
      </c>
      <c r="T41" s="350" t="s">
        <v>509</v>
      </c>
      <c r="U41" s="351" t="s">
        <v>105</v>
      </c>
      <c r="V41" s="351" t="s">
        <v>92</v>
      </c>
      <c r="W41" s="351" t="s">
        <v>93</v>
      </c>
      <c r="X41" s="352">
        <v>45652</v>
      </c>
      <c r="Y41" s="352">
        <v>46930</v>
      </c>
      <c r="Z41" s="351" t="s">
        <v>76</v>
      </c>
      <c r="AA41" s="353">
        <v>20007</v>
      </c>
      <c r="AB41" s="353">
        <v>20007</v>
      </c>
      <c r="AC41" s="353">
        <v>20022.07</v>
      </c>
      <c r="AD41" s="353">
        <v>20000</v>
      </c>
      <c r="AE41" s="354">
        <v>6.4000000000000001E-2</v>
      </c>
      <c r="AF41" s="354">
        <v>8.0000000000000004E-4</v>
      </c>
      <c r="AG41" s="355">
        <v>0.9</v>
      </c>
      <c r="AH41" s="351" t="s">
        <v>96</v>
      </c>
      <c r="AJ41" s="404">
        <f t="shared" si="7"/>
        <v>0</v>
      </c>
      <c r="AK41" s="404">
        <f t="shared" si="8"/>
        <v>0</v>
      </c>
      <c r="AL41" s="404">
        <f t="shared" si="9"/>
        <v>0</v>
      </c>
      <c r="AM41" s="405">
        <f t="shared" si="10"/>
        <v>0</v>
      </c>
      <c r="AN41" s="404">
        <f t="shared" si="11"/>
        <v>0</v>
      </c>
      <c r="AO41" s="404">
        <f t="shared" si="12"/>
        <v>-3.4251541539728975E-5</v>
      </c>
      <c r="AP41" s="404">
        <f t="shared" si="13"/>
        <v>0</v>
      </c>
      <c r="AQ41" s="392" t="s">
        <v>421</v>
      </c>
    </row>
    <row r="42" spans="2:43" ht="14.4" hidden="1" thickBot="1">
      <c r="B42" s="393" t="s">
        <v>509</v>
      </c>
      <c r="C42" s="394"/>
      <c r="D42" s="395" t="s">
        <v>105</v>
      </c>
      <c r="E42" s="396"/>
      <c r="F42" s="397" t="s">
        <v>92</v>
      </c>
      <c r="G42" s="397" t="s">
        <v>93</v>
      </c>
      <c r="H42" s="398">
        <v>45652</v>
      </c>
      <c r="I42" s="398">
        <v>47294</v>
      </c>
      <c r="J42" s="397" t="s">
        <v>76</v>
      </c>
      <c r="K42" s="399">
        <v>20007</v>
      </c>
      <c r="L42" s="399">
        <v>20007</v>
      </c>
      <c r="M42" s="399">
        <v>20022.07</v>
      </c>
      <c r="N42" s="399">
        <v>20000</v>
      </c>
      <c r="O42" s="400">
        <v>6.5000000000000002E-2</v>
      </c>
      <c r="P42" s="401">
        <v>7.6574845846027106E-4</v>
      </c>
      <c r="Q42" s="402">
        <v>0.9</v>
      </c>
      <c r="R42" s="403" t="s">
        <v>96</v>
      </c>
      <c r="T42" s="350" t="s">
        <v>509</v>
      </c>
      <c r="U42" s="351" t="s">
        <v>105</v>
      </c>
      <c r="V42" s="351" t="s">
        <v>92</v>
      </c>
      <c r="W42" s="351" t="s">
        <v>93</v>
      </c>
      <c r="X42" s="352">
        <v>45652</v>
      </c>
      <c r="Y42" s="352">
        <v>47294</v>
      </c>
      <c r="Z42" s="351" t="s">
        <v>76</v>
      </c>
      <c r="AA42" s="353">
        <v>20007</v>
      </c>
      <c r="AB42" s="353">
        <v>20007</v>
      </c>
      <c r="AC42" s="353">
        <v>20022.07</v>
      </c>
      <c r="AD42" s="353">
        <v>20000</v>
      </c>
      <c r="AE42" s="354">
        <v>6.5000000000000002E-2</v>
      </c>
      <c r="AF42" s="354">
        <v>8.0000000000000004E-4</v>
      </c>
      <c r="AG42" s="355">
        <v>0.9</v>
      </c>
      <c r="AH42" s="351" t="s">
        <v>96</v>
      </c>
      <c r="AJ42" s="404">
        <f t="shared" si="7"/>
        <v>0</v>
      </c>
      <c r="AK42" s="404">
        <f t="shared" si="8"/>
        <v>0</v>
      </c>
      <c r="AL42" s="404">
        <f t="shared" si="9"/>
        <v>0</v>
      </c>
      <c r="AM42" s="405">
        <f t="shared" si="10"/>
        <v>0</v>
      </c>
      <c r="AN42" s="404">
        <f t="shared" si="11"/>
        <v>0</v>
      </c>
      <c r="AO42" s="404">
        <f t="shared" si="12"/>
        <v>-3.4251541539728975E-5</v>
      </c>
      <c r="AP42" s="404">
        <f t="shared" si="13"/>
        <v>0</v>
      </c>
      <c r="AQ42" s="392" t="s">
        <v>421</v>
      </c>
    </row>
    <row r="43" spans="2:43" ht="14.4" hidden="1" thickBot="1">
      <c r="B43" s="393" t="s">
        <v>478</v>
      </c>
      <c r="C43" s="394"/>
      <c r="D43" s="395" t="s">
        <v>105</v>
      </c>
      <c r="E43" s="396"/>
      <c r="F43" s="397" t="s">
        <v>92</v>
      </c>
      <c r="G43" s="397" t="s">
        <v>93</v>
      </c>
      <c r="H43" s="398">
        <v>45580</v>
      </c>
      <c r="I43" s="398">
        <v>45880</v>
      </c>
      <c r="J43" s="397" t="s">
        <v>76</v>
      </c>
      <c r="K43" s="399">
        <v>20000</v>
      </c>
      <c r="L43" s="399">
        <v>20000</v>
      </c>
      <c r="M43" s="399">
        <v>20255.27</v>
      </c>
      <c r="N43" s="399">
        <v>20000</v>
      </c>
      <c r="O43" s="400">
        <v>4.2500000000000003E-2</v>
      </c>
      <c r="P43" s="401">
        <v>7.7466724360650892E-4</v>
      </c>
      <c r="Q43" s="402">
        <v>0.9</v>
      </c>
      <c r="R43" s="403" t="s">
        <v>96</v>
      </c>
      <c r="T43" s="350" t="s">
        <v>478</v>
      </c>
      <c r="U43" s="351" t="s">
        <v>105</v>
      </c>
      <c r="V43" s="351" t="s">
        <v>92</v>
      </c>
      <c r="W43" s="351" t="s">
        <v>93</v>
      </c>
      <c r="X43" s="352">
        <v>45580</v>
      </c>
      <c r="Y43" s="352">
        <v>45880</v>
      </c>
      <c r="Z43" s="351" t="s">
        <v>76</v>
      </c>
      <c r="AA43" s="353">
        <v>20000</v>
      </c>
      <c r="AB43" s="353">
        <v>20000</v>
      </c>
      <c r="AC43" s="353">
        <v>20255.27</v>
      </c>
      <c r="AD43" s="353">
        <v>20000</v>
      </c>
      <c r="AE43" s="354">
        <v>4.2500000000000003E-2</v>
      </c>
      <c r="AF43" s="354">
        <v>8.0000000000000004E-4</v>
      </c>
      <c r="AG43" s="355">
        <v>0.9</v>
      </c>
      <c r="AH43" s="351" t="s">
        <v>96</v>
      </c>
      <c r="AJ43" s="404">
        <f t="shared" si="7"/>
        <v>0</v>
      </c>
      <c r="AK43" s="404">
        <f t="shared" si="8"/>
        <v>0</v>
      </c>
      <c r="AL43" s="404">
        <f t="shared" si="9"/>
        <v>0</v>
      </c>
      <c r="AM43" s="404">
        <f t="shared" si="10"/>
        <v>0</v>
      </c>
      <c r="AN43" s="404">
        <f t="shared" si="11"/>
        <v>0</v>
      </c>
      <c r="AO43" s="404">
        <f t="shared" si="12"/>
        <v>-2.5332756393491116E-5</v>
      </c>
      <c r="AP43" s="404">
        <f t="shared" si="13"/>
        <v>0</v>
      </c>
    </row>
    <row r="44" spans="2:43" ht="14.4" hidden="1" thickBot="1">
      <c r="B44" s="393" t="s">
        <v>478</v>
      </c>
      <c r="C44" s="394"/>
      <c r="D44" s="395" t="s">
        <v>105</v>
      </c>
      <c r="E44" s="396"/>
      <c r="F44" s="397" t="s">
        <v>92</v>
      </c>
      <c r="G44" s="397" t="s">
        <v>93</v>
      </c>
      <c r="H44" s="398">
        <v>45594</v>
      </c>
      <c r="I44" s="398">
        <v>46134</v>
      </c>
      <c r="J44" s="397" t="s">
        <v>76</v>
      </c>
      <c r="K44" s="399">
        <v>150000</v>
      </c>
      <c r="L44" s="399">
        <v>150000</v>
      </c>
      <c r="M44" s="399">
        <v>151553.5</v>
      </c>
      <c r="N44" s="399">
        <v>150000</v>
      </c>
      <c r="O44" s="400">
        <v>6.0999999999999999E-2</v>
      </c>
      <c r="P44" s="401">
        <v>5.7961968467425537E-3</v>
      </c>
      <c r="Q44" s="402">
        <v>0.9</v>
      </c>
      <c r="R44" s="403" t="s">
        <v>96</v>
      </c>
      <c r="T44" s="350" t="s">
        <v>478</v>
      </c>
      <c r="U44" s="351" t="s">
        <v>105</v>
      </c>
      <c r="V44" s="351" t="s">
        <v>92</v>
      </c>
      <c r="W44" s="351" t="s">
        <v>93</v>
      </c>
      <c r="X44" s="352">
        <v>45594</v>
      </c>
      <c r="Y44" s="352">
        <v>46134</v>
      </c>
      <c r="Z44" s="351" t="s">
        <v>76</v>
      </c>
      <c r="AA44" s="353">
        <v>150000</v>
      </c>
      <c r="AB44" s="353">
        <v>150000</v>
      </c>
      <c r="AC44" s="353">
        <v>151553.5</v>
      </c>
      <c r="AD44" s="353">
        <v>150000</v>
      </c>
      <c r="AE44" s="354">
        <v>6.0999999999999999E-2</v>
      </c>
      <c r="AF44" s="354">
        <v>5.7999999999999996E-3</v>
      </c>
      <c r="AG44" s="355">
        <v>0.9</v>
      </c>
      <c r="AH44" s="351" t="s">
        <v>96</v>
      </c>
      <c r="AJ44" s="404">
        <f t="shared" si="7"/>
        <v>0</v>
      </c>
      <c r="AK44" s="404">
        <f t="shared" si="8"/>
        <v>0</v>
      </c>
      <c r="AL44" s="404">
        <f t="shared" si="9"/>
        <v>0</v>
      </c>
      <c r="AM44" s="404">
        <f t="shared" si="10"/>
        <v>0</v>
      </c>
      <c r="AN44" s="404">
        <f t="shared" si="11"/>
        <v>0</v>
      </c>
      <c r="AO44" s="404">
        <f t="shared" si="12"/>
        <v>-3.8031532574459362E-6</v>
      </c>
      <c r="AP44" s="404">
        <f t="shared" si="13"/>
        <v>0</v>
      </c>
    </row>
    <row r="45" spans="2:43" ht="14.4" hidden="1" thickBot="1">
      <c r="B45" s="393" t="s">
        <v>478</v>
      </c>
      <c r="C45" s="394"/>
      <c r="D45" s="395" t="s">
        <v>105</v>
      </c>
      <c r="E45" s="396"/>
      <c r="F45" s="397" t="s">
        <v>92</v>
      </c>
      <c r="G45" s="397" t="s">
        <v>93</v>
      </c>
      <c r="H45" s="398">
        <v>45594</v>
      </c>
      <c r="I45" s="398">
        <v>46134</v>
      </c>
      <c r="J45" s="397" t="s">
        <v>76</v>
      </c>
      <c r="K45" s="399">
        <v>150000</v>
      </c>
      <c r="L45" s="399">
        <v>150000</v>
      </c>
      <c r="M45" s="399">
        <v>151553.5</v>
      </c>
      <c r="N45" s="399">
        <v>150000</v>
      </c>
      <c r="O45" s="400">
        <v>6.0999999999999999E-2</v>
      </c>
      <c r="P45" s="401">
        <v>5.7961968467425537E-3</v>
      </c>
      <c r="Q45" s="402">
        <v>0.9</v>
      </c>
      <c r="R45" s="403" t="s">
        <v>96</v>
      </c>
      <c r="T45" s="350" t="s">
        <v>478</v>
      </c>
      <c r="U45" s="351" t="s">
        <v>105</v>
      </c>
      <c r="V45" s="351" t="s">
        <v>92</v>
      </c>
      <c r="W45" s="351" t="s">
        <v>93</v>
      </c>
      <c r="X45" s="352">
        <v>45594</v>
      </c>
      <c r="Y45" s="352">
        <v>46134</v>
      </c>
      <c r="Z45" s="351" t="s">
        <v>76</v>
      </c>
      <c r="AA45" s="353">
        <v>150000</v>
      </c>
      <c r="AB45" s="353">
        <v>150000</v>
      </c>
      <c r="AC45" s="353">
        <v>151553.5</v>
      </c>
      <c r="AD45" s="353">
        <v>150000</v>
      </c>
      <c r="AE45" s="354">
        <v>6.0999999999999999E-2</v>
      </c>
      <c r="AF45" s="354">
        <v>5.7999999999999996E-3</v>
      </c>
      <c r="AG45" s="355">
        <v>0.9</v>
      </c>
      <c r="AH45" s="351" t="s">
        <v>96</v>
      </c>
      <c r="AJ45" s="404">
        <f t="shared" si="7"/>
        <v>0</v>
      </c>
      <c r="AK45" s="404">
        <f t="shared" si="8"/>
        <v>0</v>
      </c>
      <c r="AL45" s="404">
        <f t="shared" si="9"/>
        <v>0</v>
      </c>
      <c r="AM45" s="404">
        <f t="shared" si="10"/>
        <v>0</v>
      </c>
      <c r="AN45" s="404">
        <f t="shared" si="11"/>
        <v>0</v>
      </c>
      <c r="AO45" s="404">
        <f t="shared" si="12"/>
        <v>-3.8031532574459362E-6</v>
      </c>
      <c r="AP45" s="404">
        <f t="shared" si="13"/>
        <v>0</v>
      </c>
    </row>
    <row r="46" spans="2:43" ht="14.4" hidden="1" thickBot="1">
      <c r="B46" s="393" t="s">
        <v>478</v>
      </c>
      <c r="C46" s="394"/>
      <c r="D46" s="395" t="s">
        <v>514</v>
      </c>
      <c r="E46" s="396"/>
      <c r="F46" s="397" t="s">
        <v>92</v>
      </c>
      <c r="G46" s="397" t="s">
        <v>93</v>
      </c>
      <c r="H46" s="398">
        <v>45653</v>
      </c>
      <c r="I46" s="398">
        <v>45705</v>
      </c>
      <c r="J46" s="397" t="s">
        <v>76</v>
      </c>
      <c r="K46" s="399">
        <v>50000</v>
      </c>
      <c r="L46" s="399">
        <v>50000</v>
      </c>
      <c r="M46" s="399">
        <v>50028.76</v>
      </c>
      <c r="N46" s="399">
        <v>50000</v>
      </c>
      <c r="O46" s="400">
        <v>0.06</v>
      </c>
      <c r="P46" s="401">
        <v>1.9133608986822478E-3</v>
      </c>
      <c r="Q46" s="402">
        <v>0.9</v>
      </c>
      <c r="R46" s="403" t="s">
        <v>96</v>
      </c>
      <c r="T46" s="350" t="s">
        <v>478</v>
      </c>
      <c r="U46" s="351" t="s">
        <v>514</v>
      </c>
      <c r="V46" s="351" t="s">
        <v>92</v>
      </c>
      <c r="W46" s="351" t="s">
        <v>93</v>
      </c>
      <c r="X46" s="352">
        <v>45653</v>
      </c>
      <c r="Y46" s="352">
        <v>45705</v>
      </c>
      <c r="Z46" s="351" t="s">
        <v>76</v>
      </c>
      <c r="AA46" s="353">
        <v>50000</v>
      </c>
      <c r="AB46" s="353">
        <v>50000</v>
      </c>
      <c r="AC46" s="353">
        <v>50028.76</v>
      </c>
      <c r="AD46" s="353">
        <v>50000</v>
      </c>
      <c r="AE46" s="354">
        <v>0.06</v>
      </c>
      <c r="AF46" s="354">
        <v>1.9E-3</v>
      </c>
      <c r="AG46" s="355">
        <v>0.9</v>
      </c>
      <c r="AH46" s="351" t="s">
        <v>96</v>
      </c>
      <c r="AJ46" s="404">
        <f t="shared" si="7"/>
        <v>0</v>
      </c>
      <c r="AK46" s="404">
        <f t="shared" si="8"/>
        <v>0</v>
      </c>
      <c r="AL46" s="404">
        <f t="shared" si="9"/>
        <v>0</v>
      </c>
      <c r="AM46" s="404">
        <f t="shared" si="10"/>
        <v>0</v>
      </c>
      <c r="AN46" s="404">
        <f t="shared" si="11"/>
        <v>0</v>
      </c>
      <c r="AO46" s="404">
        <f t="shared" si="12"/>
        <v>1.336089868224778E-5</v>
      </c>
      <c r="AP46" s="404">
        <f t="shared" si="13"/>
        <v>0</v>
      </c>
    </row>
    <row r="47" spans="2:43" ht="14.4" thickBot="1">
      <c r="B47" s="393"/>
      <c r="C47" s="394"/>
      <c r="D47" s="395"/>
      <c r="E47" s="396"/>
      <c r="F47" s="397"/>
      <c r="G47" s="397"/>
      <c r="H47" s="398"/>
      <c r="I47" s="398"/>
      <c r="J47" s="397"/>
      <c r="K47" s="416"/>
      <c r="L47" s="416"/>
      <c r="M47" s="416"/>
      <c r="N47" s="416"/>
      <c r="O47" s="417"/>
      <c r="P47" s="418"/>
      <c r="Q47" s="402"/>
      <c r="R47" s="403"/>
      <c r="T47" s="419"/>
      <c r="U47" s="341"/>
      <c r="V47" s="341"/>
      <c r="W47" s="341"/>
      <c r="X47" s="420"/>
      <c r="Y47" s="420"/>
      <c r="Z47" s="341"/>
      <c r="AA47" s="421">
        <f>SUM(AA23:AA46)</f>
        <v>5074841.54</v>
      </c>
      <c r="AB47" s="421">
        <f>SUM(AB23:AB46)</f>
        <v>5074841.54</v>
      </c>
      <c r="AC47" s="421">
        <f>SUM(AC23:AC46)</f>
        <v>5101383.3899999987</v>
      </c>
      <c r="AD47" s="421">
        <f>SUM(AD23:AD46)</f>
        <v>5080000</v>
      </c>
      <c r="AE47" s="422"/>
      <c r="AF47" s="422"/>
      <c r="AG47" s="423"/>
      <c r="AH47" s="341"/>
      <c r="AJ47" s="404"/>
      <c r="AK47" s="404"/>
      <c r="AL47" s="404"/>
      <c r="AM47" s="404"/>
      <c r="AN47" s="404"/>
      <c r="AO47" s="404"/>
      <c r="AP47" s="404"/>
    </row>
    <row r="48" spans="2:43" ht="14.4" hidden="1" thickBot="1">
      <c r="B48" s="393" t="s">
        <v>478</v>
      </c>
      <c r="C48" s="394"/>
      <c r="D48" s="395" t="s">
        <v>514</v>
      </c>
      <c r="E48" s="396"/>
      <c r="F48" s="397" t="s">
        <v>92</v>
      </c>
      <c r="G48" s="397" t="s">
        <v>93</v>
      </c>
      <c r="H48" s="398">
        <v>45624</v>
      </c>
      <c r="I48" s="398">
        <v>45859</v>
      </c>
      <c r="J48" s="397" t="s">
        <v>76</v>
      </c>
      <c r="K48" s="399">
        <v>100000</v>
      </c>
      <c r="L48" s="399">
        <v>100000</v>
      </c>
      <c r="M48" s="399">
        <v>100533.39</v>
      </c>
      <c r="N48" s="399">
        <v>100000</v>
      </c>
      <c r="O48" s="400">
        <v>0.06</v>
      </c>
      <c r="P48" s="401">
        <v>3.8449215498839646E-3</v>
      </c>
      <c r="Q48" s="402">
        <v>0.9</v>
      </c>
      <c r="R48" s="403" t="s">
        <v>96</v>
      </c>
      <c r="T48" s="356" t="s">
        <v>478</v>
      </c>
      <c r="U48" s="357" t="s">
        <v>514</v>
      </c>
      <c r="V48" s="357" t="s">
        <v>92</v>
      </c>
      <c r="W48" s="357" t="s">
        <v>93</v>
      </c>
      <c r="X48" s="358">
        <v>45624</v>
      </c>
      <c r="Y48" s="358">
        <v>45859</v>
      </c>
      <c r="Z48" s="357" t="s">
        <v>76</v>
      </c>
      <c r="AA48" s="359">
        <v>100000</v>
      </c>
      <c r="AB48" s="359">
        <v>100000</v>
      </c>
      <c r="AC48" s="359">
        <v>100533.39</v>
      </c>
      <c r="AD48" s="359">
        <v>100000</v>
      </c>
      <c r="AE48" s="360">
        <v>0.06</v>
      </c>
      <c r="AF48" s="360">
        <v>3.8E-3</v>
      </c>
      <c r="AG48" s="361">
        <v>0.9</v>
      </c>
      <c r="AH48" s="357" t="s">
        <v>96</v>
      </c>
      <c r="AJ48" s="404">
        <f t="shared" ref="AJ48:AJ70" si="14">+K48-AA48</f>
        <v>0</v>
      </c>
      <c r="AK48" s="404">
        <f t="shared" ref="AK48:AK70" si="15">+L48-AB48</f>
        <v>0</v>
      </c>
      <c r="AL48" s="404">
        <f t="shared" ref="AL48:AL70" si="16">+M48-AC48</f>
        <v>0</v>
      </c>
      <c r="AM48" s="404">
        <f t="shared" ref="AM48:AM70" si="17">+N48-AD48</f>
        <v>0</v>
      </c>
      <c r="AN48" s="404">
        <f t="shared" ref="AN48:AN70" si="18">+O48-AE48</f>
        <v>0</v>
      </c>
      <c r="AO48" s="404">
        <f t="shared" ref="AO48:AO70" si="19">+P48-AF48</f>
        <v>4.4921549883964601E-5</v>
      </c>
      <c r="AP48" s="404">
        <f t="shared" ref="AP48:AP70" si="20">+Q48-AG48</f>
        <v>0</v>
      </c>
    </row>
    <row r="49" spans="2:42" ht="14.4" hidden="1" thickBot="1">
      <c r="B49" s="393" t="s">
        <v>478</v>
      </c>
      <c r="C49" s="394"/>
      <c r="D49" s="395" t="s">
        <v>514</v>
      </c>
      <c r="E49" s="396"/>
      <c r="F49" s="397" t="s">
        <v>92</v>
      </c>
      <c r="G49" s="397" t="s">
        <v>93</v>
      </c>
      <c r="H49" s="398">
        <v>45624</v>
      </c>
      <c r="I49" s="398">
        <v>45915</v>
      </c>
      <c r="J49" s="397" t="s">
        <v>76</v>
      </c>
      <c r="K49" s="399">
        <v>100000</v>
      </c>
      <c r="L49" s="399">
        <v>100000</v>
      </c>
      <c r="M49" s="399">
        <v>100533.39</v>
      </c>
      <c r="N49" s="399">
        <v>100000</v>
      </c>
      <c r="O49" s="400">
        <v>0.06</v>
      </c>
      <c r="P49" s="401">
        <v>3.8449215498839646E-3</v>
      </c>
      <c r="Q49" s="402">
        <v>0.9</v>
      </c>
      <c r="R49" s="403" t="s">
        <v>96</v>
      </c>
      <c r="T49" s="356" t="s">
        <v>478</v>
      </c>
      <c r="U49" s="357" t="s">
        <v>514</v>
      </c>
      <c r="V49" s="357" t="s">
        <v>92</v>
      </c>
      <c r="W49" s="357" t="s">
        <v>93</v>
      </c>
      <c r="X49" s="358">
        <v>45624</v>
      </c>
      <c r="Y49" s="358">
        <v>45915</v>
      </c>
      <c r="Z49" s="357" t="s">
        <v>76</v>
      </c>
      <c r="AA49" s="359">
        <v>100000</v>
      </c>
      <c r="AB49" s="359">
        <v>100000</v>
      </c>
      <c r="AC49" s="359">
        <v>100533.39</v>
      </c>
      <c r="AD49" s="359">
        <v>100000</v>
      </c>
      <c r="AE49" s="360">
        <v>0.06</v>
      </c>
      <c r="AF49" s="360">
        <v>3.8E-3</v>
      </c>
      <c r="AG49" s="361">
        <v>0.9</v>
      </c>
      <c r="AH49" s="357" t="s">
        <v>96</v>
      </c>
      <c r="AJ49" s="404">
        <f t="shared" si="14"/>
        <v>0</v>
      </c>
      <c r="AK49" s="404">
        <f t="shared" si="15"/>
        <v>0</v>
      </c>
      <c r="AL49" s="404">
        <f t="shared" si="16"/>
        <v>0</v>
      </c>
      <c r="AM49" s="404">
        <f t="shared" si="17"/>
        <v>0</v>
      </c>
      <c r="AN49" s="404">
        <f t="shared" si="18"/>
        <v>0</v>
      </c>
      <c r="AO49" s="404">
        <f t="shared" si="19"/>
        <v>4.4921549883964601E-5</v>
      </c>
      <c r="AP49" s="404">
        <f t="shared" si="20"/>
        <v>0</v>
      </c>
    </row>
    <row r="50" spans="2:42" ht="14.4" hidden="1" thickBot="1">
      <c r="B50" s="393" t="s">
        <v>478</v>
      </c>
      <c r="C50" s="394"/>
      <c r="D50" s="395" t="s">
        <v>514</v>
      </c>
      <c r="E50" s="396"/>
      <c r="F50" s="397" t="s">
        <v>92</v>
      </c>
      <c r="G50" s="397" t="s">
        <v>93</v>
      </c>
      <c r="H50" s="398">
        <v>45624</v>
      </c>
      <c r="I50" s="398">
        <v>45915</v>
      </c>
      <c r="J50" s="397" t="s">
        <v>76</v>
      </c>
      <c r="K50" s="399">
        <v>100000</v>
      </c>
      <c r="L50" s="399">
        <v>100000</v>
      </c>
      <c r="M50" s="399">
        <v>100533.39</v>
      </c>
      <c r="N50" s="399">
        <v>100000</v>
      </c>
      <c r="O50" s="400">
        <v>0.06</v>
      </c>
      <c r="P50" s="401">
        <v>3.8449215498839646E-3</v>
      </c>
      <c r="Q50" s="402">
        <v>0.9</v>
      </c>
      <c r="R50" s="403" t="s">
        <v>96</v>
      </c>
      <c r="T50" s="356" t="s">
        <v>478</v>
      </c>
      <c r="U50" s="357" t="s">
        <v>514</v>
      </c>
      <c r="V50" s="357" t="s">
        <v>92</v>
      </c>
      <c r="W50" s="357" t="s">
        <v>93</v>
      </c>
      <c r="X50" s="358">
        <v>45624</v>
      </c>
      <c r="Y50" s="358">
        <v>45915</v>
      </c>
      <c r="Z50" s="357" t="s">
        <v>76</v>
      </c>
      <c r="AA50" s="359">
        <v>100000</v>
      </c>
      <c r="AB50" s="359">
        <v>100000</v>
      </c>
      <c r="AC50" s="359">
        <v>100533.39</v>
      </c>
      <c r="AD50" s="359">
        <v>100000</v>
      </c>
      <c r="AE50" s="360">
        <v>0.06</v>
      </c>
      <c r="AF50" s="360">
        <v>3.8E-3</v>
      </c>
      <c r="AG50" s="361">
        <v>0.9</v>
      </c>
      <c r="AH50" s="357" t="s">
        <v>96</v>
      </c>
      <c r="AJ50" s="404">
        <f t="shared" si="14"/>
        <v>0</v>
      </c>
      <c r="AK50" s="404">
        <f t="shared" si="15"/>
        <v>0</v>
      </c>
      <c r="AL50" s="404">
        <f t="shared" si="16"/>
        <v>0</v>
      </c>
      <c r="AM50" s="404">
        <f t="shared" si="17"/>
        <v>0</v>
      </c>
      <c r="AN50" s="404">
        <f t="shared" si="18"/>
        <v>0</v>
      </c>
      <c r="AO50" s="404">
        <f t="shared" si="19"/>
        <v>4.4921549883964601E-5</v>
      </c>
      <c r="AP50" s="404">
        <f t="shared" si="20"/>
        <v>0</v>
      </c>
    </row>
    <row r="51" spans="2:42" ht="14.4" hidden="1" thickBot="1">
      <c r="B51" s="393" t="s">
        <v>478</v>
      </c>
      <c r="C51" s="394"/>
      <c r="D51" s="395" t="s">
        <v>514</v>
      </c>
      <c r="E51" s="396"/>
      <c r="F51" s="397" t="s">
        <v>92</v>
      </c>
      <c r="G51" s="397" t="s">
        <v>93</v>
      </c>
      <c r="H51" s="398">
        <v>45611</v>
      </c>
      <c r="I51" s="398">
        <v>45954</v>
      </c>
      <c r="J51" s="397" t="s">
        <v>76</v>
      </c>
      <c r="K51" s="399">
        <v>100000</v>
      </c>
      <c r="L51" s="399">
        <v>100000</v>
      </c>
      <c r="M51" s="399">
        <v>100756.24</v>
      </c>
      <c r="N51" s="399">
        <v>100000</v>
      </c>
      <c r="O51" s="400">
        <v>6.25E-2</v>
      </c>
      <c r="P51" s="401">
        <v>3.8534444970102044E-3</v>
      </c>
      <c r="Q51" s="402">
        <v>0.9</v>
      </c>
      <c r="R51" s="403" t="s">
        <v>96</v>
      </c>
      <c r="T51" s="356" t="s">
        <v>478</v>
      </c>
      <c r="U51" s="357" t="s">
        <v>514</v>
      </c>
      <c r="V51" s="357" t="s">
        <v>92</v>
      </c>
      <c r="W51" s="357" t="s">
        <v>93</v>
      </c>
      <c r="X51" s="358">
        <v>45611</v>
      </c>
      <c r="Y51" s="358">
        <v>45954</v>
      </c>
      <c r="Z51" s="357" t="s">
        <v>76</v>
      </c>
      <c r="AA51" s="359">
        <v>100000</v>
      </c>
      <c r="AB51" s="359">
        <v>100000</v>
      </c>
      <c r="AC51" s="359">
        <v>100756.24</v>
      </c>
      <c r="AD51" s="359">
        <v>100000</v>
      </c>
      <c r="AE51" s="360">
        <v>6.25E-2</v>
      </c>
      <c r="AF51" s="360">
        <v>3.8999999999999998E-3</v>
      </c>
      <c r="AG51" s="361">
        <v>0.9</v>
      </c>
      <c r="AH51" s="357" t="s">
        <v>96</v>
      </c>
      <c r="AJ51" s="404">
        <f t="shared" si="14"/>
        <v>0</v>
      </c>
      <c r="AK51" s="404">
        <f t="shared" si="15"/>
        <v>0</v>
      </c>
      <c r="AL51" s="404">
        <f t="shared" si="16"/>
        <v>0</v>
      </c>
      <c r="AM51" s="404">
        <f t="shared" si="17"/>
        <v>0</v>
      </c>
      <c r="AN51" s="404">
        <f t="shared" si="18"/>
        <v>0</v>
      </c>
      <c r="AO51" s="404">
        <f t="shared" si="19"/>
        <v>-4.6555502989795421E-5</v>
      </c>
      <c r="AP51" s="404">
        <f t="shared" si="20"/>
        <v>0</v>
      </c>
    </row>
    <row r="52" spans="2:42" ht="14.4" hidden="1" thickBot="1">
      <c r="B52" s="393" t="s">
        <v>478</v>
      </c>
      <c r="C52" s="394"/>
      <c r="D52" s="395" t="s">
        <v>514</v>
      </c>
      <c r="E52" s="396"/>
      <c r="F52" s="397" t="s">
        <v>92</v>
      </c>
      <c r="G52" s="397" t="s">
        <v>93</v>
      </c>
      <c r="H52" s="398">
        <v>45611</v>
      </c>
      <c r="I52" s="398">
        <v>45954</v>
      </c>
      <c r="J52" s="397" t="s">
        <v>76</v>
      </c>
      <c r="K52" s="399">
        <v>100000</v>
      </c>
      <c r="L52" s="399">
        <v>100000</v>
      </c>
      <c r="M52" s="399">
        <v>100756.24</v>
      </c>
      <c r="N52" s="399">
        <v>100000</v>
      </c>
      <c r="O52" s="400">
        <v>6.25E-2</v>
      </c>
      <c r="P52" s="401">
        <v>3.8534444970102044E-3</v>
      </c>
      <c r="Q52" s="402">
        <v>0.9</v>
      </c>
      <c r="R52" s="403" t="s">
        <v>96</v>
      </c>
      <c r="T52" s="356" t="s">
        <v>478</v>
      </c>
      <c r="U52" s="357" t="s">
        <v>514</v>
      </c>
      <c r="V52" s="357" t="s">
        <v>92</v>
      </c>
      <c r="W52" s="357" t="s">
        <v>93</v>
      </c>
      <c r="X52" s="358">
        <v>45611</v>
      </c>
      <c r="Y52" s="358">
        <v>45954</v>
      </c>
      <c r="Z52" s="357" t="s">
        <v>76</v>
      </c>
      <c r="AA52" s="359">
        <v>100000</v>
      </c>
      <c r="AB52" s="359">
        <v>100000</v>
      </c>
      <c r="AC52" s="359">
        <v>100756.24</v>
      </c>
      <c r="AD52" s="359">
        <v>100000</v>
      </c>
      <c r="AE52" s="360">
        <v>6.25E-2</v>
      </c>
      <c r="AF52" s="360">
        <v>3.8999999999999998E-3</v>
      </c>
      <c r="AG52" s="361">
        <v>0.9</v>
      </c>
      <c r="AH52" s="357" t="s">
        <v>96</v>
      </c>
      <c r="AJ52" s="404">
        <f t="shared" si="14"/>
        <v>0</v>
      </c>
      <c r="AK52" s="404">
        <f t="shared" si="15"/>
        <v>0</v>
      </c>
      <c r="AL52" s="404">
        <f t="shared" si="16"/>
        <v>0</v>
      </c>
      <c r="AM52" s="404">
        <f t="shared" si="17"/>
        <v>0</v>
      </c>
      <c r="AN52" s="404">
        <f t="shared" si="18"/>
        <v>0</v>
      </c>
      <c r="AO52" s="404">
        <f t="shared" si="19"/>
        <v>-4.6555502989795421E-5</v>
      </c>
      <c r="AP52" s="404">
        <f t="shared" si="20"/>
        <v>0</v>
      </c>
    </row>
    <row r="53" spans="2:42" ht="14.4" hidden="1" thickBot="1">
      <c r="B53" s="393" t="s">
        <v>478</v>
      </c>
      <c r="C53" s="394"/>
      <c r="D53" s="395" t="s">
        <v>514</v>
      </c>
      <c r="E53" s="396"/>
      <c r="F53" s="397" t="s">
        <v>92</v>
      </c>
      <c r="G53" s="397" t="s">
        <v>93</v>
      </c>
      <c r="H53" s="398">
        <v>45611</v>
      </c>
      <c r="I53" s="398">
        <v>45954</v>
      </c>
      <c r="J53" s="397" t="s">
        <v>76</v>
      </c>
      <c r="K53" s="399">
        <v>100000</v>
      </c>
      <c r="L53" s="399">
        <v>100000</v>
      </c>
      <c r="M53" s="399">
        <v>100766.36</v>
      </c>
      <c r="N53" s="399">
        <v>100000</v>
      </c>
      <c r="O53" s="400">
        <v>6.25E-2</v>
      </c>
      <c r="P53" s="401">
        <v>3.8538315386297578E-3</v>
      </c>
      <c r="Q53" s="402">
        <v>0.9</v>
      </c>
      <c r="R53" s="403" t="s">
        <v>96</v>
      </c>
      <c r="T53" s="356" t="s">
        <v>478</v>
      </c>
      <c r="U53" s="357" t="s">
        <v>514</v>
      </c>
      <c r="V53" s="357" t="s">
        <v>92</v>
      </c>
      <c r="W53" s="357" t="s">
        <v>93</v>
      </c>
      <c r="X53" s="358">
        <v>45611</v>
      </c>
      <c r="Y53" s="358">
        <v>45954</v>
      </c>
      <c r="Z53" s="357" t="s">
        <v>76</v>
      </c>
      <c r="AA53" s="359">
        <v>100000</v>
      </c>
      <c r="AB53" s="359">
        <v>100000</v>
      </c>
      <c r="AC53" s="359">
        <v>100766.36</v>
      </c>
      <c r="AD53" s="359">
        <v>100000</v>
      </c>
      <c r="AE53" s="360">
        <v>6.25E-2</v>
      </c>
      <c r="AF53" s="360">
        <v>3.8999999999999998E-3</v>
      </c>
      <c r="AG53" s="361">
        <v>0.9</v>
      </c>
      <c r="AH53" s="357" t="s">
        <v>96</v>
      </c>
      <c r="AJ53" s="404">
        <f t="shared" si="14"/>
        <v>0</v>
      </c>
      <c r="AK53" s="404">
        <f t="shared" si="15"/>
        <v>0</v>
      </c>
      <c r="AL53" s="404">
        <f t="shared" si="16"/>
        <v>0</v>
      </c>
      <c r="AM53" s="404">
        <f t="shared" si="17"/>
        <v>0</v>
      </c>
      <c r="AN53" s="404">
        <f t="shared" si="18"/>
        <v>0</v>
      </c>
      <c r="AO53" s="404">
        <f t="shared" si="19"/>
        <v>-4.6168461370242001E-5</v>
      </c>
      <c r="AP53" s="404">
        <f t="shared" si="20"/>
        <v>0</v>
      </c>
    </row>
    <row r="54" spans="2:42" ht="14.4" hidden="1" thickBot="1">
      <c r="B54" s="393" t="s">
        <v>478</v>
      </c>
      <c r="C54" s="394"/>
      <c r="D54" s="395" t="s">
        <v>514</v>
      </c>
      <c r="E54" s="396"/>
      <c r="F54" s="397" t="s">
        <v>92</v>
      </c>
      <c r="G54" s="397" t="s">
        <v>93</v>
      </c>
      <c r="H54" s="398">
        <v>45639</v>
      </c>
      <c r="I54" s="398">
        <v>45957</v>
      </c>
      <c r="J54" s="397" t="s">
        <v>76</v>
      </c>
      <c r="K54" s="399">
        <v>250000</v>
      </c>
      <c r="L54" s="399">
        <v>250000</v>
      </c>
      <c r="M54" s="399">
        <v>250739.8</v>
      </c>
      <c r="N54" s="399">
        <v>250000</v>
      </c>
      <c r="O54" s="400">
        <v>6.3E-2</v>
      </c>
      <c r="P54" s="401">
        <v>9.5895986441280386E-3</v>
      </c>
      <c r="Q54" s="402">
        <v>0.9</v>
      </c>
      <c r="R54" s="403" t="s">
        <v>96</v>
      </c>
      <c r="T54" s="356" t="s">
        <v>478</v>
      </c>
      <c r="U54" s="357" t="s">
        <v>514</v>
      </c>
      <c r="V54" s="357" t="s">
        <v>92</v>
      </c>
      <c r="W54" s="357" t="s">
        <v>93</v>
      </c>
      <c r="X54" s="358">
        <v>45639</v>
      </c>
      <c r="Y54" s="358">
        <v>45957</v>
      </c>
      <c r="Z54" s="357" t="s">
        <v>76</v>
      </c>
      <c r="AA54" s="359">
        <v>250000</v>
      </c>
      <c r="AB54" s="359">
        <v>250000</v>
      </c>
      <c r="AC54" s="359">
        <v>250739.8</v>
      </c>
      <c r="AD54" s="359">
        <v>250000</v>
      </c>
      <c r="AE54" s="360">
        <v>6.3E-2</v>
      </c>
      <c r="AF54" s="360">
        <v>9.5999999999999992E-3</v>
      </c>
      <c r="AG54" s="361">
        <v>0.9</v>
      </c>
      <c r="AH54" s="357" t="s">
        <v>96</v>
      </c>
      <c r="AJ54" s="404">
        <f t="shared" si="14"/>
        <v>0</v>
      </c>
      <c r="AK54" s="404">
        <f t="shared" si="15"/>
        <v>0</v>
      </c>
      <c r="AL54" s="404">
        <f t="shared" si="16"/>
        <v>0</v>
      </c>
      <c r="AM54" s="404">
        <f t="shared" si="17"/>
        <v>0</v>
      </c>
      <c r="AN54" s="404">
        <f t="shared" si="18"/>
        <v>0</v>
      </c>
      <c r="AO54" s="404">
        <f t="shared" si="19"/>
        <v>-1.0401355871960533E-5</v>
      </c>
      <c r="AP54" s="404">
        <f t="shared" si="20"/>
        <v>0</v>
      </c>
    </row>
    <row r="55" spans="2:42" ht="14.4" hidden="1" thickBot="1">
      <c r="B55" s="393" t="s">
        <v>478</v>
      </c>
      <c r="C55" s="394"/>
      <c r="D55" s="395" t="s">
        <v>514</v>
      </c>
      <c r="E55" s="396"/>
      <c r="F55" s="397" t="s">
        <v>92</v>
      </c>
      <c r="G55" s="397" t="s">
        <v>93</v>
      </c>
      <c r="H55" s="398">
        <v>45625</v>
      </c>
      <c r="I55" s="398">
        <v>45957</v>
      </c>
      <c r="J55" s="397" t="s">
        <v>76</v>
      </c>
      <c r="K55" s="399">
        <v>250000</v>
      </c>
      <c r="L55" s="399">
        <v>250000</v>
      </c>
      <c r="M55" s="399">
        <v>251358.95</v>
      </c>
      <c r="N55" s="399">
        <v>250000</v>
      </c>
      <c r="O55" s="400">
        <v>6.3E-2</v>
      </c>
      <c r="P55" s="401">
        <v>9.6132781716721776E-3</v>
      </c>
      <c r="Q55" s="402">
        <v>0.9</v>
      </c>
      <c r="R55" s="403" t="s">
        <v>96</v>
      </c>
      <c r="T55" s="356" t="s">
        <v>478</v>
      </c>
      <c r="U55" s="357" t="s">
        <v>514</v>
      </c>
      <c r="V55" s="357" t="s">
        <v>92</v>
      </c>
      <c r="W55" s="357" t="s">
        <v>93</v>
      </c>
      <c r="X55" s="358">
        <v>45625</v>
      </c>
      <c r="Y55" s="358">
        <v>45957</v>
      </c>
      <c r="Z55" s="357" t="s">
        <v>76</v>
      </c>
      <c r="AA55" s="359">
        <v>250000</v>
      </c>
      <c r="AB55" s="359">
        <v>250000</v>
      </c>
      <c r="AC55" s="359">
        <v>251358.95</v>
      </c>
      <c r="AD55" s="359">
        <v>250000</v>
      </c>
      <c r="AE55" s="360">
        <v>6.3E-2</v>
      </c>
      <c r="AF55" s="360">
        <v>9.5999999999999992E-3</v>
      </c>
      <c r="AG55" s="361">
        <v>0.9</v>
      </c>
      <c r="AH55" s="357" t="s">
        <v>96</v>
      </c>
      <c r="AJ55" s="404">
        <f t="shared" si="14"/>
        <v>0</v>
      </c>
      <c r="AK55" s="404">
        <f t="shared" si="15"/>
        <v>0</v>
      </c>
      <c r="AL55" s="404">
        <f t="shared" si="16"/>
        <v>0</v>
      </c>
      <c r="AM55" s="404">
        <f t="shared" si="17"/>
        <v>0</v>
      </c>
      <c r="AN55" s="404">
        <f t="shared" si="18"/>
        <v>0</v>
      </c>
      <c r="AO55" s="404">
        <f t="shared" si="19"/>
        <v>1.3278171672178457E-5</v>
      </c>
      <c r="AP55" s="404">
        <f t="shared" si="20"/>
        <v>0</v>
      </c>
    </row>
    <row r="56" spans="2:42" ht="14.4" hidden="1" thickBot="1">
      <c r="B56" s="393" t="s">
        <v>478</v>
      </c>
      <c r="C56" s="394"/>
      <c r="D56" s="395" t="s">
        <v>514</v>
      </c>
      <c r="E56" s="396"/>
      <c r="F56" s="397" t="s">
        <v>92</v>
      </c>
      <c r="G56" s="397" t="s">
        <v>93</v>
      </c>
      <c r="H56" s="398">
        <v>45611</v>
      </c>
      <c r="I56" s="398">
        <v>45789</v>
      </c>
      <c r="J56" s="397" t="s">
        <v>76</v>
      </c>
      <c r="K56" s="399">
        <v>250000</v>
      </c>
      <c r="L56" s="399">
        <v>250000</v>
      </c>
      <c r="M56" s="399">
        <v>251890.45</v>
      </c>
      <c r="N56" s="399">
        <v>250000</v>
      </c>
      <c r="O56" s="400">
        <v>6.2E-2</v>
      </c>
      <c r="P56" s="401">
        <v>9.6336055057426127E-3</v>
      </c>
      <c r="Q56" s="402">
        <v>0.9</v>
      </c>
      <c r="R56" s="403" t="s">
        <v>96</v>
      </c>
      <c r="T56" s="356" t="s">
        <v>478</v>
      </c>
      <c r="U56" s="357" t="s">
        <v>514</v>
      </c>
      <c r="V56" s="357" t="s">
        <v>92</v>
      </c>
      <c r="W56" s="357" t="s">
        <v>93</v>
      </c>
      <c r="X56" s="358">
        <v>45611</v>
      </c>
      <c r="Y56" s="358">
        <v>45789</v>
      </c>
      <c r="Z56" s="357" t="s">
        <v>76</v>
      </c>
      <c r="AA56" s="359">
        <v>250000</v>
      </c>
      <c r="AB56" s="359">
        <v>250000</v>
      </c>
      <c r="AC56" s="359">
        <v>251890.45</v>
      </c>
      <c r="AD56" s="359">
        <v>250000</v>
      </c>
      <c r="AE56" s="360">
        <v>6.2E-2</v>
      </c>
      <c r="AF56" s="360">
        <v>9.5999999999999992E-3</v>
      </c>
      <c r="AG56" s="361">
        <v>0.9</v>
      </c>
      <c r="AH56" s="357" t="s">
        <v>96</v>
      </c>
      <c r="AJ56" s="404">
        <f t="shared" si="14"/>
        <v>0</v>
      </c>
      <c r="AK56" s="404">
        <f t="shared" si="15"/>
        <v>0</v>
      </c>
      <c r="AL56" s="404">
        <f t="shared" si="16"/>
        <v>0</v>
      </c>
      <c r="AM56" s="404">
        <f t="shared" si="17"/>
        <v>0</v>
      </c>
      <c r="AN56" s="404">
        <f t="shared" si="18"/>
        <v>0</v>
      </c>
      <c r="AO56" s="404">
        <f t="shared" si="19"/>
        <v>3.3605505742613506E-5</v>
      </c>
      <c r="AP56" s="404">
        <f t="shared" si="20"/>
        <v>0</v>
      </c>
    </row>
    <row r="57" spans="2:42" ht="14.4" hidden="1" thickBot="1">
      <c r="B57" s="393" t="s">
        <v>478</v>
      </c>
      <c r="C57" s="394"/>
      <c r="D57" s="395" t="s">
        <v>514</v>
      </c>
      <c r="E57" s="396"/>
      <c r="F57" s="397" t="s">
        <v>92</v>
      </c>
      <c r="G57" s="397" t="s">
        <v>93</v>
      </c>
      <c r="H57" s="398">
        <v>45611</v>
      </c>
      <c r="I57" s="398">
        <v>45789</v>
      </c>
      <c r="J57" s="397" t="s">
        <v>76</v>
      </c>
      <c r="K57" s="399">
        <v>250000</v>
      </c>
      <c r="L57" s="399">
        <v>250000</v>
      </c>
      <c r="M57" s="399">
        <v>251890.45</v>
      </c>
      <c r="N57" s="399">
        <v>250000</v>
      </c>
      <c r="O57" s="400">
        <v>6.2E-2</v>
      </c>
      <c r="P57" s="401">
        <v>9.6336055057426127E-3</v>
      </c>
      <c r="Q57" s="402">
        <v>0.9</v>
      </c>
      <c r="R57" s="403" t="s">
        <v>96</v>
      </c>
      <c r="T57" s="356" t="s">
        <v>478</v>
      </c>
      <c r="U57" s="357" t="s">
        <v>514</v>
      </c>
      <c r="V57" s="357" t="s">
        <v>92</v>
      </c>
      <c r="W57" s="357" t="s">
        <v>93</v>
      </c>
      <c r="X57" s="358">
        <v>45611</v>
      </c>
      <c r="Y57" s="358">
        <v>45789</v>
      </c>
      <c r="Z57" s="357" t="s">
        <v>76</v>
      </c>
      <c r="AA57" s="359">
        <v>250000</v>
      </c>
      <c r="AB57" s="359">
        <v>250000</v>
      </c>
      <c r="AC57" s="359">
        <v>251890.45</v>
      </c>
      <c r="AD57" s="359">
        <v>250000</v>
      </c>
      <c r="AE57" s="360">
        <v>6.2E-2</v>
      </c>
      <c r="AF57" s="360">
        <v>9.5999999999999992E-3</v>
      </c>
      <c r="AG57" s="361">
        <v>0.9</v>
      </c>
      <c r="AH57" s="357" t="s">
        <v>96</v>
      </c>
      <c r="AJ57" s="404">
        <f t="shared" si="14"/>
        <v>0</v>
      </c>
      <c r="AK57" s="404">
        <f t="shared" si="15"/>
        <v>0</v>
      </c>
      <c r="AL57" s="404">
        <f t="shared" si="16"/>
        <v>0</v>
      </c>
      <c r="AM57" s="404">
        <f t="shared" si="17"/>
        <v>0</v>
      </c>
      <c r="AN57" s="404">
        <f t="shared" si="18"/>
        <v>0</v>
      </c>
      <c r="AO57" s="404">
        <f t="shared" si="19"/>
        <v>3.3605505742613506E-5</v>
      </c>
      <c r="AP57" s="404">
        <f t="shared" si="20"/>
        <v>0</v>
      </c>
    </row>
    <row r="58" spans="2:42" ht="14.4" hidden="1" thickBot="1">
      <c r="B58" s="393" t="s">
        <v>478</v>
      </c>
      <c r="C58" s="394"/>
      <c r="D58" s="395" t="s">
        <v>514</v>
      </c>
      <c r="E58" s="396"/>
      <c r="F58" s="397" t="s">
        <v>92</v>
      </c>
      <c r="G58" s="397" t="s">
        <v>93</v>
      </c>
      <c r="H58" s="398">
        <v>45611</v>
      </c>
      <c r="I58" s="398">
        <v>45789</v>
      </c>
      <c r="J58" s="397" t="s">
        <v>76</v>
      </c>
      <c r="K58" s="399">
        <v>250000</v>
      </c>
      <c r="L58" s="399">
        <v>250000</v>
      </c>
      <c r="M58" s="399">
        <v>251890.45</v>
      </c>
      <c r="N58" s="399">
        <v>250000</v>
      </c>
      <c r="O58" s="400">
        <v>6.2E-2</v>
      </c>
      <c r="P58" s="401">
        <v>9.6336055057426127E-3</v>
      </c>
      <c r="Q58" s="402">
        <v>0.9</v>
      </c>
      <c r="R58" s="403" t="s">
        <v>96</v>
      </c>
      <c r="T58" s="356" t="s">
        <v>478</v>
      </c>
      <c r="U58" s="357" t="s">
        <v>514</v>
      </c>
      <c r="V58" s="357" t="s">
        <v>92</v>
      </c>
      <c r="W58" s="357" t="s">
        <v>93</v>
      </c>
      <c r="X58" s="358">
        <v>45611</v>
      </c>
      <c r="Y58" s="358">
        <v>45789</v>
      </c>
      <c r="Z58" s="357" t="s">
        <v>76</v>
      </c>
      <c r="AA58" s="359">
        <v>250000</v>
      </c>
      <c r="AB58" s="359">
        <v>250000</v>
      </c>
      <c r="AC58" s="359">
        <v>251890.45</v>
      </c>
      <c r="AD58" s="359">
        <v>250000</v>
      </c>
      <c r="AE58" s="360">
        <v>6.2E-2</v>
      </c>
      <c r="AF58" s="360">
        <v>9.5999999999999992E-3</v>
      </c>
      <c r="AG58" s="361">
        <v>0.9</v>
      </c>
      <c r="AH58" s="357" t="s">
        <v>96</v>
      </c>
      <c r="AJ58" s="404">
        <f t="shared" si="14"/>
        <v>0</v>
      </c>
      <c r="AK58" s="404">
        <f t="shared" si="15"/>
        <v>0</v>
      </c>
      <c r="AL58" s="404">
        <f t="shared" si="16"/>
        <v>0</v>
      </c>
      <c r="AM58" s="404">
        <f t="shared" si="17"/>
        <v>0</v>
      </c>
      <c r="AN58" s="404">
        <f t="shared" si="18"/>
        <v>0</v>
      </c>
      <c r="AO58" s="404">
        <f t="shared" si="19"/>
        <v>3.3605505742613506E-5</v>
      </c>
      <c r="AP58" s="404">
        <f t="shared" si="20"/>
        <v>0</v>
      </c>
    </row>
    <row r="59" spans="2:42" ht="14.4" hidden="1" thickBot="1">
      <c r="B59" s="393" t="s">
        <v>478</v>
      </c>
      <c r="C59" s="394"/>
      <c r="D59" s="395" t="s">
        <v>514</v>
      </c>
      <c r="E59" s="396"/>
      <c r="F59" s="397" t="s">
        <v>92</v>
      </c>
      <c r="G59" s="397" t="s">
        <v>93</v>
      </c>
      <c r="H59" s="398">
        <v>45611</v>
      </c>
      <c r="I59" s="398">
        <v>45789</v>
      </c>
      <c r="J59" s="397" t="s">
        <v>76</v>
      </c>
      <c r="K59" s="399">
        <v>250000</v>
      </c>
      <c r="L59" s="399">
        <v>250000</v>
      </c>
      <c r="M59" s="399">
        <v>251890.45</v>
      </c>
      <c r="N59" s="399">
        <v>250000</v>
      </c>
      <c r="O59" s="400">
        <v>6.2E-2</v>
      </c>
      <c r="P59" s="401">
        <v>9.6336055057426127E-3</v>
      </c>
      <c r="Q59" s="402">
        <v>0.9</v>
      </c>
      <c r="R59" s="403" t="s">
        <v>96</v>
      </c>
      <c r="T59" s="356" t="s">
        <v>478</v>
      </c>
      <c r="U59" s="357" t="s">
        <v>514</v>
      </c>
      <c r="V59" s="357" t="s">
        <v>92</v>
      </c>
      <c r="W59" s="357" t="s">
        <v>93</v>
      </c>
      <c r="X59" s="358">
        <v>45611</v>
      </c>
      <c r="Y59" s="358">
        <v>45789</v>
      </c>
      <c r="Z59" s="357" t="s">
        <v>76</v>
      </c>
      <c r="AA59" s="359">
        <v>250000</v>
      </c>
      <c r="AB59" s="359">
        <v>250000</v>
      </c>
      <c r="AC59" s="359">
        <v>251890.45</v>
      </c>
      <c r="AD59" s="359">
        <v>250000</v>
      </c>
      <c r="AE59" s="360">
        <v>6.2E-2</v>
      </c>
      <c r="AF59" s="360">
        <v>9.5999999999999992E-3</v>
      </c>
      <c r="AG59" s="361">
        <v>0.9</v>
      </c>
      <c r="AH59" s="357" t="s">
        <v>96</v>
      </c>
      <c r="AJ59" s="404">
        <f t="shared" si="14"/>
        <v>0</v>
      </c>
      <c r="AK59" s="404">
        <f t="shared" si="15"/>
        <v>0</v>
      </c>
      <c r="AL59" s="404">
        <f t="shared" si="16"/>
        <v>0</v>
      </c>
      <c r="AM59" s="404">
        <f t="shared" si="17"/>
        <v>0</v>
      </c>
      <c r="AN59" s="404">
        <f t="shared" si="18"/>
        <v>0</v>
      </c>
      <c r="AO59" s="404">
        <f t="shared" si="19"/>
        <v>3.3605505742613506E-5</v>
      </c>
      <c r="AP59" s="404">
        <f t="shared" si="20"/>
        <v>0</v>
      </c>
    </row>
    <row r="60" spans="2:42" ht="14.4" hidden="1" thickBot="1">
      <c r="B60" s="393" t="s">
        <v>478</v>
      </c>
      <c r="C60" s="394"/>
      <c r="D60" s="395" t="s">
        <v>514</v>
      </c>
      <c r="E60" s="396"/>
      <c r="F60" s="397" t="s">
        <v>92</v>
      </c>
      <c r="G60" s="397" t="s">
        <v>93</v>
      </c>
      <c r="H60" s="398">
        <v>45594</v>
      </c>
      <c r="I60" s="398">
        <v>45957</v>
      </c>
      <c r="J60" s="397" t="s">
        <v>76</v>
      </c>
      <c r="K60" s="399">
        <v>250000</v>
      </c>
      <c r="L60" s="399">
        <v>250000</v>
      </c>
      <c r="M60" s="399">
        <v>252675.37</v>
      </c>
      <c r="N60" s="399">
        <v>250000</v>
      </c>
      <c r="O60" s="400">
        <v>6.3E-2</v>
      </c>
      <c r="P60" s="401">
        <v>9.6636249432940063E-3</v>
      </c>
      <c r="Q60" s="402">
        <v>0.9</v>
      </c>
      <c r="R60" s="403" t="s">
        <v>96</v>
      </c>
      <c r="T60" s="356" t="s">
        <v>478</v>
      </c>
      <c r="U60" s="357" t="s">
        <v>514</v>
      </c>
      <c r="V60" s="357" t="s">
        <v>92</v>
      </c>
      <c r="W60" s="357" t="s">
        <v>93</v>
      </c>
      <c r="X60" s="358">
        <v>45594</v>
      </c>
      <c r="Y60" s="358">
        <v>45957</v>
      </c>
      <c r="Z60" s="357" t="s">
        <v>76</v>
      </c>
      <c r="AA60" s="359">
        <v>250000</v>
      </c>
      <c r="AB60" s="359">
        <v>250000</v>
      </c>
      <c r="AC60" s="359">
        <v>252675.37</v>
      </c>
      <c r="AD60" s="359">
        <v>250000</v>
      </c>
      <c r="AE60" s="360">
        <v>6.3E-2</v>
      </c>
      <c r="AF60" s="360">
        <v>9.7000000000000003E-3</v>
      </c>
      <c r="AG60" s="361">
        <v>0.9</v>
      </c>
      <c r="AH60" s="357" t="s">
        <v>96</v>
      </c>
      <c r="AJ60" s="404">
        <f t="shared" si="14"/>
        <v>0</v>
      </c>
      <c r="AK60" s="404">
        <f t="shared" si="15"/>
        <v>0</v>
      </c>
      <c r="AL60" s="404">
        <f t="shared" si="16"/>
        <v>0</v>
      </c>
      <c r="AM60" s="404">
        <f t="shared" si="17"/>
        <v>0</v>
      </c>
      <c r="AN60" s="404">
        <f t="shared" si="18"/>
        <v>0</v>
      </c>
      <c r="AO60" s="404">
        <f t="shared" si="19"/>
        <v>-3.6375056705994016E-5</v>
      </c>
      <c r="AP60" s="404">
        <f t="shared" si="20"/>
        <v>0</v>
      </c>
    </row>
    <row r="61" spans="2:42" ht="14.4" hidden="1" thickBot="1">
      <c r="B61" s="393" t="s">
        <v>478</v>
      </c>
      <c r="C61" s="394"/>
      <c r="D61" s="395" t="s">
        <v>514</v>
      </c>
      <c r="E61" s="396"/>
      <c r="F61" s="397" t="s">
        <v>92</v>
      </c>
      <c r="G61" s="397" t="s">
        <v>93</v>
      </c>
      <c r="H61" s="398">
        <v>45594</v>
      </c>
      <c r="I61" s="398">
        <v>45957</v>
      </c>
      <c r="J61" s="397" t="s">
        <v>76</v>
      </c>
      <c r="K61" s="399">
        <v>250000</v>
      </c>
      <c r="L61" s="399">
        <v>250000</v>
      </c>
      <c r="M61" s="399">
        <v>252675.37</v>
      </c>
      <c r="N61" s="399">
        <v>250000</v>
      </c>
      <c r="O61" s="400">
        <v>6.3E-2</v>
      </c>
      <c r="P61" s="401">
        <v>9.6636249432940063E-3</v>
      </c>
      <c r="Q61" s="402">
        <v>0.9</v>
      </c>
      <c r="R61" s="403" t="s">
        <v>96</v>
      </c>
      <c r="T61" s="356" t="s">
        <v>478</v>
      </c>
      <c r="U61" s="357" t="s">
        <v>514</v>
      </c>
      <c r="V61" s="357" t="s">
        <v>92</v>
      </c>
      <c r="W61" s="357" t="s">
        <v>93</v>
      </c>
      <c r="X61" s="358">
        <v>45594</v>
      </c>
      <c r="Y61" s="358">
        <v>45957</v>
      </c>
      <c r="Z61" s="357" t="s">
        <v>76</v>
      </c>
      <c r="AA61" s="359">
        <v>250000</v>
      </c>
      <c r="AB61" s="359">
        <v>250000</v>
      </c>
      <c r="AC61" s="359">
        <v>252675.37</v>
      </c>
      <c r="AD61" s="359">
        <v>250000</v>
      </c>
      <c r="AE61" s="360">
        <v>6.3E-2</v>
      </c>
      <c r="AF61" s="360">
        <v>9.7000000000000003E-3</v>
      </c>
      <c r="AG61" s="361">
        <v>0.9</v>
      </c>
      <c r="AH61" s="357" t="s">
        <v>96</v>
      </c>
      <c r="AJ61" s="404">
        <f t="shared" si="14"/>
        <v>0</v>
      </c>
      <c r="AK61" s="404">
        <f t="shared" si="15"/>
        <v>0</v>
      </c>
      <c r="AL61" s="404">
        <f t="shared" si="16"/>
        <v>0</v>
      </c>
      <c r="AM61" s="404">
        <f t="shared" si="17"/>
        <v>0</v>
      </c>
      <c r="AN61" s="404">
        <f t="shared" si="18"/>
        <v>0</v>
      </c>
      <c r="AO61" s="404">
        <f t="shared" si="19"/>
        <v>-3.6375056705994016E-5</v>
      </c>
      <c r="AP61" s="404">
        <f t="shared" si="20"/>
        <v>0</v>
      </c>
    </row>
    <row r="62" spans="2:42" ht="14.4" hidden="1" thickBot="1">
      <c r="B62" s="393" t="s">
        <v>478</v>
      </c>
      <c r="C62" s="394"/>
      <c r="D62" s="395" t="s">
        <v>514</v>
      </c>
      <c r="E62" s="396"/>
      <c r="F62" s="397" t="s">
        <v>92</v>
      </c>
      <c r="G62" s="397" t="s">
        <v>93</v>
      </c>
      <c r="H62" s="398">
        <v>45595</v>
      </c>
      <c r="I62" s="398">
        <v>45943</v>
      </c>
      <c r="J62" s="397" t="s">
        <v>76</v>
      </c>
      <c r="K62" s="399">
        <v>500000</v>
      </c>
      <c r="L62" s="399">
        <v>500000</v>
      </c>
      <c r="M62" s="399">
        <v>505350.6</v>
      </c>
      <c r="N62" s="399">
        <v>500000</v>
      </c>
      <c r="O62" s="400">
        <v>6.5000000000000002E-2</v>
      </c>
      <c r="P62" s="401">
        <v>1.9327244532257305E-2</v>
      </c>
      <c r="Q62" s="402">
        <v>0.9</v>
      </c>
      <c r="R62" s="403" t="s">
        <v>96</v>
      </c>
      <c r="T62" s="356" t="s">
        <v>478</v>
      </c>
      <c r="U62" s="357" t="s">
        <v>514</v>
      </c>
      <c r="V62" s="357" t="s">
        <v>92</v>
      </c>
      <c r="W62" s="357" t="s">
        <v>93</v>
      </c>
      <c r="X62" s="358">
        <v>45595</v>
      </c>
      <c r="Y62" s="358">
        <v>45943</v>
      </c>
      <c r="Z62" s="357" t="s">
        <v>76</v>
      </c>
      <c r="AA62" s="359">
        <v>500000</v>
      </c>
      <c r="AB62" s="359">
        <v>500000</v>
      </c>
      <c r="AC62" s="359">
        <v>505350.6</v>
      </c>
      <c r="AD62" s="359">
        <v>500000</v>
      </c>
      <c r="AE62" s="360">
        <v>6.5000000000000002E-2</v>
      </c>
      <c r="AF62" s="360">
        <v>1.9300000000000001E-2</v>
      </c>
      <c r="AG62" s="361">
        <v>0.9</v>
      </c>
      <c r="AH62" s="357" t="s">
        <v>96</v>
      </c>
      <c r="AJ62" s="404">
        <f t="shared" si="14"/>
        <v>0</v>
      </c>
      <c r="AK62" s="404">
        <f t="shared" si="15"/>
        <v>0</v>
      </c>
      <c r="AL62" s="404">
        <f t="shared" si="16"/>
        <v>0</v>
      </c>
      <c r="AM62" s="404">
        <f t="shared" si="17"/>
        <v>0</v>
      </c>
      <c r="AN62" s="404">
        <f t="shared" si="18"/>
        <v>0</v>
      </c>
      <c r="AO62" s="404">
        <f t="shared" si="19"/>
        <v>2.7244532257303389E-5</v>
      </c>
      <c r="AP62" s="404">
        <f t="shared" si="20"/>
        <v>0</v>
      </c>
    </row>
    <row r="63" spans="2:42" ht="14.4" hidden="1" thickBot="1">
      <c r="B63" s="393" t="s">
        <v>509</v>
      </c>
      <c r="C63" s="394"/>
      <c r="D63" s="395" t="s">
        <v>423</v>
      </c>
      <c r="E63" s="396"/>
      <c r="F63" s="397" t="s">
        <v>92</v>
      </c>
      <c r="G63" s="397" t="s">
        <v>93</v>
      </c>
      <c r="H63" s="398">
        <v>45645</v>
      </c>
      <c r="I63" s="398">
        <v>46192</v>
      </c>
      <c r="J63" s="397" t="s">
        <v>76</v>
      </c>
      <c r="K63" s="399">
        <v>200000</v>
      </c>
      <c r="L63" s="399">
        <v>200000</v>
      </c>
      <c r="M63" s="399">
        <v>200338.64</v>
      </c>
      <c r="N63" s="399">
        <v>200000</v>
      </c>
      <c r="O63" s="400">
        <v>5.2499999999999998E-2</v>
      </c>
      <c r="P63" s="401">
        <v>7.6619952257697237E-3</v>
      </c>
      <c r="Q63" s="402">
        <v>0.9</v>
      </c>
      <c r="R63" s="403" t="s">
        <v>96</v>
      </c>
      <c r="T63" s="356" t="s">
        <v>509</v>
      </c>
      <c r="U63" s="357" t="s">
        <v>423</v>
      </c>
      <c r="V63" s="357" t="s">
        <v>92</v>
      </c>
      <c r="W63" s="357" t="s">
        <v>93</v>
      </c>
      <c r="X63" s="358">
        <v>45645</v>
      </c>
      <c r="Y63" s="358">
        <v>46192</v>
      </c>
      <c r="Z63" s="357" t="s">
        <v>76</v>
      </c>
      <c r="AA63" s="359">
        <v>200000</v>
      </c>
      <c r="AB63" s="359">
        <v>200000</v>
      </c>
      <c r="AC63" s="359">
        <v>200338.64</v>
      </c>
      <c r="AD63" s="359">
        <v>200000</v>
      </c>
      <c r="AE63" s="360">
        <v>5.2499999999999998E-2</v>
      </c>
      <c r="AF63" s="360">
        <v>7.7000000000000002E-3</v>
      </c>
      <c r="AG63" s="361">
        <v>0.9</v>
      </c>
      <c r="AH63" s="357" t="s">
        <v>96</v>
      </c>
      <c r="AJ63" s="404">
        <f t="shared" si="14"/>
        <v>0</v>
      </c>
      <c r="AK63" s="404">
        <f t="shared" si="15"/>
        <v>0</v>
      </c>
      <c r="AL63" s="404">
        <f t="shared" si="16"/>
        <v>0</v>
      </c>
      <c r="AM63" s="404">
        <f t="shared" si="17"/>
        <v>0</v>
      </c>
      <c r="AN63" s="404">
        <f t="shared" si="18"/>
        <v>0</v>
      </c>
      <c r="AO63" s="404">
        <f t="shared" si="19"/>
        <v>-3.8004774230276581E-5</v>
      </c>
      <c r="AP63" s="404">
        <f t="shared" si="20"/>
        <v>0</v>
      </c>
    </row>
    <row r="64" spans="2:42" ht="14.4" hidden="1" thickBot="1">
      <c r="B64" s="393" t="s">
        <v>509</v>
      </c>
      <c r="C64" s="394"/>
      <c r="D64" s="395" t="s">
        <v>423</v>
      </c>
      <c r="E64" s="396"/>
      <c r="F64" s="397" t="s">
        <v>92</v>
      </c>
      <c r="G64" s="397" t="s">
        <v>93</v>
      </c>
      <c r="H64" s="398">
        <v>45645</v>
      </c>
      <c r="I64" s="398">
        <v>46741</v>
      </c>
      <c r="J64" s="397" t="s">
        <v>76</v>
      </c>
      <c r="K64" s="399">
        <v>500000</v>
      </c>
      <c r="L64" s="399">
        <v>500000</v>
      </c>
      <c r="M64" s="399">
        <v>500871.22</v>
      </c>
      <c r="N64" s="399">
        <v>500000</v>
      </c>
      <c r="O64" s="400">
        <v>5.3999999999999999E-2</v>
      </c>
      <c r="P64" s="401">
        <v>1.9155929661724049E-2</v>
      </c>
      <c r="Q64" s="402">
        <v>0.9</v>
      </c>
      <c r="R64" s="403" t="s">
        <v>96</v>
      </c>
      <c r="T64" s="356" t="s">
        <v>509</v>
      </c>
      <c r="U64" s="357" t="s">
        <v>423</v>
      </c>
      <c r="V64" s="357" t="s">
        <v>92</v>
      </c>
      <c r="W64" s="357" t="s">
        <v>93</v>
      </c>
      <c r="X64" s="358">
        <v>45645</v>
      </c>
      <c r="Y64" s="358">
        <v>46741</v>
      </c>
      <c r="Z64" s="357" t="s">
        <v>76</v>
      </c>
      <c r="AA64" s="359">
        <v>500000</v>
      </c>
      <c r="AB64" s="359">
        <v>500000</v>
      </c>
      <c r="AC64" s="359">
        <v>500871.22</v>
      </c>
      <c r="AD64" s="359">
        <v>500000</v>
      </c>
      <c r="AE64" s="360">
        <v>5.3999999999999999E-2</v>
      </c>
      <c r="AF64" s="360">
        <v>1.9199999999999998E-2</v>
      </c>
      <c r="AG64" s="361">
        <v>0.9</v>
      </c>
      <c r="AH64" s="357" t="s">
        <v>96</v>
      </c>
      <c r="AJ64" s="404">
        <f t="shared" si="14"/>
        <v>0</v>
      </c>
      <c r="AK64" s="404">
        <f t="shared" si="15"/>
        <v>0</v>
      </c>
      <c r="AL64" s="404">
        <f t="shared" si="16"/>
        <v>0</v>
      </c>
      <c r="AM64" s="404">
        <f t="shared" si="17"/>
        <v>0</v>
      </c>
      <c r="AN64" s="404">
        <f t="shared" si="18"/>
        <v>0</v>
      </c>
      <c r="AO64" s="404">
        <f t="shared" si="19"/>
        <v>-4.4070338275949139E-5</v>
      </c>
      <c r="AP64" s="404">
        <f t="shared" si="20"/>
        <v>0</v>
      </c>
    </row>
    <row r="65" spans="2:43" ht="14.4" hidden="1" thickBot="1">
      <c r="B65" s="393" t="s">
        <v>509</v>
      </c>
      <c r="C65" s="394"/>
      <c r="D65" s="395" t="s">
        <v>423</v>
      </c>
      <c r="E65" s="396"/>
      <c r="F65" s="397" t="s">
        <v>92</v>
      </c>
      <c r="G65" s="397" t="s">
        <v>93</v>
      </c>
      <c r="H65" s="398">
        <v>45656</v>
      </c>
      <c r="I65" s="398">
        <v>46178</v>
      </c>
      <c r="J65" s="397" t="s">
        <v>76</v>
      </c>
      <c r="K65" s="399">
        <v>1003595.89</v>
      </c>
      <c r="L65" s="399">
        <v>1003595.89</v>
      </c>
      <c r="M65" s="399">
        <v>1003737.49</v>
      </c>
      <c r="N65" s="399">
        <v>1000000</v>
      </c>
      <c r="O65" s="400">
        <v>5.2499999999999998E-2</v>
      </c>
      <c r="P65" s="401">
        <v>3.8388160448259434E-2</v>
      </c>
      <c r="Q65" s="402">
        <v>0.9</v>
      </c>
      <c r="R65" s="403" t="s">
        <v>96</v>
      </c>
      <c r="T65" s="356" t="s">
        <v>509</v>
      </c>
      <c r="U65" s="357" t="s">
        <v>423</v>
      </c>
      <c r="V65" s="357" t="s">
        <v>92</v>
      </c>
      <c r="W65" s="357" t="s">
        <v>93</v>
      </c>
      <c r="X65" s="358">
        <v>45656</v>
      </c>
      <c r="Y65" s="358">
        <v>46178</v>
      </c>
      <c r="Z65" s="357" t="s">
        <v>76</v>
      </c>
      <c r="AA65" s="359">
        <v>1003595.89</v>
      </c>
      <c r="AB65" s="359">
        <v>1003595.89</v>
      </c>
      <c r="AC65" s="359">
        <v>1003737.49</v>
      </c>
      <c r="AD65" s="359">
        <v>1000000</v>
      </c>
      <c r="AE65" s="360">
        <v>5.2499999999999998E-2</v>
      </c>
      <c r="AF65" s="360">
        <v>3.8399999999999997E-2</v>
      </c>
      <c r="AG65" s="361">
        <v>0.9</v>
      </c>
      <c r="AH65" s="357" t="s">
        <v>96</v>
      </c>
      <c r="AJ65" s="404">
        <f t="shared" si="14"/>
        <v>0</v>
      </c>
      <c r="AK65" s="404">
        <f t="shared" si="15"/>
        <v>0</v>
      </c>
      <c r="AL65" s="404">
        <f t="shared" si="16"/>
        <v>0</v>
      </c>
      <c r="AM65" s="405">
        <f t="shared" si="17"/>
        <v>0</v>
      </c>
      <c r="AN65" s="404">
        <f t="shared" si="18"/>
        <v>0</v>
      </c>
      <c r="AO65" s="404">
        <f t="shared" si="19"/>
        <v>-1.1839551740562559E-5</v>
      </c>
      <c r="AP65" s="404">
        <f t="shared" si="20"/>
        <v>0</v>
      </c>
      <c r="AQ65" s="392" t="s">
        <v>421</v>
      </c>
    </row>
    <row r="66" spans="2:43" ht="14.4" hidden="1" thickBot="1">
      <c r="B66" s="393" t="s">
        <v>478</v>
      </c>
      <c r="C66" s="394"/>
      <c r="D66" s="395" t="s">
        <v>106</v>
      </c>
      <c r="E66" s="396"/>
      <c r="F66" s="397" t="s">
        <v>92</v>
      </c>
      <c r="G66" s="397" t="s">
        <v>93</v>
      </c>
      <c r="H66" s="398">
        <v>45629</v>
      </c>
      <c r="I66" s="398">
        <v>46293</v>
      </c>
      <c r="J66" s="397" t="s">
        <v>76</v>
      </c>
      <c r="K66" s="399">
        <v>50000</v>
      </c>
      <c r="L66" s="399">
        <v>50000</v>
      </c>
      <c r="M66" s="399">
        <v>50243.6</v>
      </c>
      <c r="N66" s="399">
        <v>50000</v>
      </c>
      <c r="O66" s="400">
        <v>6.4500000000000002E-2</v>
      </c>
      <c r="P66" s="401">
        <v>1.9215775016017062E-3</v>
      </c>
      <c r="Q66" s="402">
        <v>0.9</v>
      </c>
      <c r="R66" s="403" t="s">
        <v>96</v>
      </c>
      <c r="T66" s="356" t="s">
        <v>478</v>
      </c>
      <c r="U66" s="357" t="s">
        <v>106</v>
      </c>
      <c r="V66" s="357" t="s">
        <v>92</v>
      </c>
      <c r="W66" s="357" t="s">
        <v>93</v>
      </c>
      <c r="X66" s="358">
        <v>45629</v>
      </c>
      <c r="Y66" s="358">
        <v>46293</v>
      </c>
      <c r="Z66" s="357" t="s">
        <v>76</v>
      </c>
      <c r="AA66" s="359">
        <v>50000</v>
      </c>
      <c r="AB66" s="359">
        <v>50000</v>
      </c>
      <c r="AC66" s="359">
        <v>50243.6</v>
      </c>
      <c r="AD66" s="359">
        <v>50000</v>
      </c>
      <c r="AE66" s="360">
        <v>6.4500000000000002E-2</v>
      </c>
      <c r="AF66" s="360">
        <v>1.9E-3</v>
      </c>
      <c r="AG66" s="361">
        <v>0.9</v>
      </c>
      <c r="AH66" s="357" t="s">
        <v>96</v>
      </c>
      <c r="AJ66" s="404">
        <f t="shared" si="14"/>
        <v>0</v>
      </c>
      <c r="AK66" s="404">
        <f t="shared" si="15"/>
        <v>0</v>
      </c>
      <c r="AL66" s="404">
        <f t="shared" si="16"/>
        <v>0</v>
      </c>
      <c r="AM66" s="404">
        <f t="shared" si="17"/>
        <v>0</v>
      </c>
      <c r="AN66" s="404">
        <f t="shared" si="18"/>
        <v>0</v>
      </c>
      <c r="AO66" s="404">
        <f t="shared" si="19"/>
        <v>2.1577501601706189E-5</v>
      </c>
      <c r="AP66" s="404">
        <f t="shared" si="20"/>
        <v>0</v>
      </c>
    </row>
    <row r="67" spans="2:43" ht="14.4" hidden="1" thickBot="1">
      <c r="B67" s="393" t="s">
        <v>478</v>
      </c>
      <c r="C67" s="394"/>
      <c r="D67" s="395" t="s">
        <v>106</v>
      </c>
      <c r="E67" s="396"/>
      <c r="F67" s="397" t="s">
        <v>92</v>
      </c>
      <c r="G67" s="397" t="s">
        <v>93</v>
      </c>
      <c r="H67" s="398">
        <v>45632</v>
      </c>
      <c r="I67" s="398">
        <v>46686</v>
      </c>
      <c r="J67" s="397" t="s">
        <v>76</v>
      </c>
      <c r="K67" s="399">
        <v>100000</v>
      </c>
      <c r="L67" s="399">
        <v>100000</v>
      </c>
      <c r="M67" s="399">
        <v>100435</v>
      </c>
      <c r="N67" s="399">
        <v>100000</v>
      </c>
      <c r="O67" s="400">
        <v>6.2E-2</v>
      </c>
      <c r="P67" s="401">
        <v>3.8411586027547262E-3</v>
      </c>
      <c r="Q67" s="402">
        <v>0.9</v>
      </c>
      <c r="R67" s="403" t="s">
        <v>96</v>
      </c>
      <c r="T67" s="356" t="s">
        <v>478</v>
      </c>
      <c r="U67" s="357" t="s">
        <v>106</v>
      </c>
      <c r="V67" s="357" t="s">
        <v>92</v>
      </c>
      <c r="W67" s="357" t="s">
        <v>93</v>
      </c>
      <c r="X67" s="358">
        <v>45632</v>
      </c>
      <c r="Y67" s="358">
        <v>46686</v>
      </c>
      <c r="Z67" s="357" t="s">
        <v>76</v>
      </c>
      <c r="AA67" s="359">
        <v>100000</v>
      </c>
      <c r="AB67" s="359">
        <v>100000</v>
      </c>
      <c r="AC67" s="359">
        <v>100435</v>
      </c>
      <c r="AD67" s="359">
        <v>100000</v>
      </c>
      <c r="AE67" s="360">
        <v>6.2E-2</v>
      </c>
      <c r="AF67" s="360">
        <v>3.8E-3</v>
      </c>
      <c r="AG67" s="361">
        <v>0.9</v>
      </c>
      <c r="AH67" s="357" t="s">
        <v>96</v>
      </c>
      <c r="AJ67" s="404">
        <f t="shared" si="14"/>
        <v>0</v>
      </c>
      <c r="AK67" s="404">
        <f t="shared" si="15"/>
        <v>0</v>
      </c>
      <c r="AL67" s="404">
        <f t="shared" si="16"/>
        <v>0</v>
      </c>
      <c r="AM67" s="404">
        <f t="shared" si="17"/>
        <v>0</v>
      </c>
      <c r="AN67" s="404">
        <f t="shared" si="18"/>
        <v>0</v>
      </c>
      <c r="AO67" s="404">
        <f t="shared" si="19"/>
        <v>4.1158602754726246E-5</v>
      </c>
      <c r="AP67" s="404">
        <f t="shared" si="20"/>
        <v>0</v>
      </c>
    </row>
    <row r="68" spans="2:43" ht="14.4" hidden="1" thickBot="1">
      <c r="B68" s="393" t="s">
        <v>478</v>
      </c>
      <c r="C68" s="394"/>
      <c r="D68" s="395" t="s">
        <v>106</v>
      </c>
      <c r="E68" s="396"/>
      <c r="F68" s="397" t="s">
        <v>92</v>
      </c>
      <c r="G68" s="397" t="s">
        <v>93</v>
      </c>
      <c r="H68" s="398">
        <v>45632</v>
      </c>
      <c r="I68" s="398">
        <v>46687</v>
      </c>
      <c r="J68" s="397" t="s">
        <v>76</v>
      </c>
      <c r="K68" s="399">
        <v>100000</v>
      </c>
      <c r="L68" s="399">
        <v>100000</v>
      </c>
      <c r="M68" s="399">
        <v>100435</v>
      </c>
      <c r="N68" s="399">
        <v>100000</v>
      </c>
      <c r="O68" s="400">
        <v>6.2E-2</v>
      </c>
      <c r="P68" s="401">
        <v>3.8411586027547262E-3</v>
      </c>
      <c r="Q68" s="402">
        <v>0.9</v>
      </c>
      <c r="R68" s="403" t="s">
        <v>96</v>
      </c>
      <c r="T68" s="356" t="s">
        <v>478</v>
      </c>
      <c r="U68" s="357" t="s">
        <v>106</v>
      </c>
      <c r="V68" s="357" t="s">
        <v>92</v>
      </c>
      <c r="W68" s="357" t="s">
        <v>93</v>
      </c>
      <c r="X68" s="358">
        <v>45632</v>
      </c>
      <c r="Y68" s="358">
        <v>46687</v>
      </c>
      <c r="Z68" s="357" t="s">
        <v>76</v>
      </c>
      <c r="AA68" s="359">
        <v>100000</v>
      </c>
      <c r="AB68" s="359">
        <v>100000</v>
      </c>
      <c r="AC68" s="359">
        <v>100435</v>
      </c>
      <c r="AD68" s="359">
        <v>100000</v>
      </c>
      <c r="AE68" s="360">
        <v>6.2E-2</v>
      </c>
      <c r="AF68" s="360">
        <v>3.8E-3</v>
      </c>
      <c r="AG68" s="361">
        <v>0.9</v>
      </c>
      <c r="AH68" s="357" t="s">
        <v>96</v>
      </c>
      <c r="AJ68" s="404">
        <f t="shared" si="14"/>
        <v>0</v>
      </c>
      <c r="AK68" s="404">
        <f t="shared" si="15"/>
        <v>0</v>
      </c>
      <c r="AL68" s="404">
        <f t="shared" si="16"/>
        <v>0</v>
      </c>
      <c r="AM68" s="404">
        <f t="shared" si="17"/>
        <v>0</v>
      </c>
      <c r="AN68" s="404">
        <f t="shared" si="18"/>
        <v>0</v>
      </c>
      <c r="AO68" s="404">
        <f t="shared" si="19"/>
        <v>4.1158602754726246E-5</v>
      </c>
      <c r="AP68" s="404">
        <f t="shared" si="20"/>
        <v>0</v>
      </c>
    </row>
    <row r="69" spans="2:43" ht="14.4" hidden="1" thickBot="1">
      <c r="B69" s="393" t="s">
        <v>478</v>
      </c>
      <c r="C69" s="394"/>
      <c r="D69" s="395" t="s">
        <v>106</v>
      </c>
      <c r="E69" s="396"/>
      <c r="F69" s="397" t="s">
        <v>92</v>
      </c>
      <c r="G69" s="397" t="s">
        <v>93</v>
      </c>
      <c r="H69" s="398">
        <v>45632</v>
      </c>
      <c r="I69" s="398">
        <v>46688</v>
      </c>
      <c r="J69" s="397" t="s">
        <v>76</v>
      </c>
      <c r="K69" s="399">
        <v>100000</v>
      </c>
      <c r="L69" s="399">
        <v>100000</v>
      </c>
      <c r="M69" s="399">
        <v>100435</v>
      </c>
      <c r="N69" s="399">
        <v>100000</v>
      </c>
      <c r="O69" s="400">
        <v>6.2E-2</v>
      </c>
      <c r="P69" s="401">
        <v>3.8411586027547262E-3</v>
      </c>
      <c r="Q69" s="402">
        <v>0.9</v>
      </c>
      <c r="R69" s="403" t="s">
        <v>96</v>
      </c>
      <c r="T69" s="356" t="s">
        <v>478</v>
      </c>
      <c r="U69" s="357" t="s">
        <v>106</v>
      </c>
      <c r="V69" s="357" t="s">
        <v>92</v>
      </c>
      <c r="W69" s="357" t="s">
        <v>93</v>
      </c>
      <c r="X69" s="358">
        <v>45632</v>
      </c>
      <c r="Y69" s="358">
        <v>46688</v>
      </c>
      <c r="Z69" s="357" t="s">
        <v>76</v>
      </c>
      <c r="AA69" s="359">
        <v>100000</v>
      </c>
      <c r="AB69" s="359">
        <v>100000</v>
      </c>
      <c r="AC69" s="359">
        <v>100435</v>
      </c>
      <c r="AD69" s="359">
        <v>100000</v>
      </c>
      <c r="AE69" s="360">
        <v>6.2E-2</v>
      </c>
      <c r="AF69" s="360">
        <v>3.8E-3</v>
      </c>
      <c r="AG69" s="361">
        <v>0.9</v>
      </c>
      <c r="AH69" s="357" t="s">
        <v>96</v>
      </c>
      <c r="AJ69" s="404">
        <f t="shared" si="14"/>
        <v>0</v>
      </c>
      <c r="AK69" s="404">
        <f t="shared" si="15"/>
        <v>0</v>
      </c>
      <c r="AL69" s="404">
        <f t="shared" si="16"/>
        <v>0</v>
      </c>
      <c r="AM69" s="404">
        <f t="shared" si="17"/>
        <v>0</v>
      </c>
      <c r="AN69" s="404">
        <f t="shared" si="18"/>
        <v>0</v>
      </c>
      <c r="AO69" s="404">
        <f t="shared" si="19"/>
        <v>4.1158602754726246E-5</v>
      </c>
      <c r="AP69" s="404">
        <f t="shared" si="20"/>
        <v>0</v>
      </c>
    </row>
    <row r="70" spans="2:43" ht="14.4" hidden="1" thickBot="1">
      <c r="B70" s="393" t="s">
        <v>478</v>
      </c>
      <c r="C70" s="394"/>
      <c r="D70" s="395" t="s">
        <v>106</v>
      </c>
      <c r="E70" s="396"/>
      <c r="F70" s="397" t="s">
        <v>92</v>
      </c>
      <c r="G70" s="397" t="s">
        <v>93</v>
      </c>
      <c r="H70" s="398">
        <v>45625</v>
      </c>
      <c r="I70" s="398">
        <v>46689</v>
      </c>
      <c r="J70" s="397" t="s">
        <v>76</v>
      </c>
      <c r="K70" s="399">
        <v>100000</v>
      </c>
      <c r="L70" s="399">
        <v>100000</v>
      </c>
      <c r="M70" s="399">
        <v>100517.22</v>
      </c>
      <c r="N70" s="399">
        <v>100000</v>
      </c>
      <c r="O70" s="400">
        <v>6.2E-2</v>
      </c>
      <c r="P70" s="401">
        <v>3.8443031246875037E-3</v>
      </c>
      <c r="Q70" s="402">
        <v>0.9</v>
      </c>
      <c r="R70" s="403" t="s">
        <v>96</v>
      </c>
      <c r="T70" s="356" t="s">
        <v>478</v>
      </c>
      <c r="U70" s="357" t="s">
        <v>106</v>
      </c>
      <c r="V70" s="357" t="s">
        <v>92</v>
      </c>
      <c r="W70" s="357" t="s">
        <v>93</v>
      </c>
      <c r="X70" s="358">
        <v>45625</v>
      </c>
      <c r="Y70" s="358">
        <v>46689</v>
      </c>
      <c r="Z70" s="357" t="s">
        <v>76</v>
      </c>
      <c r="AA70" s="359">
        <v>100000</v>
      </c>
      <c r="AB70" s="359">
        <v>100000</v>
      </c>
      <c r="AC70" s="359">
        <v>100517.22</v>
      </c>
      <c r="AD70" s="359">
        <v>100000</v>
      </c>
      <c r="AE70" s="360">
        <v>6.2E-2</v>
      </c>
      <c r="AF70" s="360">
        <v>3.8E-3</v>
      </c>
      <c r="AG70" s="361">
        <v>0.9</v>
      </c>
      <c r="AH70" s="357" t="s">
        <v>96</v>
      </c>
      <c r="AJ70" s="404">
        <f t="shared" si="14"/>
        <v>0</v>
      </c>
      <c r="AK70" s="404">
        <f t="shared" si="15"/>
        <v>0</v>
      </c>
      <c r="AL70" s="404">
        <f t="shared" si="16"/>
        <v>0</v>
      </c>
      <c r="AM70" s="404">
        <f t="shared" si="17"/>
        <v>0</v>
      </c>
      <c r="AN70" s="404">
        <f t="shared" si="18"/>
        <v>0</v>
      </c>
      <c r="AO70" s="404">
        <f t="shared" si="19"/>
        <v>4.4303124687503689E-5</v>
      </c>
      <c r="AP70" s="404">
        <f t="shared" si="20"/>
        <v>0</v>
      </c>
    </row>
    <row r="71" spans="2:43" ht="14.4" thickBot="1">
      <c r="B71" s="393"/>
      <c r="C71" s="394"/>
      <c r="D71" s="395"/>
      <c r="E71" s="396"/>
      <c r="F71" s="397"/>
      <c r="G71" s="397"/>
      <c r="H71" s="398"/>
      <c r="I71" s="398"/>
      <c r="J71" s="397"/>
      <c r="K71" s="416"/>
      <c r="L71" s="416"/>
      <c r="M71" s="416"/>
      <c r="N71" s="416"/>
      <c r="O71" s="417"/>
      <c r="P71" s="418"/>
      <c r="Q71" s="402"/>
      <c r="R71" s="403"/>
      <c r="T71" s="419"/>
      <c r="U71" s="341"/>
      <c r="V71" s="341"/>
      <c r="W71" s="341"/>
      <c r="X71" s="420"/>
      <c r="Y71" s="420"/>
      <c r="Z71" s="341"/>
      <c r="AA71" s="421">
        <f>SUM(AA47:AA70)</f>
        <v>10328437.43</v>
      </c>
      <c r="AB71" s="421">
        <f>SUM(AB47:AB70)</f>
        <v>10328437.43</v>
      </c>
      <c r="AC71" s="421">
        <f>SUM(AC47:AC70)</f>
        <v>10382637.460000001</v>
      </c>
      <c r="AD71" s="421">
        <f>SUM(AD47:AD70)</f>
        <v>10330000</v>
      </c>
      <c r="AE71" s="422"/>
      <c r="AF71" s="422"/>
      <c r="AG71" s="423"/>
      <c r="AH71" s="341"/>
      <c r="AJ71" s="404"/>
      <c r="AK71" s="404"/>
      <c r="AL71" s="404"/>
      <c r="AM71" s="404"/>
      <c r="AN71" s="404"/>
      <c r="AO71" s="404"/>
      <c r="AP71" s="404"/>
    </row>
    <row r="72" spans="2:43" ht="14.4" hidden="1" thickBot="1">
      <c r="B72" s="393" t="s">
        <v>478</v>
      </c>
      <c r="C72" s="394"/>
      <c r="D72" s="395" t="s">
        <v>106</v>
      </c>
      <c r="E72" s="396"/>
      <c r="F72" s="397" t="s">
        <v>92</v>
      </c>
      <c r="G72" s="397" t="s">
        <v>93</v>
      </c>
      <c r="H72" s="398">
        <v>45625</v>
      </c>
      <c r="I72" s="398">
        <v>46712</v>
      </c>
      <c r="J72" s="397" t="s">
        <v>76</v>
      </c>
      <c r="K72" s="399">
        <v>100000</v>
      </c>
      <c r="L72" s="399">
        <v>100000</v>
      </c>
      <c r="M72" s="399">
        <v>100517.22</v>
      </c>
      <c r="N72" s="399">
        <v>100000</v>
      </c>
      <c r="O72" s="400">
        <v>0.06</v>
      </c>
      <c r="P72" s="401">
        <v>3.8443031246875037E-3</v>
      </c>
      <c r="Q72" s="402">
        <v>0.9</v>
      </c>
      <c r="R72" s="403" t="s">
        <v>96</v>
      </c>
      <c r="T72" s="350" t="s">
        <v>478</v>
      </c>
      <c r="U72" s="351" t="s">
        <v>106</v>
      </c>
      <c r="V72" s="351" t="s">
        <v>92</v>
      </c>
      <c r="W72" s="351" t="s">
        <v>93</v>
      </c>
      <c r="X72" s="352">
        <v>45625</v>
      </c>
      <c r="Y72" s="352">
        <v>46712</v>
      </c>
      <c r="Z72" s="351" t="s">
        <v>76</v>
      </c>
      <c r="AA72" s="353">
        <v>100000</v>
      </c>
      <c r="AB72" s="353">
        <v>100000</v>
      </c>
      <c r="AC72" s="353">
        <v>100517.22</v>
      </c>
      <c r="AD72" s="353">
        <v>100000</v>
      </c>
      <c r="AE72" s="354">
        <v>0.06</v>
      </c>
      <c r="AF72" s="354">
        <v>3.8E-3</v>
      </c>
      <c r="AG72" s="355">
        <v>0.9</v>
      </c>
      <c r="AH72" s="351" t="s">
        <v>96</v>
      </c>
      <c r="AJ72" s="404">
        <f t="shared" ref="AJ72:AJ94" si="21">+K72-AA72</f>
        <v>0</v>
      </c>
      <c r="AK72" s="404">
        <f t="shared" ref="AK72:AK94" si="22">+L72-AB72</f>
        <v>0</v>
      </c>
      <c r="AL72" s="404">
        <f t="shared" ref="AL72:AL94" si="23">+M72-AC72</f>
        <v>0</v>
      </c>
      <c r="AM72" s="404">
        <f t="shared" ref="AM72:AM94" si="24">+N72-AD72</f>
        <v>0</v>
      </c>
      <c r="AN72" s="404">
        <f t="shared" ref="AN72:AN94" si="25">+O72-AE72</f>
        <v>0</v>
      </c>
      <c r="AO72" s="404">
        <f t="shared" ref="AO72:AO94" si="26">+P72-AF72</f>
        <v>4.4303124687503689E-5</v>
      </c>
      <c r="AP72" s="404">
        <f t="shared" ref="AP72:AP94" si="27">+Q72-AG72</f>
        <v>0</v>
      </c>
    </row>
    <row r="73" spans="2:43" ht="14.4" hidden="1" thickBot="1">
      <c r="B73" s="393" t="s">
        <v>478</v>
      </c>
      <c r="C73" s="394"/>
      <c r="D73" s="395" t="s">
        <v>106</v>
      </c>
      <c r="E73" s="396"/>
      <c r="F73" s="397" t="s">
        <v>92</v>
      </c>
      <c r="G73" s="397" t="s">
        <v>93</v>
      </c>
      <c r="H73" s="398">
        <v>45625</v>
      </c>
      <c r="I73" s="398">
        <v>46712</v>
      </c>
      <c r="J73" s="397" t="s">
        <v>76</v>
      </c>
      <c r="K73" s="399">
        <v>100000</v>
      </c>
      <c r="L73" s="399">
        <v>100000</v>
      </c>
      <c r="M73" s="399">
        <v>100517.22</v>
      </c>
      <c r="N73" s="399">
        <v>100000</v>
      </c>
      <c r="O73" s="400">
        <v>0.06</v>
      </c>
      <c r="P73" s="401">
        <v>3.8443031246875037E-3</v>
      </c>
      <c r="Q73" s="402">
        <v>0.9</v>
      </c>
      <c r="R73" s="403" t="s">
        <v>96</v>
      </c>
      <c r="T73" s="350" t="s">
        <v>478</v>
      </c>
      <c r="U73" s="351" t="s">
        <v>106</v>
      </c>
      <c r="V73" s="351" t="s">
        <v>92</v>
      </c>
      <c r="W73" s="351" t="s">
        <v>93</v>
      </c>
      <c r="X73" s="352">
        <v>45625</v>
      </c>
      <c r="Y73" s="352">
        <v>46712</v>
      </c>
      <c r="Z73" s="351" t="s">
        <v>76</v>
      </c>
      <c r="AA73" s="353">
        <v>100000</v>
      </c>
      <c r="AB73" s="353">
        <v>100000</v>
      </c>
      <c r="AC73" s="353">
        <v>100517.22</v>
      </c>
      <c r="AD73" s="353">
        <v>100000</v>
      </c>
      <c r="AE73" s="354">
        <v>0.06</v>
      </c>
      <c r="AF73" s="354">
        <v>3.8E-3</v>
      </c>
      <c r="AG73" s="355">
        <v>0.9</v>
      </c>
      <c r="AH73" s="351" t="s">
        <v>96</v>
      </c>
      <c r="AJ73" s="404">
        <f t="shared" si="21"/>
        <v>0</v>
      </c>
      <c r="AK73" s="404">
        <f t="shared" si="22"/>
        <v>0</v>
      </c>
      <c r="AL73" s="404">
        <f t="shared" si="23"/>
        <v>0</v>
      </c>
      <c r="AM73" s="404">
        <f t="shared" si="24"/>
        <v>0</v>
      </c>
      <c r="AN73" s="404">
        <f t="shared" si="25"/>
        <v>0</v>
      </c>
      <c r="AO73" s="404">
        <f t="shared" si="26"/>
        <v>4.4303124687503689E-5</v>
      </c>
      <c r="AP73" s="404">
        <f t="shared" si="27"/>
        <v>0</v>
      </c>
    </row>
    <row r="74" spans="2:43" ht="14.4" hidden="1" thickBot="1">
      <c r="B74" s="393" t="s">
        <v>478</v>
      </c>
      <c r="C74" s="394"/>
      <c r="D74" s="395" t="s">
        <v>106</v>
      </c>
      <c r="E74" s="396"/>
      <c r="F74" s="397" t="s">
        <v>92</v>
      </c>
      <c r="G74" s="397" t="s">
        <v>93</v>
      </c>
      <c r="H74" s="398">
        <v>45625</v>
      </c>
      <c r="I74" s="398">
        <v>46712</v>
      </c>
      <c r="J74" s="397" t="s">
        <v>76</v>
      </c>
      <c r="K74" s="399">
        <v>100000</v>
      </c>
      <c r="L74" s="399">
        <v>100000</v>
      </c>
      <c r="M74" s="399">
        <v>100517.22</v>
      </c>
      <c r="N74" s="399">
        <v>100000</v>
      </c>
      <c r="O74" s="400">
        <v>0.06</v>
      </c>
      <c r="P74" s="401">
        <v>3.8443031246875037E-3</v>
      </c>
      <c r="Q74" s="402">
        <v>0.9</v>
      </c>
      <c r="R74" s="403" t="s">
        <v>96</v>
      </c>
      <c r="T74" s="350" t="s">
        <v>478</v>
      </c>
      <c r="U74" s="351" t="s">
        <v>106</v>
      </c>
      <c r="V74" s="351" t="s">
        <v>92</v>
      </c>
      <c r="W74" s="351" t="s">
        <v>93</v>
      </c>
      <c r="X74" s="352">
        <v>45625</v>
      </c>
      <c r="Y74" s="352">
        <v>46712</v>
      </c>
      <c r="Z74" s="351" t="s">
        <v>76</v>
      </c>
      <c r="AA74" s="353">
        <v>100000</v>
      </c>
      <c r="AB74" s="353">
        <v>100000</v>
      </c>
      <c r="AC74" s="353">
        <v>100517.22</v>
      </c>
      <c r="AD74" s="353">
        <v>100000</v>
      </c>
      <c r="AE74" s="354">
        <v>0.06</v>
      </c>
      <c r="AF74" s="354">
        <v>3.8E-3</v>
      </c>
      <c r="AG74" s="355">
        <v>0.9</v>
      </c>
      <c r="AH74" s="351" t="s">
        <v>96</v>
      </c>
      <c r="AJ74" s="404">
        <f t="shared" si="21"/>
        <v>0</v>
      </c>
      <c r="AK74" s="404">
        <f t="shared" si="22"/>
        <v>0</v>
      </c>
      <c r="AL74" s="404">
        <f t="shared" si="23"/>
        <v>0</v>
      </c>
      <c r="AM74" s="404">
        <f t="shared" si="24"/>
        <v>0</v>
      </c>
      <c r="AN74" s="404">
        <f t="shared" si="25"/>
        <v>0</v>
      </c>
      <c r="AO74" s="404">
        <f t="shared" si="26"/>
        <v>4.4303124687503689E-5</v>
      </c>
      <c r="AP74" s="404">
        <f t="shared" si="27"/>
        <v>0</v>
      </c>
    </row>
    <row r="75" spans="2:43" ht="14.4" hidden="1" thickBot="1">
      <c r="B75" s="393" t="s">
        <v>478</v>
      </c>
      <c r="C75" s="394"/>
      <c r="D75" s="395" t="s">
        <v>106</v>
      </c>
      <c r="E75" s="396"/>
      <c r="F75" s="397" t="s">
        <v>92</v>
      </c>
      <c r="G75" s="397" t="s">
        <v>93</v>
      </c>
      <c r="H75" s="398">
        <v>45625</v>
      </c>
      <c r="I75" s="398">
        <v>46712</v>
      </c>
      <c r="J75" s="397" t="s">
        <v>76</v>
      </c>
      <c r="K75" s="399">
        <v>100000</v>
      </c>
      <c r="L75" s="399">
        <v>100000</v>
      </c>
      <c r="M75" s="399">
        <v>100517.22</v>
      </c>
      <c r="N75" s="399">
        <v>100000</v>
      </c>
      <c r="O75" s="400">
        <v>0.06</v>
      </c>
      <c r="P75" s="401">
        <v>3.8443031246875037E-3</v>
      </c>
      <c r="Q75" s="402">
        <v>0.9</v>
      </c>
      <c r="R75" s="403" t="s">
        <v>96</v>
      </c>
      <c r="T75" s="350" t="s">
        <v>478</v>
      </c>
      <c r="U75" s="351" t="s">
        <v>106</v>
      </c>
      <c r="V75" s="351" t="s">
        <v>92</v>
      </c>
      <c r="W75" s="351" t="s">
        <v>93</v>
      </c>
      <c r="X75" s="352">
        <v>45625</v>
      </c>
      <c r="Y75" s="352">
        <v>46712</v>
      </c>
      <c r="Z75" s="351" t="s">
        <v>76</v>
      </c>
      <c r="AA75" s="353">
        <v>100000</v>
      </c>
      <c r="AB75" s="353">
        <v>100000</v>
      </c>
      <c r="AC75" s="353">
        <v>100517.22</v>
      </c>
      <c r="AD75" s="353">
        <v>100000</v>
      </c>
      <c r="AE75" s="354">
        <v>0.06</v>
      </c>
      <c r="AF75" s="354">
        <v>3.8E-3</v>
      </c>
      <c r="AG75" s="355">
        <v>0.9</v>
      </c>
      <c r="AH75" s="351" t="s">
        <v>96</v>
      </c>
      <c r="AJ75" s="404">
        <f t="shared" si="21"/>
        <v>0</v>
      </c>
      <c r="AK75" s="404">
        <f t="shared" si="22"/>
        <v>0</v>
      </c>
      <c r="AL75" s="404">
        <f t="shared" si="23"/>
        <v>0</v>
      </c>
      <c r="AM75" s="404">
        <f t="shared" si="24"/>
        <v>0</v>
      </c>
      <c r="AN75" s="404">
        <f t="shared" si="25"/>
        <v>0</v>
      </c>
      <c r="AO75" s="404">
        <f t="shared" si="26"/>
        <v>4.4303124687503689E-5</v>
      </c>
      <c r="AP75" s="404">
        <f t="shared" si="27"/>
        <v>0</v>
      </c>
    </row>
    <row r="76" spans="2:43" ht="14.4" hidden="1" thickBot="1">
      <c r="B76" s="393" t="s">
        <v>478</v>
      </c>
      <c r="C76" s="394"/>
      <c r="D76" s="395" t="s">
        <v>106</v>
      </c>
      <c r="E76" s="396"/>
      <c r="F76" s="397" t="s">
        <v>92</v>
      </c>
      <c r="G76" s="397" t="s">
        <v>93</v>
      </c>
      <c r="H76" s="398">
        <v>45625</v>
      </c>
      <c r="I76" s="398">
        <v>46712</v>
      </c>
      <c r="J76" s="397" t="s">
        <v>76</v>
      </c>
      <c r="K76" s="399">
        <v>100000</v>
      </c>
      <c r="L76" s="399">
        <v>100000</v>
      </c>
      <c r="M76" s="399">
        <v>100517.22</v>
      </c>
      <c r="N76" s="399">
        <v>100000</v>
      </c>
      <c r="O76" s="400">
        <v>0.06</v>
      </c>
      <c r="P76" s="401">
        <v>3.8443031246875037E-3</v>
      </c>
      <c r="Q76" s="402">
        <v>0.9</v>
      </c>
      <c r="R76" s="403" t="s">
        <v>96</v>
      </c>
      <c r="T76" s="350" t="s">
        <v>478</v>
      </c>
      <c r="U76" s="351" t="s">
        <v>106</v>
      </c>
      <c r="V76" s="351" t="s">
        <v>92</v>
      </c>
      <c r="W76" s="351" t="s">
        <v>93</v>
      </c>
      <c r="X76" s="352">
        <v>45625</v>
      </c>
      <c r="Y76" s="352">
        <v>46712</v>
      </c>
      <c r="Z76" s="351" t="s">
        <v>76</v>
      </c>
      <c r="AA76" s="353">
        <v>100000</v>
      </c>
      <c r="AB76" s="353">
        <v>100000</v>
      </c>
      <c r="AC76" s="353">
        <v>100517.22</v>
      </c>
      <c r="AD76" s="353">
        <v>100000</v>
      </c>
      <c r="AE76" s="354">
        <v>0.06</v>
      </c>
      <c r="AF76" s="354">
        <v>3.8E-3</v>
      </c>
      <c r="AG76" s="355">
        <v>0.9</v>
      </c>
      <c r="AH76" s="351" t="s">
        <v>96</v>
      </c>
      <c r="AJ76" s="404">
        <f t="shared" si="21"/>
        <v>0</v>
      </c>
      <c r="AK76" s="404">
        <f t="shared" si="22"/>
        <v>0</v>
      </c>
      <c r="AL76" s="404">
        <f t="shared" si="23"/>
        <v>0</v>
      </c>
      <c r="AM76" s="404">
        <f t="shared" si="24"/>
        <v>0</v>
      </c>
      <c r="AN76" s="404">
        <f t="shared" si="25"/>
        <v>0</v>
      </c>
      <c r="AO76" s="404">
        <f t="shared" si="26"/>
        <v>4.4303124687503689E-5</v>
      </c>
      <c r="AP76" s="404">
        <f t="shared" si="27"/>
        <v>0</v>
      </c>
    </row>
    <row r="77" spans="2:43" ht="14.4" hidden="1" thickBot="1">
      <c r="B77" s="393" t="s">
        <v>478</v>
      </c>
      <c r="C77" s="394"/>
      <c r="D77" s="395" t="s">
        <v>106</v>
      </c>
      <c r="E77" s="396"/>
      <c r="F77" s="397" t="s">
        <v>92</v>
      </c>
      <c r="G77" s="397" t="s">
        <v>93</v>
      </c>
      <c r="H77" s="398">
        <v>45625</v>
      </c>
      <c r="I77" s="398">
        <v>46712</v>
      </c>
      <c r="J77" s="397" t="s">
        <v>76</v>
      </c>
      <c r="K77" s="399">
        <v>100000</v>
      </c>
      <c r="L77" s="399">
        <v>100000</v>
      </c>
      <c r="M77" s="399">
        <v>100517.22</v>
      </c>
      <c r="N77" s="399">
        <v>100000</v>
      </c>
      <c r="O77" s="400">
        <v>0.06</v>
      </c>
      <c r="P77" s="401">
        <v>3.8443031246875037E-3</v>
      </c>
      <c r="Q77" s="402">
        <v>0.9</v>
      </c>
      <c r="R77" s="403" t="s">
        <v>96</v>
      </c>
      <c r="T77" s="350" t="s">
        <v>478</v>
      </c>
      <c r="U77" s="351" t="s">
        <v>106</v>
      </c>
      <c r="V77" s="351" t="s">
        <v>92</v>
      </c>
      <c r="W77" s="351" t="s">
        <v>93</v>
      </c>
      <c r="X77" s="352">
        <v>45625</v>
      </c>
      <c r="Y77" s="352">
        <v>46712</v>
      </c>
      <c r="Z77" s="351" t="s">
        <v>76</v>
      </c>
      <c r="AA77" s="353">
        <v>100000</v>
      </c>
      <c r="AB77" s="353">
        <v>100000</v>
      </c>
      <c r="AC77" s="353">
        <v>100517.22</v>
      </c>
      <c r="AD77" s="353">
        <v>100000</v>
      </c>
      <c r="AE77" s="354">
        <v>0.06</v>
      </c>
      <c r="AF77" s="354">
        <v>3.8E-3</v>
      </c>
      <c r="AG77" s="355">
        <v>0.9</v>
      </c>
      <c r="AH77" s="351" t="s">
        <v>96</v>
      </c>
      <c r="AJ77" s="404">
        <f t="shared" si="21"/>
        <v>0</v>
      </c>
      <c r="AK77" s="404">
        <f t="shared" si="22"/>
        <v>0</v>
      </c>
      <c r="AL77" s="404">
        <f t="shared" si="23"/>
        <v>0</v>
      </c>
      <c r="AM77" s="404">
        <f t="shared" si="24"/>
        <v>0</v>
      </c>
      <c r="AN77" s="404">
        <f t="shared" si="25"/>
        <v>0</v>
      </c>
      <c r="AO77" s="404">
        <f t="shared" si="26"/>
        <v>4.4303124687503689E-5</v>
      </c>
      <c r="AP77" s="404">
        <f t="shared" si="27"/>
        <v>0</v>
      </c>
    </row>
    <row r="78" spans="2:43" ht="14.4" hidden="1" thickBot="1">
      <c r="B78" s="393" t="s">
        <v>478</v>
      </c>
      <c r="C78" s="394"/>
      <c r="D78" s="395" t="s">
        <v>106</v>
      </c>
      <c r="E78" s="396"/>
      <c r="F78" s="397" t="s">
        <v>92</v>
      </c>
      <c r="G78" s="397" t="s">
        <v>93</v>
      </c>
      <c r="H78" s="398">
        <v>45625</v>
      </c>
      <c r="I78" s="398">
        <v>46712</v>
      </c>
      <c r="J78" s="397" t="s">
        <v>76</v>
      </c>
      <c r="K78" s="399">
        <v>100000</v>
      </c>
      <c r="L78" s="399">
        <v>100000</v>
      </c>
      <c r="M78" s="399">
        <v>100517.22</v>
      </c>
      <c r="N78" s="399">
        <v>100000</v>
      </c>
      <c r="O78" s="400">
        <v>0.06</v>
      </c>
      <c r="P78" s="401">
        <v>3.8443031246875037E-3</v>
      </c>
      <c r="Q78" s="402">
        <v>0.9</v>
      </c>
      <c r="R78" s="403" t="s">
        <v>96</v>
      </c>
      <c r="T78" s="350" t="s">
        <v>478</v>
      </c>
      <c r="U78" s="351" t="s">
        <v>106</v>
      </c>
      <c r="V78" s="351" t="s">
        <v>92</v>
      </c>
      <c r="W78" s="351" t="s">
        <v>93</v>
      </c>
      <c r="X78" s="352">
        <v>45625</v>
      </c>
      <c r="Y78" s="352">
        <v>46712</v>
      </c>
      <c r="Z78" s="351" t="s">
        <v>76</v>
      </c>
      <c r="AA78" s="353">
        <v>100000</v>
      </c>
      <c r="AB78" s="353">
        <v>100000</v>
      </c>
      <c r="AC78" s="353">
        <v>100517.22</v>
      </c>
      <c r="AD78" s="353">
        <v>100000</v>
      </c>
      <c r="AE78" s="354">
        <v>0.06</v>
      </c>
      <c r="AF78" s="354">
        <v>3.8E-3</v>
      </c>
      <c r="AG78" s="355">
        <v>0.9</v>
      </c>
      <c r="AH78" s="351" t="s">
        <v>96</v>
      </c>
      <c r="AJ78" s="404">
        <f t="shared" si="21"/>
        <v>0</v>
      </c>
      <c r="AK78" s="404">
        <f t="shared" si="22"/>
        <v>0</v>
      </c>
      <c r="AL78" s="404">
        <f t="shared" si="23"/>
        <v>0</v>
      </c>
      <c r="AM78" s="404">
        <f t="shared" si="24"/>
        <v>0</v>
      </c>
      <c r="AN78" s="404">
        <f t="shared" si="25"/>
        <v>0</v>
      </c>
      <c r="AO78" s="404">
        <f t="shared" si="26"/>
        <v>4.4303124687503689E-5</v>
      </c>
      <c r="AP78" s="404">
        <f t="shared" si="27"/>
        <v>0</v>
      </c>
    </row>
    <row r="79" spans="2:43" ht="14.4" hidden="1" thickBot="1">
      <c r="B79" s="393" t="s">
        <v>478</v>
      </c>
      <c r="C79" s="394"/>
      <c r="D79" s="395" t="s">
        <v>106</v>
      </c>
      <c r="E79" s="396"/>
      <c r="F79" s="397" t="s">
        <v>92</v>
      </c>
      <c r="G79" s="397" t="s">
        <v>93</v>
      </c>
      <c r="H79" s="398">
        <v>45625</v>
      </c>
      <c r="I79" s="398">
        <v>46712</v>
      </c>
      <c r="J79" s="397" t="s">
        <v>76</v>
      </c>
      <c r="K79" s="399">
        <v>100000</v>
      </c>
      <c r="L79" s="399">
        <v>100000</v>
      </c>
      <c r="M79" s="399">
        <v>100517.22</v>
      </c>
      <c r="N79" s="399">
        <v>100000</v>
      </c>
      <c r="O79" s="400">
        <v>0.06</v>
      </c>
      <c r="P79" s="401">
        <v>3.8443031246875037E-3</v>
      </c>
      <c r="Q79" s="402">
        <v>0.9</v>
      </c>
      <c r="R79" s="403" t="s">
        <v>96</v>
      </c>
      <c r="T79" s="350" t="s">
        <v>478</v>
      </c>
      <c r="U79" s="351" t="s">
        <v>106</v>
      </c>
      <c r="V79" s="351" t="s">
        <v>92</v>
      </c>
      <c r="W79" s="351" t="s">
        <v>93</v>
      </c>
      <c r="X79" s="352">
        <v>45625</v>
      </c>
      <c r="Y79" s="352">
        <v>46712</v>
      </c>
      <c r="Z79" s="351" t="s">
        <v>76</v>
      </c>
      <c r="AA79" s="353">
        <v>100000</v>
      </c>
      <c r="AB79" s="353">
        <v>100000</v>
      </c>
      <c r="AC79" s="353">
        <v>100517.22</v>
      </c>
      <c r="AD79" s="353">
        <v>100000</v>
      </c>
      <c r="AE79" s="354">
        <v>0.06</v>
      </c>
      <c r="AF79" s="354">
        <v>3.8E-3</v>
      </c>
      <c r="AG79" s="355">
        <v>0.9</v>
      </c>
      <c r="AH79" s="351" t="s">
        <v>96</v>
      </c>
      <c r="AJ79" s="404">
        <f t="shared" si="21"/>
        <v>0</v>
      </c>
      <c r="AK79" s="404">
        <f t="shared" si="22"/>
        <v>0</v>
      </c>
      <c r="AL79" s="404">
        <f t="shared" si="23"/>
        <v>0</v>
      </c>
      <c r="AM79" s="404">
        <f t="shared" si="24"/>
        <v>0</v>
      </c>
      <c r="AN79" s="404">
        <f t="shared" si="25"/>
        <v>0</v>
      </c>
      <c r="AO79" s="404">
        <f t="shared" si="26"/>
        <v>4.4303124687503689E-5</v>
      </c>
      <c r="AP79" s="404">
        <f t="shared" si="27"/>
        <v>0</v>
      </c>
    </row>
    <row r="80" spans="2:43" ht="14.4" hidden="1" thickBot="1">
      <c r="B80" s="393" t="s">
        <v>478</v>
      </c>
      <c r="C80" s="394"/>
      <c r="D80" s="395" t="s">
        <v>106</v>
      </c>
      <c r="E80" s="396"/>
      <c r="F80" s="397" t="s">
        <v>92</v>
      </c>
      <c r="G80" s="397" t="s">
        <v>93</v>
      </c>
      <c r="H80" s="398">
        <v>45625</v>
      </c>
      <c r="I80" s="398">
        <v>46545</v>
      </c>
      <c r="J80" s="397" t="s">
        <v>76</v>
      </c>
      <c r="K80" s="399">
        <v>100000</v>
      </c>
      <c r="L80" s="399">
        <v>100000</v>
      </c>
      <c r="M80" s="399">
        <v>100552.32000000001</v>
      </c>
      <c r="N80" s="399">
        <v>100000</v>
      </c>
      <c r="O80" s="400">
        <v>6.4000000000000001E-2</v>
      </c>
      <c r="P80" s="401">
        <v>3.8456455318857585E-3</v>
      </c>
      <c r="Q80" s="402">
        <v>0.9</v>
      </c>
      <c r="R80" s="403" t="s">
        <v>96</v>
      </c>
      <c r="T80" s="350" t="s">
        <v>478</v>
      </c>
      <c r="U80" s="351" t="s">
        <v>106</v>
      </c>
      <c r="V80" s="351" t="s">
        <v>92</v>
      </c>
      <c r="W80" s="351" t="s">
        <v>93</v>
      </c>
      <c r="X80" s="352">
        <v>45625</v>
      </c>
      <c r="Y80" s="352">
        <v>46545</v>
      </c>
      <c r="Z80" s="351" t="s">
        <v>76</v>
      </c>
      <c r="AA80" s="353">
        <v>100000</v>
      </c>
      <c r="AB80" s="353">
        <v>100000</v>
      </c>
      <c r="AC80" s="353">
        <v>100552.32000000001</v>
      </c>
      <c r="AD80" s="353">
        <v>100000</v>
      </c>
      <c r="AE80" s="354">
        <v>6.4000000000000001E-2</v>
      </c>
      <c r="AF80" s="354">
        <v>3.8E-3</v>
      </c>
      <c r="AG80" s="355">
        <v>0.9</v>
      </c>
      <c r="AH80" s="351" t="s">
        <v>96</v>
      </c>
      <c r="AJ80" s="404">
        <f t="shared" si="21"/>
        <v>0</v>
      </c>
      <c r="AK80" s="404">
        <f t="shared" si="22"/>
        <v>0</v>
      </c>
      <c r="AL80" s="404">
        <f t="shared" si="23"/>
        <v>0</v>
      </c>
      <c r="AM80" s="404">
        <f t="shared" si="24"/>
        <v>0</v>
      </c>
      <c r="AN80" s="404">
        <f t="shared" si="25"/>
        <v>0</v>
      </c>
      <c r="AO80" s="404">
        <f t="shared" si="26"/>
        <v>4.5645531885758501E-5</v>
      </c>
      <c r="AP80" s="404">
        <f t="shared" si="27"/>
        <v>0</v>
      </c>
    </row>
    <row r="81" spans="2:42" ht="14.4" hidden="1" thickBot="1">
      <c r="B81" s="393" t="s">
        <v>478</v>
      </c>
      <c r="C81" s="394"/>
      <c r="D81" s="395" t="s">
        <v>106</v>
      </c>
      <c r="E81" s="396"/>
      <c r="F81" s="397" t="s">
        <v>92</v>
      </c>
      <c r="G81" s="397" t="s">
        <v>93</v>
      </c>
      <c r="H81" s="398">
        <v>45625</v>
      </c>
      <c r="I81" s="398">
        <v>46545</v>
      </c>
      <c r="J81" s="397" t="s">
        <v>76</v>
      </c>
      <c r="K81" s="399">
        <v>100000</v>
      </c>
      <c r="L81" s="399">
        <v>100000</v>
      </c>
      <c r="M81" s="399">
        <v>100552.32000000001</v>
      </c>
      <c r="N81" s="399">
        <v>100000</v>
      </c>
      <c r="O81" s="400">
        <v>6.4000000000000001E-2</v>
      </c>
      <c r="P81" s="401">
        <v>3.8456455318857585E-3</v>
      </c>
      <c r="Q81" s="402">
        <v>0.9</v>
      </c>
      <c r="R81" s="403" t="s">
        <v>96</v>
      </c>
      <c r="T81" s="350" t="s">
        <v>478</v>
      </c>
      <c r="U81" s="351" t="s">
        <v>106</v>
      </c>
      <c r="V81" s="351" t="s">
        <v>92</v>
      </c>
      <c r="W81" s="351" t="s">
        <v>93</v>
      </c>
      <c r="X81" s="352">
        <v>45625</v>
      </c>
      <c r="Y81" s="352">
        <v>46545</v>
      </c>
      <c r="Z81" s="351" t="s">
        <v>76</v>
      </c>
      <c r="AA81" s="353">
        <v>100000</v>
      </c>
      <c r="AB81" s="353">
        <v>100000</v>
      </c>
      <c r="AC81" s="353">
        <v>100552.32000000001</v>
      </c>
      <c r="AD81" s="353">
        <v>100000</v>
      </c>
      <c r="AE81" s="354">
        <v>6.4000000000000001E-2</v>
      </c>
      <c r="AF81" s="354">
        <v>3.8E-3</v>
      </c>
      <c r="AG81" s="355">
        <v>0.9</v>
      </c>
      <c r="AH81" s="351" t="s">
        <v>96</v>
      </c>
      <c r="AJ81" s="404">
        <f t="shared" si="21"/>
        <v>0</v>
      </c>
      <c r="AK81" s="404">
        <f t="shared" si="22"/>
        <v>0</v>
      </c>
      <c r="AL81" s="404">
        <f t="shared" si="23"/>
        <v>0</v>
      </c>
      <c r="AM81" s="404">
        <f t="shared" si="24"/>
        <v>0</v>
      </c>
      <c r="AN81" s="404">
        <f t="shared" si="25"/>
        <v>0</v>
      </c>
      <c r="AO81" s="404">
        <f t="shared" si="26"/>
        <v>4.5645531885758501E-5</v>
      </c>
      <c r="AP81" s="404">
        <f t="shared" si="27"/>
        <v>0</v>
      </c>
    </row>
    <row r="82" spans="2:42" ht="14.4" hidden="1" thickBot="1">
      <c r="B82" s="393" t="s">
        <v>478</v>
      </c>
      <c r="C82" s="394"/>
      <c r="D82" s="395" t="s">
        <v>106</v>
      </c>
      <c r="E82" s="396"/>
      <c r="F82" s="397" t="s">
        <v>92</v>
      </c>
      <c r="G82" s="397" t="s">
        <v>93</v>
      </c>
      <c r="H82" s="398">
        <v>45625</v>
      </c>
      <c r="I82" s="398">
        <v>46545</v>
      </c>
      <c r="J82" s="397" t="s">
        <v>76</v>
      </c>
      <c r="K82" s="399">
        <v>100000</v>
      </c>
      <c r="L82" s="399">
        <v>100000</v>
      </c>
      <c r="M82" s="399">
        <v>100552.32000000001</v>
      </c>
      <c r="N82" s="399">
        <v>100000</v>
      </c>
      <c r="O82" s="400">
        <v>6.4000000000000001E-2</v>
      </c>
      <c r="P82" s="401">
        <v>3.8456455318857585E-3</v>
      </c>
      <c r="Q82" s="402">
        <v>0.9</v>
      </c>
      <c r="R82" s="403" t="s">
        <v>96</v>
      </c>
      <c r="T82" s="350" t="s">
        <v>478</v>
      </c>
      <c r="U82" s="351" t="s">
        <v>106</v>
      </c>
      <c r="V82" s="351" t="s">
        <v>92</v>
      </c>
      <c r="W82" s="351" t="s">
        <v>93</v>
      </c>
      <c r="X82" s="352">
        <v>45625</v>
      </c>
      <c r="Y82" s="352">
        <v>46545</v>
      </c>
      <c r="Z82" s="351" t="s">
        <v>76</v>
      </c>
      <c r="AA82" s="353">
        <v>100000</v>
      </c>
      <c r="AB82" s="353">
        <v>100000</v>
      </c>
      <c r="AC82" s="353">
        <v>100552.32000000001</v>
      </c>
      <c r="AD82" s="353">
        <v>100000</v>
      </c>
      <c r="AE82" s="354">
        <v>6.4000000000000001E-2</v>
      </c>
      <c r="AF82" s="354">
        <v>3.8E-3</v>
      </c>
      <c r="AG82" s="355">
        <v>0.9</v>
      </c>
      <c r="AH82" s="351" t="s">
        <v>96</v>
      </c>
      <c r="AJ82" s="404">
        <f t="shared" si="21"/>
        <v>0</v>
      </c>
      <c r="AK82" s="404">
        <f t="shared" si="22"/>
        <v>0</v>
      </c>
      <c r="AL82" s="404">
        <f t="shared" si="23"/>
        <v>0</v>
      </c>
      <c r="AM82" s="404">
        <f t="shared" si="24"/>
        <v>0</v>
      </c>
      <c r="AN82" s="404">
        <f t="shared" si="25"/>
        <v>0</v>
      </c>
      <c r="AO82" s="404">
        <f t="shared" si="26"/>
        <v>4.5645531885758501E-5</v>
      </c>
      <c r="AP82" s="404">
        <f t="shared" si="27"/>
        <v>0</v>
      </c>
    </row>
    <row r="83" spans="2:42" ht="14.4" hidden="1" thickBot="1">
      <c r="B83" s="393" t="s">
        <v>478</v>
      </c>
      <c r="C83" s="394"/>
      <c r="D83" s="395" t="s">
        <v>106</v>
      </c>
      <c r="E83" s="396"/>
      <c r="F83" s="397" t="s">
        <v>92</v>
      </c>
      <c r="G83" s="397" t="s">
        <v>93</v>
      </c>
      <c r="H83" s="398">
        <v>45625</v>
      </c>
      <c r="I83" s="398">
        <v>46545</v>
      </c>
      <c r="J83" s="397" t="s">
        <v>76</v>
      </c>
      <c r="K83" s="399">
        <v>100000</v>
      </c>
      <c r="L83" s="399">
        <v>100000</v>
      </c>
      <c r="M83" s="399">
        <v>100552.32000000001</v>
      </c>
      <c r="N83" s="399">
        <v>100000</v>
      </c>
      <c r="O83" s="400">
        <v>6.4000000000000001E-2</v>
      </c>
      <c r="P83" s="401">
        <v>3.8456455318857585E-3</v>
      </c>
      <c r="Q83" s="402">
        <v>0.9</v>
      </c>
      <c r="R83" s="403" t="s">
        <v>96</v>
      </c>
      <c r="T83" s="350" t="s">
        <v>478</v>
      </c>
      <c r="U83" s="351" t="s">
        <v>106</v>
      </c>
      <c r="V83" s="351" t="s">
        <v>92</v>
      </c>
      <c r="W83" s="351" t="s">
        <v>93</v>
      </c>
      <c r="X83" s="352">
        <v>45625</v>
      </c>
      <c r="Y83" s="352">
        <v>46545</v>
      </c>
      <c r="Z83" s="351" t="s">
        <v>76</v>
      </c>
      <c r="AA83" s="353">
        <v>100000</v>
      </c>
      <c r="AB83" s="353">
        <v>100000</v>
      </c>
      <c r="AC83" s="353">
        <v>100552.32000000001</v>
      </c>
      <c r="AD83" s="353">
        <v>100000</v>
      </c>
      <c r="AE83" s="354">
        <v>6.4000000000000001E-2</v>
      </c>
      <c r="AF83" s="354">
        <v>3.8E-3</v>
      </c>
      <c r="AG83" s="355">
        <v>0.9</v>
      </c>
      <c r="AH83" s="351" t="s">
        <v>96</v>
      </c>
      <c r="AJ83" s="404">
        <f t="shared" si="21"/>
        <v>0</v>
      </c>
      <c r="AK83" s="404">
        <f t="shared" si="22"/>
        <v>0</v>
      </c>
      <c r="AL83" s="404">
        <f t="shared" si="23"/>
        <v>0</v>
      </c>
      <c r="AM83" s="404">
        <f t="shared" si="24"/>
        <v>0</v>
      </c>
      <c r="AN83" s="404">
        <f t="shared" si="25"/>
        <v>0</v>
      </c>
      <c r="AO83" s="404">
        <f t="shared" si="26"/>
        <v>4.5645531885758501E-5</v>
      </c>
      <c r="AP83" s="404">
        <f t="shared" si="27"/>
        <v>0</v>
      </c>
    </row>
    <row r="84" spans="2:42" ht="14.4" hidden="1" thickBot="1">
      <c r="B84" s="393" t="s">
        <v>478</v>
      </c>
      <c r="C84" s="394"/>
      <c r="D84" s="395" t="s">
        <v>106</v>
      </c>
      <c r="E84" s="396"/>
      <c r="F84" s="397" t="s">
        <v>92</v>
      </c>
      <c r="G84" s="397" t="s">
        <v>93</v>
      </c>
      <c r="H84" s="398">
        <v>45625</v>
      </c>
      <c r="I84" s="398">
        <v>46545</v>
      </c>
      <c r="J84" s="397" t="s">
        <v>76</v>
      </c>
      <c r="K84" s="399">
        <v>100000</v>
      </c>
      <c r="L84" s="399">
        <v>100000</v>
      </c>
      <c r="M84" s="399">
        <v>100552.32000000001</v>
      </c>
      <c r="N84" s="399">
        <v>100000</v>
      </c>
      <c r="O84" s="400">
        <v>6.4000000000000001E-2</v>
      </c>
      <c r="P84" s="401">
        <v>3.8456455318857585E-3</v>
      </c>
      <c r="Q84" s="402">
        <v>0.9</v>
      </c>
      <c r="R84" s="403" t="s">
        <v>96</v>
      </c>
      <c r="T84" s="350" t="s">
        <v>478</v>
      </c>
      <c r="U84" s="351" t="s">
        <v>106</v>
      </c>
      <c r="V84" s="351" t="s">
        <v>92</v>
      </c>
      <c r="W84" s="351" t="s">
        <v>93</v>
      </c>
      <c r="X84" s="352">
        <v>45625</v>
      </c>
      <c r="Y84" s="352">
        <v>46545</v>
      </c>
      <c r="Z84" s="351" t="s">
        <v>76</v>
      </c>
      <c r="AA84" s="353">
        <v>100000</v>
      </c>
      <c r="AB84" s="353">
        <v>100000</v>
      </c>
      <c r="AC84" s="353">
        <v>100552.32000000001</v>
      </c>
      <c r="AD84" s="353">
        <v>100000</v>
      </c>
      <c r="AE84" s="354">
        <v>6.4000000000000001E-2</v>
      </c>
      <c r="AF84" s="354">
        <v>3.8E-3</v>
      </c>
      <c r="AG84" s="355">
        <v>0.9</v>
      </c>
      <c r="AH84" s="351" t="s">
        <v>96</v>
      </c>
      <c r="AJ84" s="404">
        <f t="shared" si="21"/>
        <v>0</v>
      </c>
      <c r="AK84" s="404">
        <f t="shared" si="22"/>
        <v>0</v>
      </c>
      <c r="AL84" s="404">
        <f t="shared" si="23"/>
        <v>0</v>
      </c>
      <c r="AM84" s="404">
        <f t="shared" si="24"/>
        <v>0</v>
      </c>
      <c r="AN84" s="404">
        <f t="shared" si="25"/>
        <v>0</v>
      </c>
      <c r="AO84" s="404">
        <f t="shared" si="26"/>
        <v>4.5645531885758501E-5</v>
      </c>
      <c r="AP84" s="404">
        <f t="shared" si="27"/>
        <v>0</v>
      </c>
    </row>
    <row r="85" spans="2:42" ht="14.4" hidden="1" thickBot="1">
      <c r="B85" s="393" t="s">
        <v>478</v>
      </c>
      <c r="C85" s="394"/>
      <c r="D85" s="395" t="s">
        <v>106</v>
      </c>
      <c r="E85" s="396"/>
      <c r="F85" s="397" t="s">
        <v>92</v>
      </c>
      <c r="G85" s="397" t="s">
        <v>93</v>
      </c>
      <c r="H85" s="398">
        <v>45616</v>
      </c>
      <c r="I85" s="398">
        <v>46712</v>
      </c>
      <c r="J85" s="397" t="s">
        <v>76</v>
      </c>
      <c r="K85" s="399">
        <v>100000</v>
      </c>
      <c r="L85" s="399">
        <v>100000</v>
      </c>
      <c r="M85" s="399">
        <v>100662.71</v>
      </c>
      <c r="N85" s="399">
        <v>100000</v>
      </c>
      <c r="O85" s="400">
        <v>0.06</v>
      </c>
      <c r="P85" s="401">
        <v>3.8498674216468783E-3</v>
      </c>
      <c r="Q85" s="402">
        <v>0.9</v>
      </c>
      <c r="R85" s="403" t="s">
        <v>96</v>
      </c>
      <c r="T85" s="350" t="s">
        <v>478</v>
      </c>
      <c r="U85" s="351" t="s">
        <v>106</v>
      </c>
      <c r="V85" s="351" t="s">
        <v>92</v>
      </c>
      <c r="W85" s="351" t="s">
        <v>93</v>
      </c>
      <c r="X85" s="352">
        <v>45616</v>
      </c>
      <c r="Y85" s="352">
        <v>46712</v>
      </c>
      <c r="Z85" s="351" t="s">
        <v>76</v>
      </c>
      <c r="AA85" s="353">
        <v>100000</v>
      </c>
      <c r="AB85" s="353">
        <v>100000</v>
      </c>
      <c r="AC85" s="353">
        <v>100662.71</v>
      </c>
      <c r="AD85" s="353">
        <v>100000</v>
      </c>
      <c r="AE85" s="354">
        <v>0.06</v>
      </c>
      <c r="AF85" s="354">
        <v>3.8E-3</v>
      </c>
      <c r="AG85" s="355">
        <v>0.9</v>
      </c>
      <c r="AH85" s="351" t="s">
        <v>96</v>
      </c>
      <c r="AJ85" s="404">
        <f t="shared" si="21"/>
        <v>0</v>
      </c>
      <c r="AK85" s="404">
        <f t="shared" si="22"/>
        <v>0</v>
      </c>
      <c r="AL85" s="404">
        <f t="shared" si="23"/>
        <v>0</v>
      </c>
      <c r="AM85" s="404">
        <f t="shared" si="24"/>
        <v>0</v>
      </c>
      <c r="AN85" s="404">
        <f t="shared" si="25"/>
        <v>0</v>
      </c>
      <c r="AO85" s="404">
        <f t="shared" si="26"/>
        <v>4.9867421646878317E-5</v>
      </c>
      <c r="AP85" s="404">
        <f t="shared" si="27"/>
        <v>0</v>
      </c>
    </row>
    <row r="86" spans="2:42" ht="14.4" hidden="1" thickBot="1">
      <c r="B86" s="393" t="s">
        <v>478</v>
      </c>
      <c r="C86" s="394"/>
      <c r="D86" s="395" t="s">
        <v>106</v>
      </c>
      <c r="E86" s="396"/>
      <c r="F86" s="397" t="s">
        <v>92</v>
      </c>
      <c r="G86" s="397" t="s">
        <v>93</v>
      </c>
      <c r="H86" s="398">
        <v>45616</v>
      </c>
      <c r="I86" s="398">
        <v>46712</v>
      </c>
      <c r="J86" s="397" t="s">
        <v>76</v>
      </c>
      <c r="K86" s="399">
        <v>100000</v>
      </c>
      <c r="L86" s="399">
        <v>100000</v>
      </c>
      <c r="M86" s="399">
        <v>100662.71</v>
      </c>
      <c r="N86" s="399">
        <v>100000</v>
      </c>
      <c r="O86" s="400">
        <v>0.06</v>
      </c>
      <c r="P86" s="401">
        <v>3.8498674216468783E-3</v>
      </c>
      <c r="Q86" s="402">
        <v>0.9</v>
      </c>
      <c r="R86" s="403" t="s">
        <v>96</v>
      </c>
      <c r="T86" s="350" t="s">
        <v>478</v>
      </c>
      <c r="U86" s="351" t="s">
        <v>106</v>
      </c>
      <c r="V86" s="351" t="s">
        <v>92</v>
      </c>
      <c r="W86" s="351" t="s">
        <v>93</v>
      </c>
      <c r="X86" s="352">
        <v>45616</v>
      </c>
      <c r="Y86" s="352">
        <v>46712</v>
      </c>
      <c r="Z86" s="351" t="s">
        <v>76</v>
      </c>
      <c r="AA86" s="353">
        <v>100000</v>
      </c>
      <c r="AB86" s="353">
        <v>100000</v>
      </c>
      <c r="AC86" s="353">
        <v>100662.71</v>
      </c>
      <c r="AD86" s="353">
        <v>100000</v>
      </c>
      <c r="AE86" s="354">
        <v>0.06</v>
      </c>
      <c r="AF86" s="354">
        <v>3.8E-3</v>
      </c>
      <c r="AG86" s="355">
        <v>0.9</v>
      </c>
      <c r="AH86" s="351" t="s">
        <v>96</v>
      </c>
      <c r="AJ86" s="404">
        <f t="shared" si="21"/>
        <v>0</v>
      </c>
      <c r="AK86" s="404">
        <f t="shared" si="22"/>
        <v>0</v>
      </c>
      <c r="AL86" s="404">
        <f t="shared" si="23"/>
        <v>0</v>
      </c>
      <c r="AM86" s="404">
        <f t="shared" si="24"/>
        <v>0</v>
      </c>
      <c r="AN86" s="404">
        <f t="shared" si="25"/>
        <v>0</v>
      </c>
      <c r="AO86" s="404">
        <f t="shared" si="26"/>
        <v>4.9867421646878317E-5</v>
      </c>
      <c r="AP86" s="404">
        <f t="shared" si="27"/>
        <v>0</v>
      </c>
    </row>
    <row r="87" spans="2:42" ht="14.4" hidden="1" thickBot="1">
      <c r="B87" s="393" t="s">
        <v>478</v>
      </c>
      <c r="C87" s="394"/>
      <c r="D87" s="395" t="s">
        <v>106</v>
      </c>
      <c r="E87" s="396"/>
      <c r="F87" s="397" t="s">
        <v>92</v>
      </c>
      <c r="G87" s="397" t="s">
        <v>93</v>
      </c>
      <c r="H87" s="398">
        <v>45635</v>
      </c>
      <c r="I87" s="398">
        <v>46497</v>
      </c>
      <c r="J87" s="397" t="s">
        <v>76</v>
      </c>
      <c r="K87" s="399">
        <v>200000</v>
      </c>
      <c r="L87" s="399">
        <v>200000</v>
      </c>
      <c r="M87" s="399">
        <v>200759.44</v>
      </c>
      <c r="N87" s="399">
        <v>200000</v>
      </c>
      <c r="O87" s="400">
        <v>6.5000000000000002E-2</v>
      </c>
      <c r="P87" s="401">
        <v>7.6780888140610473E-3</v>
      </c>
      <c r="Q87" s="402">
        <v>0.9</v>
      </c>
      <c r="R87" s="403" t="s">
        <v>96</v>
      </c>
      <c r="T87" s="350" t="s">
        <v>478</v>
      </c>
      <c r="U87" s="351" t="s">
        <v>106</v>
      </c>
      <c r="V87" s="351" t="s">
        <v>92</v>
      </c>
      <c r="W87" s="351" t="s">
        <v>93</v>
      </c>
      <c r="X87" s="352">
        <v>45635</v>
      </c>
      <c r="Y87" s="352">
        <v>46497</v>
      </c>
      <c r="Z87" s="351" t="s">
        <v>76</v>
      </c>
      <c r="AA87" s="353">
        <v>200000</v>
      </c>
      <c r="AB87" s="353">
        <v>200000</v>
      </c>
      <c r="AC87" s="353">
        <v>200759.44</v>
      </c>
      <c r="AD87" s="353">
        <v>200000</v>
      </c>
      <c r="AE87" s="354">
        <v>6.5000000000000002E-2</v>
      </c>
      <c r="AF87" s="354">
        <v>7.7000000000000002E-3</v>
      </c>
      <c r="AG87" s="355">
        <v>0.9</v>
      </c>
      <c r="AH87" s="351" t="s">
        <v>96</v>
      </c>
      <c r="AJ87" s="404">
        <f t="shared" si="21"/>
        <v>0</v>
      </c>
      <c r="AK87" s="404">
        <f t="shared" si="22"/>
        <v>0</v>
      </c>
      <c r="AL87" s="404">
        <f t="shared" si="23"/>
        <v>0</v>
      </c>
      <c r="AM87" s="404">
        <f t="shared" si="24"/>
        <v>0</v>
      </c>
      <c r="AN87" s="404">
        <f t="shared" si="25"/>
        <v>0</v>
      </c>
      <c r="AO87" s="404">
        <f t="shared" si="26"/>
        <v>-2.1911185938952929E-5</v>
      </c>
      <c r="AP87" s="404">
        <f t="shared" si="27"/>
        <v>0</v>
      </c>
    </row>
    <row r="88" spans="2:42" ht="14.4" hidden="1" thickBot="1">
      <c r="B88" s="393" t="s">
        <v>478</v>
      </c>
      <c r="C88" s="394"/>
      <c r="D88" s="395" t="s">
        <v>106</v>
      </c>
      <c r="E88" s="396"/>
      <c r="F88" s="397" t="s">
        <v>92</v>
      </c>
      <c r="G88" s="397" t="s">
        <v>93</v>
      </c>
      <c r="H88" s="398">
        <v>45635</v>
      </c>
      <c r="I88" s="398">
        <v>46497</v>
      </c>
      <c r="J88" s="397" t="s">
        <v>76</v>
      </c>
      <c r="K88" s="399">
        <v>200000</v>
      </c>
      <c r="L88" s="399">
        <v>200000</v>
      </c>
      <c r="M88" s="399">
        <v>200759.44</v>
      </c>
      <c r="N88" s="399">
        <v>200000</v>
      </c>
      <c r="O88" s="400">
        <v>6.5000000000000002E-2</v>
      </c>
      <c r="P88" s="401">
        <v>7.6780888140610473E-3</v>
      </c>
      <c r="Q88" s="402">
        <v>0.9</v>
      </c>
      <c r="R88" s="403" t="s">
        <v>96</v>
      </c>
      <c r="T88" s="350" t="s">
        <v>478</v>
      </c>
      <c r="U88" s="351" t="s">
        <v>106</v>
      </c>
      <c r="V88" s="351" t="s">
        <v>92</v>
      </c>
      <c r="W88" s="351" t="s">
        <v>93</v>
      </c>
      <c r="X88" s="352">
        <v>45635</v>
      </c>
      <c r="Y88" s="352">
        <v>46497</v>
      </c>
      <c r="Z88" s="351" t="s">
        <v>76</v>
      </c>
      <c r="AA88" s="353">
        <v>200000</v>
      </c>
      <c r="AB88" s="353">
        <v>200000</v>
      </c>
      <c r="AC88" s="353">
        <v>200759.44</v>
      </c>
      <c r="AD88" s="353">
        <v>200000</v>
      </c>
      <c r="AE88" s="354">
        <v>6.5000000000000002E-2</v>
      </c>
      <c r="AF88" s="354">
        <v>7.7000000000000002E-3</v>
      </c>
      <c r="AG88" s="355">
        <v>0.9</v>
      </c>
      <c r="AH88" s="351" t="s">
        <v>96</v>
      </c>
      <c r="AJ88" s="404">
        <f t="shared" si="21"/>
        <v>0</v>
      </c>
      <c r="AK88" s="404">
        <f t="shared" si="22"/>
        <v>0</v>
      </c>
      <c r="AL88" s="404">
        <f t="shared" si="23"/>
        <v>0</v>
      </c>
      <c r="AM88" s="404">
        <f t="shared" si="24"/>
        <v>0</v>
      </c>
      <c r="AN88" s="404">
        <f t="shared" si="25"/>
        <v>0</v>
      </c>
      <c r="AO88" s="404">
        <f t="shared" si="26"/>
        <v>-2.1911185938952929E-5</v>
      </c>
      <c r="AP88" s="404">
        <f t="shared" si="27"/>
        <v>0</v>
      </c>
    </row>
    <row r="89" spans="2:42" ht="14.4" hidden="1" thickBot="1">
      <c r="B89" s="393" t="s">
        <v>478</v>
      </c>
      <c r="C89" s="394"/>
      <c r="D89" s="395" t="s">
        <v>106</v>
      </c>
      <c r="E89" s="396"/>
      <c r="F89" s="397" t="s">
        <v>92</v>
      </c>
      <c r="G89" s="397" t="s">
        <v>93</v>
      </c>
      <c r="H89" s="398">
        <v>45629</v>
      </c>
      <c r="I89" s="398">
        <v>46685</v>
      </c>
      <c r="J89" s="397" t="s">
        <v>76</v>
      </c>
      <c r="K89" s="399">
        <v>200000</v>
      </c>
      <c r="L89" s="399">
        <v>200000</v>
      </c>
      <c r="M89" s="399">
        <v>200935.87</v>
      </c>
      <c r="N89" s="399">
        <v>200000</v>
      </c>
      <c r="O89" s="400">
        <v>6.2E-2</v>
      </c>
      <c r="P89" s="401">
        <v>7.6848364181062905E-3</v>
      </c>
      <c r="Q89" s="402">
        <v>0.9</v>
      </c>
      <c r="R89" s="403" t="s">
        <v>96</v>
      </c>
      <c r="T89" s="350" t="s">
        <v>478</v>
      </c>
      <c r="U89" s="351" t="s">
        <v>106</v>
      </c>
      <c r="V89" s="351" t="s">
        <v>92</v>
      </c>
      <c r="W89" s="351" t="s">
        <v>93</v>
      </c>
      <c r="X89" s="352">
        <v>45629</v>
      </c>
      <c r="Y89" s="352">
        <v>46685</v>
      </c>
      <c r="Z89" s="351" t="s">
        <v>76</v>
      </c>
      <c r="AA89" s="353">
        <v>200000</v>
      </c>
      <c r="AB89" s="353">
        <v>200000</v>
      </c>
      <c r="AC89" s="353">
        <v>200935.87</v>
      </c>
      <c r="AD89" s="353">
        <v>200000</v>
      </c>
      <c r="AE89" s="354">
        <v>6.2E-2</v>
      </c>
      <c r="AF89" s="354">
        <v>7.7000000000000002E-3</v>
      </c>
      <c r="AG89" s="355">
        <v>0.9</v>
      </c>
      <c r="AH89" s="351" t="s">
        <v>96</v>
      </c>
      <c r="AJ89" s="404">
        <f t="shared" si="21"/>
        <v>0</v>
      </c>
      <c r="AK89" s="404">
        <f t="shared" si="22"/>
        <v>0</v>
      </c>
      <c r="AL89" s="404">
        <f t="shared" si="23"/>
        <v>0</v>
      </c>
      <c r="AM89" s="404">
        <f t="shared" si="24"/>
        <v>0</v>
      </c>
      <c r="AN89" s="404">
        <f t="shared" si="25"/>
        <v>0</v>
      </c>
      <c r="AO89" s="404">
        <f t="shared" si="26"/>
        <v>-1.5163581893709761E-5</v>
      </c>
      <c r="AP89" s="404">
        <f t="shared" si="27"/>
        <v>0</v>
      </c>
    </row>
    <row r="90" spans="2:42" ht="14.4" hidden="1" thickBot="1">
      <c r="B90" s="393" t="s">
        <v>478</v>
      </c>
      <c r="C90" s="394"/>
      <c r="D90" s="395" t="s">
        <v>106</v>
      </c>
      <c r="E90" s="396"/>
      <c r="F90" s="397" t="s">
        <v>92</v>
      </c>
      <c r="G90" s="397" t="s">
        <v>93</v>
      </c>
      <c r="H90" s="398">
        <v>45628</v>
      </c>
      <c r="I90" s="398">
        <v>46685</v>
      </c>
      <c r="J90" s="397" t="s">
        <v>76</v>
      </c>
      <c r="K90" s="399">
        <v>200000</v>
      </c>
      <c r="L90" s="399">
        <v>200000</v>
      </c>
      <c r="M90" s="399">
        <v>200937.57</v>
      </c>
      <c r="N90" s="399">
        <v>200000</v>
      </c>
      <c r="O90" s="400">
        <v>6.2E-2</v>
      </c>
      <c r="P90" s="401">
        <v>7.6849014349791413E-3</v>
      </c>
      <c r="Q90" s="402">
        <v>0.9</v>
      </c>
      <c r="R90" s="403" t="s">
        <v>96</v>
      </c>
      <c r="T90" s="350" t="s">
        <v>478</v>
      </c>
      <c r="U90" s="351" t="s">
        <v>106</v>
      </c>
      <c r="V90" s="351" t="s">
        <v>92</v>
      </c>
      <c r="W90" s="351" t="s">
        <v>93</v>
      </c>
      <c r="X90" s="352">
        <v>45628</v>
      </c>
      <c r="Y90" s="352">
        <v>46685</v>
      </c>
      <c r="Z90" s="351" t="s">
        <v>76</v>
      </c>
      <c r="AA90" s="353">
        <v>200000</v>
      </c>
      <c r="AB90" s="353">
        <v>200000</v>
      </c>
      <c r="AC90" s="353">
        <v>200937.57</v>
      </c>
      <c r="AD90" s="353">
        <v>200000</v>
      </c>
      <c r="AE90" s="354">
        <v>6.2E-2</v>
      </c>
      <c r="AF90" s="354">
        <v>7.7000000000000002E-3</v>
      </c>
      <c r="AG90" s="355">
        <v>0.9</v>
      </c>
      <c r="AH90" s="351" t="s">
        <v>96</v>
      </c>
      <c r="AJ90" s="404">
        <f t="shared" si="21"/>
        <v>0</v>
      </c>
      <c r="AK90" s="404">
        <f t="shared" si="22"/>
        <v>0</v>
      </c>
      <c r="AL90" s="404">
        <f t="shared" si="23"/>
        <v>0</v>
      </c>
      <c r="AM90" s="404">
        <f t="shared" si="24"/>
        <v>0</v>
      </c>
      <c r="AN90" s="404">
        <f t="shared" si="25"/>
        <v>0</v>
      </c>
      <c r="AO90" s="404">
        <f t="shared" si="26"/>
        <v>-1.5098565020858941E-5</v>
      </c>
      <c r="AP90" s="404">
        <f t="shared" si="27"/>
        <v>0</v>
      </c>
    </row>
    <row r="91" spans="2:42" ht="14.4" hidden="1" thickBot="1">
      <c r="B91" s="393" t="s">
        <v>478</v>
      </c>
      <c r="C91" s="394"/>
      <c r="D91" s="395" t="s">
        <v>106</v>
      </c>
      <c r="E91" s="396"/>
      <c r="F91" s="397" t="s">
        <v>92</v>
      </c>
      <c r="G91" s="397" t="s">
        <v>93</v>
      </c>
      <c r="H91" s="398">
        <v>45628</v>
      </c>
      <c r="I91" s="398">
        <v>46685</v>
      </c>
      <c r="J91" s="397" t="s">
        <v>76</v>
      </c>
      <c r="K91" s="399">
        <v>200000</v>
      </c>
      <c r="L91" s="399">
        <v>200000</v>
      </c>
      <c r="M91" s="399">
        <v>200937.57</v>
      </c>
      <c r="N91" s="399">
        <v>200000</v>
      </c>
      <c r="O91" s="400">
        <v>6.2E-2</v>
      </c>
      <c r="P91" s="401">
        <v>7.6849014349791413E-3</v>
      </c>
      <c r="Q91" s="402">
        <v>0.9</v>
      </c>
      <c r="R91" s="403" t="s">
        <v>96</v>
      </c>
      <c r="T91" s="350" t="s">
        <v>478</v>
      </c>
      <c r="U91" s="351" t="s">
        <v>106</v>
      </c>
      <c r="V91" s="351" t="s">
        <v>92</v>
      </c>
      <c r="W91" s="351" t="s">
        <v>93</v>
      </c>
      <c r="X91" s="352">
        <v>45628</v>
      </c>
      <c r="Y91" s="352">
        <v>46685</v>
      </c>
      <c r="Z91" s="351" t="s">
        <v>76</v>
      </c>
      <c r="AA91" s="353">
        <v>200000</v>
      </c>
      <c r="AB91" s="353">
        <v>200000</v>
      </c>
      <c r="AC91" s="353">
        <v>200937.57</v>
      </c>
      <c r="AD91" s="353">
        <v>200000</v>
      </c>
      <c r="AE91" s="354">
        <v>6.2E-2</v>
      </c>
      <c r="AF91" s="354">
        <v>7.7000000000000002E-3</v>
      </c>
      <c r="AG91" s="355">
        <v>0.9</v>
      </c>
      <c r="AH91" s="351" t="s">
        <v>96</v>
      </c>
      <c r="AJ91" s="404">
        <f t="shared" si="21"/>
        <v>0</v>
      </c>
      <c r="AK91" s="404">
        <f t="shared" si="22"/>
        <v>0</v>
      </c>
      <c r="AL91" s="404">
        <f t="shared" si="23"/>
        <v>0</v>
      </c>
      <c r="AM91" s="404">
        <f t="shared" si="24"/>
        <v>0</v>
      </c>
      <c r="AN91" s="404">
        <f t="shared" si="25"/>
        <v>0</v>
      </c>
      <c r="AO91" s="404">
        <f t="shared" si="26"/>
        <v>-1.5098565020858941E-5</v>
      </c>
      <c r="AP91" s="404">
        <f t="shared" si="27"/>
        <v>0</v>
      </c>
    </row>
    <row r="92" spans="2:42" ht="14.4" hidden="1" thickBot="1">
      <c r="B92" s="393" t="s">
        <v>478</v>
      </c>
      <c r="C92" s="394"/>
      <c r="D92" s="395" t="s">
        <v>106</v>
      </c>
      <c r="E92" s="396"/>
      <c r="F92" s="397" t="s">
        <v>92</v>
      </c>
      <c r="G92" s="397" t="s">
        <v>93</v>
      </c>
      <c r="H92" s="398">
        <v>45616</v>
      </c>
      <c r="I92" s="398">
        <v>46713</v>
      </c>
      <c r="J92" s="397" t="s">
        <v>76</v>
      </c>
      <c r="K92" s="399">
        <v>200000</v>
      </c>
      <c r="L92" s="399">
        <v>200000</v>
      </c>
      <c r="M92" s="399">
        <v>201325.53</v>
      </c>
      <c r="N92" s="399">
        <v>200000</v>
      </c>
      <c r="O92" s="400">
        <v>0.06</v>
      </c>
      <c r="P92" s="401">
        <v>7.6997390502678816E-3</v>
      </c>
      <c r="Q92" s="402">
        <v>0.9</v>
      </c>
      <c r="R92" s="403" t="s">
        <v>96</v>
      </c>
      <c r="T92" s="350" t="s">
        <v>478</v>
      </c>
      <c r="U92" s="351" t="s">
        <v>106</v>
      </c>
      <c r="V92" s="351" t="s">
        <v>92</v>
      </c>
      <c r="W92" s="351" t="s">
        <v>93</v>
      </c>
      <c r="X92" s="352">
        <v>45616</v>
      </c>
      <c r="Y92" s="352">
        <v>46713</v>
      </c>
      <c r="Z92" s="351" t="s">
        <v>76</v>
      </c>
      <c r="AA92" s="353">
        <v>200000</v>
      </c>
      <c r="AB92" s="353">
        <v>200000</v>
      </c>
      <c r="AC92" s="353">
        <v>201325.53</v>
      </c>
      <c r="AD92" s="353">
        <v>200000</v>
      </c>
      <c r="AE92" s="354">
        <v>0.06</v>
      </c>
      <c r="AF92" s="354">
        <v>7.7000000000000002E-3</v>
      </c>
      <c r="AG92" s="355">
        <v>0.9</v>
      </c>
      <c r="AH92" s="351" t="s">
        <v>96</v>
      </c>
      <c r="AJ92" s="404">
        <f t="shared" si="21"/>
        <v>0</v>
      </c>
      <c r="AK92" s="404">
        <f t="shared" si="22"/>
        <v>0</v>
      </c>
      <c r="AL92" s="404">
        <f t="shared" si="23"/>
        <v>0</v>
      </c>
      <c r="AM92" s="404">
        <f t="shared" si="24"/>
        <v>0</v>
      </c>
      <c r="AN92" s="404">
        <f t="shared" si="25"/>
        <v>0</v>
      </c>
      <c r="AO92" s="404">
        <f t="shared" si="26"/>
        <v>-2.6094973211866074E-7</v>
      </c>
      <c r="AP92" s="404">
        <f t="shared" si="27"/>
        <v>0</v>
      </c>
    </row>
    <row r="93" spans="2:42" ht="14.4" hidden="1" thickBot="1">
      <c r="B93" s="393" t="s">
        <v>478</v>
      </c>
      <c r="C93" s="394"/>
      <c r="D93" s="395" t="s">
        <v>106</v>
      </c>
      <c r="E93" s="396"/>
      <c r="F93" s="397" t="s">
        <v>92</v>
      </c>
      <c r="G93" s="397" t="s">
        <v>93</v>
      </c>
      <c r="H93" s="398">
        <v>45616</v>
      </c>
      <c r="I93" s="398">
        <v>46713</v>
      </c>
      <c r="J93" s="397" t="s">
        <v>76</v>
      </c>
      <c r="K93" s="399">
        <v>200000</v>
      </c>
      <c r="L93" s="399">
        <v>200000</v>
      </c>
      <c r="M93" s="399">
        <v>201325.53</v>
      </c>
      <c r="N93" s="399">
        <v>200000</v>
      </c>
      <c r="O93" s="400">
        <v>0.06</v>
      </c>
      <c r="P93" s="401">
        <v>7.6997390502678816E-3</v>
      </c>
      <c r="Q93" s="402">
        <v>0.9</v>
      </c>
      <c r="R93" s="403" t="s">
        <v>96</v>
      </c>
      <c r="T93" s="350" t="s">
        <v>478</v>
      </c>
      <c r="U93" s="351" t="s">
        <v>106</v>
      </c>
      <c r="V93" s="351" t="s">
        <v>92</v>
      </c>
      <c r="W93" s="351" t="s">
        <v>93</v>
      </c>
      <c r="X93" s="352">
        <v>45616</v>
      </c>
      <c r="Y93" s="352">
        <v>46713</v>
      </c>
      <c r="Z93" s="351" t="s">
        <v>76</v>
      </c>
      <c r="AA93" s="353">
        <v>200000</v>
      </c>
      <c r="AB93" s="353">
        <v>200000</v>
      </c>
      <c r="AC93" s="353">
        <v>201325.53</v>
      </c>
      <c r="AD93" s="353">
        <v>200000</v>
      </c>
      <c r="AE93" s="354">
        <v>0.06</v>
      </c>
      <c r="AF93" s="354">
        <v>7.7000000000000002E-3</v>
      </c>
      <c r="AG93" s="355">
        <v>0.9</v>
      </c>
      <c r="AH93" s="351" t="s">
        <v>96</v>
      </c>
      <c r="AJ93" s="404">
        <f t="shared" si="21"/>
        <v>0</v>
      </c>
      <c r="AK93" s="404">
        <f t="shared" si="22"/>
        <v>0</v>
      </c>
      <c r="AL93" s="404">
        <f t="shared" si="23"/>
        <v>0</v>
      </c>
      <c r="AM93" s="404">
        <f t="shared" si="24"/>
        <v>0</v>
      </c>
      <c r="AN93" s="404">
        <f t="shared" si="25"/>
        <v>0</v>
      </c>
      <c r="AO93" s="404">
        <f t="shared" si="26"/>
        <v>-2.6094973211866074E-7</v>
      </c>
      <c r="AP93" s="404">
        <f t="shared" si="27"/>
        <v>0</v>
      </c>
    </row>
    <row r="94" spans="2:42" ht="14.4" hidden="1" thickBot="1">
      <c r="B94" s="393" t="s">
        <v>478</v>
      </c>
      <c r="C94" s="394"/>
      <c r="D94" s="395" t="s">
        <v>106</v>
      </c>
      <c r="E94" s="396"/>
      <c r="F94" s="397" t="s">
        <v>92</v>
      </c>
      <c r="G94" s="397" t="s">
        <v>93</v>
      </c>
      <c r="H94" s="398">
        <v>45616</v>
      </c>
      <c r="I94" s="398">
        <v>46713</v>
      </c>
      <c r="J94" s="397" t="s">
        <v>76</v>
      </c>
      <c r="K94" s="399">
        <v>200000</v>
      </c>
      <c r="L94" s="399">
        <v>200000</v>
      </c>
      <c r="M94" s="399">
        <v>201325.53</v>
      </c>
      <c r="N94" s="399">
        <v>200000</v>
      </c>
      <c r="O94" s="400">
        <v>0.06</v>
      </c>
      <c r="P94" s="401">
        <v>7.6997390502678816E-3</v>
      </c>
      <c r="Q94" s="402">
        <v>0.9</v>
      </c>
      <c r="R94" s="403" t="s">
        <v>96</v>
      </c>
      <c r="T94" s="350" t="s">
        <v>478</v>
      </c>
      <c r="U94" s="351" t="s">
        <v>106</v>
      </c>
      <c r="V94" s="351" t="s">
        <v>92</v>
      </c>
      <c r="W94" s="351" t="s">
        <v>93</v>
      </c>
      <c r="X94" s="352">
        <v>45616</v>
      </c>
      <c r="Y94" s="352">
        <v>46713</v>
      </c>
      <c r="Z94" s="351" t="s">
        <v>76</v>
      </c>
      <c r="AA94" s="353">
        <v>200000</v>
      </c>
      <c r="AB94" s="353">
        <v>200000</v>
      </c>
      <c r="AC94" s="353">
        <v>201325.53</v>
      </c>
      <c r="AD94" s="353">
        <v>200000</v>
      </c>
      <c r="AE94" s="354">
        <v>0.06</v>
      </c>
      <c r="AF94" s="354">
        <v>7.7000000000000002E-3</v>
      </c>
      <c r="AG94" s="355">
        <v>0.9</v>
      </c>
      <c r="AH94" s="351" t="s">
        <v>96</v>
      </c>
      <c r="AJ94" s="404">
        <f t="shared" si="21"/>
        <v>0</v>
      </c>
      <c r="AK94" s="404">
        <f t="shared" si="22"/>
        <v>0</v>
      </c>
      <c r="AL94" s="404">
        <f t="shared" si="23"/>
        <v>0</v>
      </c>
      <c r="AM94" s="404">
        <f t="shared" si="24"/>
        <v>0</v>
      </c>
      <c r="AN94" s="404">
        <f t="shared" si="25"/>
        <v>0</v>
      </c>
      <c r="AO94" s="404">
        <f t="shared" si="26"/>
        <v>-2.6094973211866074E-7</v>
      </c>
      <c r="AP94" s="404">
        <f t="shared" si="27"/>
        <v>0</v>
      </c>
    </row>
    <row r="95" spans="2:42" ht="14.4" thickBot="1">
      <c r="B95" s="393"/>
      <c r="C95" s="394"/>
      <c r="D95" s="395"/>
      <c r="E95" s="396"/>
      <c r="F95" s="397"/>
      <c r="G95" s="397"/>
      <c r="H95" s="398"/>
      <c r="I95" s="398"/>
      <c r="J95" s="397"/>
      <c r="K95" s="416"/>
      <c r="L95" s="416"/>
      <c r="M95" s="416"/>
      <c r="N95" s="416"/>
      <c r="O95" s="417"/>
      <c r="P95" s="418"/>
      <c r="Q95" s="402"/>
      <c r="R95" s="403"/>
      <c r="T95" s="419"/>
      <c r="U95" s="341"/>
      <c r="V95" s="341"/>
      <c r="W95" s="341"/>
      <c r="X95" s="420"/>
      <c r="Y95" s="420"/>
      <c r="Z95" s="341"/>
      <c r="AA95" s="421">
        <f>SUM(AA71:AA94)</f>
        <v>13428437.43</v>
      </c>
      <c r="AB95" s="421">
        <f>SUM(AB71:AB94)</f>
        <v>13428437.43</v>
      </c>
      <c r="AC95" s="421">
        <f>SUM(AC71:AC94)</f>
        <v>13499168.720000006</v>
      </c>
      <c r="AD95" s="421">
        <f>SUM(AD71:AD94)</f>
        <v>13430000</v>
      </c>
      <c r="AE95" s="422"/>
      <c r="AF95" s="422"/>
      <c r="AG95" s="423"/>
      <c r="AH95" s="341"/>
      <c r="AJ95" s="404"/>
      <c r="AK95" s="404"/>
      <c r="AL95" s="404"/>
      <c r="AM95" s="404"/>
      <c r="AN95" s="404"/>
      <c r="AO95" s="404"/>
      <c r="AP95" s="404"/>
    </row>
    <row r="96" spans="2:42" ht="14.4" hidden="1" thickBot="1">
      <c r="B96" s="393" t="s">
        <v>478</v>
      </c>
      <c r="C96" s="394"/>
      <c r="D96" s="395" t="s">
        <v>106</v>
      </c>
      <c r="E96" s="396"/>
      <c r="F96" s="397" t="s">
        <v>92</v>
      </c>
      <c r="G96" s="397" t="s">
        <v>93</v>
      </c>
      <c r="H96" s="398">
        <v>45616</v>
      </c>
      <c r="I96" s="398">
        <v>46713</v>
      </c>
      <c r="J96" s="397" t="s">
        <v>76</v>
      </c>
      <c r="K96" s="399">
        <v>200000</v>
      </c>
      <c r="L96" s="399">
        <v>200000</v>
      </c>
      <c r="M96" s="399">
        <v>201325.53</v>
      </c>
      <c r="N96" s="399">
        <v>200000</v>
      </c>
      <c r="O96" s="400">
        <v>0.06</v>
      </c>
      <c r="P96" s="401">
        <v>7.6997390502678816E-3</v>
      </c>
      <c r="Q96" s="402">
        <v>0.9</v>
      </c>
      <c r="R96" s="403" t="s">
        <v>96</v>
      </c>
      <c r="T96" s="362" t="s">
        <v>478</v>
      </c>
      <c r="U96" s="363" t="s">
        <v>106</v>
      </c>
      <c r="V96" s="363" t="s">
        <v>92</v>
      </c>
      <c r="W96" s="363" t="s">
        <v>93</v>
      </c>
      <c r="X96" s="364">
        <v>45616</v>
      </c>
      <c r="Y96" s="364">
        <v>46713</v>
      </c>
      <c r="Z96" s="363" t="s">
        <v>76</v>
      </c>
      <c r="AA96" s="365">
        <v>200000</v>
      </c>
      <c r="AB96" s="365">
        <v>200000</v>
      </c>
      <c r="AC96" s="365">
        <v>201325.53</v>
      </c>
      <c r="AD96" s="365">
        <v>200000</v>
      </c>
      <c r="AE96" s="366">
        <v>0.06</v>
      </c>
      <c r="AF96" s="366">
        <v>7.7000000000000002E-3</v>
      </c>
      <c r="AG96" s="367">
        <v>0.9</v>
      </c>
      <c r="AH96" s="363" t="s">
        <v>96</v>
      </c>
      <c r="AJ96" s="404">
        <f t="shared" ref="AJ96:AJ118" si="28">+K96-AA96</f>
        <v>0</v>
      </c>
      <c r="AK96" s="404">
        <f t="shared" ref="AK96:AK118" si="29">+L96-AB96</f>
        <v>0</v>
      </c>
      <c r="AL96" s="404">
        <f t="shared" ref="AL96:AL118" si="30">+M96-AC96</f>
        <v>0</v>
      </c>
      <c r="AM96" s="404">
        <f t="shared" ref="AM96:AM118" si="31">+N96-AD96</f>
        <v>0</v>
      </c>
      <c r="AN96" s="404">
        <f t="shared" ref="AN96:AN118" si="32">+O96-AE96</f>
        <v>0</v>
      </c>
      <c r="AO96" s="404">
        <f t="shared" ref="AO96:AO118" si="33">+P96-AF96</f>
        <v>-2.6094973211866074E-7</v>
      </c>
      <c r="AP96" s="404">
        <f t="shared" ref="AP96:AP118" si="34">+Q96-AG96</f>
        <v>0</v>
      </c>
    </row>
    <row r="97" spans="2:43" ht="14.4" hidden="1" thickBot="1">
      <c r="B97" s="393" t="s">
        <v>478</v>
      </c>
      <c r="C97" s="394"/>
      <c r="D97" s="395" t="s">
        <v>106</v>
      </c>
      <c r="E97" s="396"/>
      <c r="F97" s="397" t="s">
        <v>92</v>
      </c>
      <c r="G97" s="397" t="s">
        <v>93</v>
      </c>
      <c r="H97" s="398">
        <v>45616</v>
      </c>
      <c r="I97" s="398">
        <v>46713</v>
      </c>
      <c r="J97" s="397" t="s">
        <v>76</v>
      </c>
      <c r="K97" s="399">
        <v>200000</v>
      </c>
      <c r="L97" s="399">
        <v>200000</v>
      </c>
      <c r="M97" s="399">
        <v>201325.53</v>
      </c>
      <c r="N97" s="399">
        <v>200000</v>
      </c>
      <c r="O97" s="400">
        <v>0.06</v>
      </c>
      <c r="P97" s="401">
        <v>7.6997390502678816E-3</v>
      </c>
      <c r="Q97" s="402">
        <v>0.9</v>
      </c>
      <c r="R97" s="403" t="s">
        <v>96</v>
      </c>
      <c r="T97" s="362" t="s">
        <v>478</v>
      </c>
      <c r="U97" s="363" t="s">
        <v>106</v>
      </c>
      <c r="V97" s="363" t="s">
        <v>92</v>
      </c>
      <c r="W97" s="363" t="s">
        <v>93</v>
      </c>
      <c r="X97" s="364">
        <v>45616</v>
      </c>
      <c r="Y97" s="364">
        <v>46713</v>
      </c>
      <c r="Z97" s="363" t="s">
        <v>76</v>
      </c>
      <c r="AA97" s="365">
        <v>200000</v>
      </c>
      <c r="AB97" s="365">
        <v>200000</v>
      </c>
      <c r="AC97" s="365">
        <v>201325.53</v>
      </c>
      <c r="AD97" s="365">
        <v>200000</v>
      </c>
      <c r="AE97" s="366">
        <v>0.06</v>
      </c>
      <c r="AF97" s="366">
        <v>7.7000000000000002E-3</v>
      </c>
      <c r="AG97" s="367">
        <v>0.9</v>
      </c>
      <c r="AH97" s="363" t="s">
        <v>96</v>
      </c>
      <c r="AJ97" s="404">
        <f t="shared" si="28"/>
        <v>0</v>
      </c>
      <c r="AK97" s="404">
        <f t="shared" si="29"/>
        <v>0</v>
      </c>
      <c r="AL97" s="404">
        <f t="shared" si="30"/>
        <v>0</v>
      </c>
      <c r="AM97" s="404">
        <f t="shared" si="31"/>
        <v>0</v>
      </c>
      <c r="AN97" s="404">
        <f t="shared" si="32"/>
        <v>0</v>
      </c>
      <c r="AO97" s="404">
        <f t="shared" si="33"/>
        <v>-2.6094973211866074E-7</v>
      </c>
      <c r="AP97" s="404">
        <f t="shared" si="34"/>
        <v>0</v>
      </c>
    </row>
    <row r="98" spans="2:43" ht="14.4" hidden="1" thickBot="1">
      <c r="B98" s="393" t="s">
        <v>478</v>
      </c>
      <c r="C98" s="394"/>
      <c r="D98" s="395" t="s">
        <v>106</v>
      </c>
      <c r="E98" s="396"/>
      <c r="F98" s="397" t="s">
        <v>92</v>
      </c>
      <c r="G98" s="397" t="s">
        <v>93</v>
      </c>
      <c r="H98" s="398">
        <v>45616</v>
      </c>
      <c r="I98" s="398">
        <v>46685</v>
      </c>
      <c r="J98" s="397" t="s">
        <v>76</v>
      </c>
      <c r="K98" s="399">
        <v>200000</v>
      </c>
      <c r="L98" s="399">
        <v>200000</v>
      </c>
      <c r="M98" s="399">
        <v>201336.61</v>
      </c>
      <c r="N98" s="399">
        <v>200000</v>
      </c>
      <c r="O98" s="400">
        <v>6.2E-2</v>
      </c>
      <c r="P98" s="401">
        <v>7.7001628072979854E-3</v>
      </c>
      <c r="Q98" s="402">
        <v>0.9</v>
      </c>
      <c r="R98" s="403" t="s">
        <v>96</v>
      </c>
      <c r="T98" s="362" t="s">
        <v>478</v>
      </c>
      <c r="U98" s="363" t="s">
        <v>106</v>
      </c>
      <c r="V98" s="363" t="s">
        <v>92</v>
      </c>
      <c r="W98" s="363" t="s">
        <v>93</v>
      </c>
      <c r="X98" s="364">
        <v>45616</v>
      </c>
      <c r="Y98" s="364">
        <v>46685</v>
      </c>
      <c r="Z98" s="363" t="s">
        <v>76</v>
      </c>
      <c r="AA98" s="365">
        <v>200000</v>
      </c>
      <c r="AB98" s="365">
        <v>200000</v>
      </c>
      <c r="AC98" s="365">
        <v>201336.61</v>
      </c>
      <c r="AD98" s="365">
        <v>200000</v>
      </c>
      <c r="AE98" s="366">
        <v>6.2E-2</v>
      </c>
      <c r="AF98" s="366">
        <v>7.7000000000000002E-3</v>
      </c>
      <c r="AG98" s="367">
        <v>0.9</v>
      </c>
      <c r="AH98" s="363" t="s">
        <v>96</v>
      </c>
      <c r="AJ98" s="404">
        <f t="shared" si="28"/>
        <v>0</v>
      </c>
      <c r="AK98" s="404">
        <f t="shared" si="29"/>
        <v>0</v>
      </c>
      <c r="AL98" s="404">
        <f t="shared" si="30"/>
        <v>0</v>
      </c>
      <c r="AM98" s="404">
        <f t="shared" si="31"/>
        <v>0</v>
      </c>
      <c r="AN98" s="404">
        <f t="shared" si="32"/>
        <v>0</v>
      </c>
      <c r="AO98" s="404">
        <f t="shared" si="33"/>
        <v>1.6280729798513749E-7</v>
      </c>
      <c r="AP98" s="404">
        <f t="shared" si="34"/>
        <v>0</v>
      </c>
    </row>
    <row r="99" spans="2:43" ht="14.4" hidden="1" thickBot="1">
      <c r="B99" s="393" t="s">
        <v>478</v>
      </c>
      <c r="C99" s="394"/>
      <c r="D99" s="395" t="s">
        <v>106</v>
      </c>
      <c r="E99" s="396"/>
      <c r="F99" s="397" t="s">
        <v>92</v>
      </c>
      <c r="G99" s="397" t="s">
        <v>93</v>
      </c>
      <c r="H99" s="398">
        <v>45616</v>
      </c>
      <c r="I99" s="398">
        <v>46685</v>
      </c>
      <c r="J99" s="397" t="s">
        <v>76</v>
      </c>
      <c r="K99" s="399">
        <v>200000</v>
      </c>
      <c r="L99" s="399">
        <v>200000</v>
      </c>
      <c r="M99" s="399">
        <v>201336.61</v>
      </c>
      <c r="N99" s="399">
        <v>200000</v>
      </c>
      <c r="O99" s="400">
        <v>6.2E-2</v>
      </c>
      <c r="P99" s="401">
        <v>7.7001628072979854E-3</v>
      </c>
      <c r="Q99" s="402">
        <v>0.9</v>
      </c>
      <c r="R99" s="403" t="s">
        <v>96</v>
      </c>
      <c r="T99" s="362" t="s">
        <v>478</v>
      </c>
      <c r="U99" s="363" t="s">
        <v>106</v>
      </c>
      <c r="V99" s="363" t="s">
        <v>92</v>
      </c>
      <c r="W99" s="363" t="s">
        <v>93</v>
      </c>
      <c r="X99" s="364">
        <v>45616</v>
      </c>
      <c r="Y99" s="364">
        <v>46685</v>
      </c>
      <c r="Z99" s="363" t="s">
        <v>76</v>
      </c>
      <c r="AA99" s="365">
        <v>200000</v>
      </c>
      <c r="AB99" s="365">
        <v>200000</v>
      </c>
      <c r="AC99" s="365">
        <v>201336.61</v>
      </c>
      <c r="AD99" s="365">
        <v>200000</v>
      </c>
      <c r="AE99" s="366">
        <v>6.2E-2</v>
      </c>
      <c r="AF99" s="366">
        <v>7.7000000000000002E-3</v>
      </c>
      <c r="AG99" s="367">
        <v>0.9</v>
      </c>
      <c r="AH99" s="363" t="s">
        <v>96</v>
      </c>
      <c r="AJ99" s="404">
        <f t="shared" si="28"/>
        <v>0</v>
      </c>
      <c r="AK99" s="404">
        <f t="shared" si="29"/>
        <v>0</v>
      </c>
      <c r="AL99" s="404">
        <f t="shared" si="30"/>
        <v>0</v>
      </c>
      <c r="AM99" s="404">
        <f t="shared" si="31"/>
        <v>0</v>
      </c>
      <c r="AN99" s="404">
        <f t="shared" si="32"/>
        <v>0</v>
      </c>
      <c r="AO99" s="404">
        <f t="shared" si="33"/>
        <v>1.6280729798513749E-7</v>
      </c>
      <c r="AP99" s="404">
        <f t="shared" si="34"/>
        <v>0</v>
      </c>
    </row>
    <row r="100" spans="2:43" ht="14.4" hidden="1" thickBot="1">
      <c r="B100" s="393" t="s">
        <v>478</v>
      </c>
      <c r="C100" s="394"/>
      <c r="D100" s="395" t="s">
        <v>476</v>
      </c>
      <c r="E100" s="396"/>
      <c r="F100" s="397" t="s">
        <v>92</v>
      </c>
      <c r="G100" s="397" t="s">
        <v>93</v>
      </c>
      <c r="H100" s="398">
        <v>45637</v>
      </c>
      <c r="I100" s="398">
        <v>45825</v>
      </c>
      <c r="J100" s="397" t="s">
        <v>76</v>
      </c>
      <c r="K100" s="399">
        <v>100000</v>
      </c>
      <c r="L100" s="399">
        <v>100000</v>
      </c>
      <c r="M100" s="399">
        <v>100337</v>
      </c>
      <c r="N100" s="399">
        <v>100000</v>
      </c>
      <c r="O100" s="400">
        <v>6.25E-2</v>
      </c>
      <c r="P100" s="401">
        <v>3.8374105712610245E-3</v>
      </c>
      <c r="Q100" s="402">
        <v>0.9</v>
      </c>
      <c r="R100" s="403" t="s">
        <v>96</v>
      </c>
      <c r="T100" s="362" t="s">
        <v>478</v>
      </c>
      <c r="U100" s="363" t="s">
        <v>476</v>
      </c>
      <c r="V100" s="363" t="s">
        <v>92</v>
      </c>
      <c r="W100" s="363" t="s">
        <v>93</v>
      </c>
      <c r="X100" s="364">
        <v>45637</v>
      </c>
      <c r="Y100" s="364">
        <v>45825</v>
      </c>
      <c r="Z100" s="363" t="s">
        <v>76</v>
      </c>
      <c r="AA100" s="365">
        <v>100000</v>
      </c>
      <c r="AB100" s="365">
        <v>100000</v>
      </c>
      <c r="AC100" s="365">
        <v>100337</v>
      </c>
      <c r="AD100" s="365">
        <v>100000</v>
      </c>
      <c r="AE100" s="366">
        <v>6.25E-2</v>
      </c>
      <c r="AF100" s="366">
        <v>3.8E-3</v>
      </c>
      <c r="AG100" s="367">
        <v>0.9</v>
      </c>
      <c r="AH100" s="363" t="s">
        <v>96</v>
      </c>
      <c r="AJ100" s="404">
        <f t="shared" si="28"/>
        <v>0</v>
      </c>
      <c r="AK100" s="404">
        <f t="shared" si="29"/>
        <v>0</v>
      </c>
      <c r="AL100" s="404">
        <f t="shared" si="30"/>
        <v>0</v>
      </c>
      <c r="AM100" s="404">
        <f t="shared" si="31"/>
        <v>0</v>
      </c>
      <c r="AN100" s="404">
        <f t="shared" si="32"/>
        <v>0</v>
      </c>
      <c r="AO100" s="404">
        <f t="shared" si="33"/>
        <v>3.741057126102447E-5</v>
      </c>
      <c r="AP100" s="404">
        <f t="shared" si="34"/>
        <v>0</v>
      </c>
    </row>
    <row r="101" spans="2:43" ht="14.4" hidden="1" thickBot="1">
      <c r="B101" s="393" t="s">
        <v>478</v>
      </c>
      <c r="C101" s="394"/>
      <c r="D101" s="395" t="s">
        <v>476</v>
      </c>
      <c r="E101" s="396"/>
      <c r="F101" s="397" t="s">
        <v>92</v>
      </c>
      <c r="G101" s="397" t="s">
        <v>93</v>
      </c>
      <c r="H101" s="398">
        <v>45637</v>
      </c>
      <c r="I101" s="398">
        <v>45825</v>
      </c>
      <c r="J101" s="397" t="s">
        <v>76</v>
      </c>
      <c r="K101" s="399">
        <v>100000</v>
      </c>
      <c r="L101" s="399">
        <v>100000</v>
      </c>
      <c r="M101" s="399">
        <v>100337</v>
      </c>
      <c r="N101" s="399">
        <v>100000</v>
      </c>
      <c r="O101" s="400">
        <v>6.25E-2</v>
      </c>
      <c r="P101" s="401">
        <v>3.8374105712610245E-3</v>
      </c>
      <c r="Q101" s="402">
        <v>0.9</v>
      </c>
      <c r="R101" s="403" t="s">
        <v>96</v>
      </c>
      <c r="T101" s="362" t="s">
        <v>478</v>
      </c>
      <c r="U101" s="363" t="s">
        <v>476</v>
      </c>
      <c r="V101" s="363" t="s">
        <v>92</v>
      </c>
      <c r="W101" s="363" t="s">
        <v>93</v>
      </c>
      <c r="X101" s="364">
        <v>45637</v>
      </c>
      <c r="Y101" s="364">
        <v>45825</v>
      </c>
      <c r="Z101" s="363" t="s">
        <v>76</v>
      </c>
      <c r="AA101" s="365">
        <v>100000</v>
      </c>
      <c r="AB101" s="365">
        <v>100000</v>
      </c>
      <c r="AC101" s="365">
        <v>100337</v>
      </c>
      <c r="AD101" s="365">
        <v>100000</v>
      </c>
      <c r="AE101" s="366">
        <v>6.25E-2</v>
      </c>
      <c r="AF101" s="366">
        <v>3.8E-3</v>
      </c>
      <c r="AG101" s="367">
        <v>0.9</v>
      </c>
      <c r="AH101" s="363" t="s">
        <v>96</v>
      </c>
      <c r="AJ101" s="404">
        <f t="shared" si="28"/>
        <v>0</v>
      </c>
      <c r="AK101" s="404">
        <f t="shared" si="29"/>
        <v>0</v>
      </c>
      <c r="AL101" s="404">
        <f t="shared" si="30"/>
        <v>0</v>
      </c>
      <c r="AM101" s="404">
        <f t="shared" si="31"/>
        <v>0</v>
      </c>
      <c r="AN101" s="404">
        <f t="shared" si="32"/>
        <v>0</v>
      </c>
      <c r="AO101" s="404">
        <f t="shared" si="33"/>
        <v>3.741057126102447E-5</v>
      </c>
      <c r="AP101" s="404">
        <f t="shared" si="34"/>
        <v>0</v>
      </c>
    </row>
    <row r="102" spans="2:43" ht="14.4" hidden="1" thickBot="1">
      <c r="B102" s="393" t="s">
        <v>478</v>
      </c>
      <c r="C102" s="394"/>
      <c r="D102" s="395" t="s">
        <v>476</v>
      </c>
      <c r="E102" s="396"/>
      <c r="F102" s="397" t="s">
        <v>92</v>
      </c>
      <c r="G102" s="397" t="s">
        <v>93</v>
      </c>
      <c r="H102" s="398">
        <v>45637</v>
      </c>
      <c r="I102" s="398">
        <v>45825</v>
      </c>
      <c r="J102" s="397" t="s">
        <v>76</v>
      </c>
      <c r="K102" s="399">
        <v>100000</v>
      </c>
      <c r="L102" s="399">
        <v>100000</v>
      </c>
      <c r="M102" s="399">
        <v>100337</v>
      </c>
      <c r="N102" s="399">
        <v>100000</v>
      </c>
      <c r="O102" s="400">
        <v>6.25E-2</v>
      </c>
      <c r="P102" s="401">
        <v>3.8374105712610245E-3</v>
      </c>
      <c r="Q102" s="402">
        <v>0.9</v>
      </c>
      <c r="R102" s="403" t="s">
        <v>96</v>
      </c>
      <c r="T102" s="362" t="s">
        <v>478</v>
      </c>
      <c r="U102" s="363" t="s">
        <v>476</v>
      </c>
      <c r="V102" s="363" t="s">
        <v>92</v>
      </c>
      <c r="W102" s="363" t="s">
        <v>93</v>
      </c>
      <c r="X102" s="364">
        <v>45637</v>
      </c>
      <c r="Y102" s="364">
        <v>45825</v>
      </c>
      <c r="Z102" s="363" t="s">
        <v>76</v>
      </c>
      <c r="AA102" s="365">
        <v>100000</v>
      </c>
      <c r="AB102" s="365">
        <v>100000</v>
      </c>
      <c r="AC102" s="365">
        <v>100337</v>
      </c>
      <c r="AD102" s="365">
        <v>100000</v>
      </c>
      <c r="AE102" s="366">
        <v>6.25E-2</v>
      </c>
      <c r="AF102" s="366">
        <v>3.8E-3</v>
      </c>
      <c r="AG102" s="367">
        <v>0.9</v>
      </c>
      <c r="AH102" s="363" t="s">
        <v>96</v>
      </c>
      <c r="AJ102" s="404">
        <f t="shared" si="28"/>
        <v>0</v>
      </c>
      <c r="AK102" s="404">
        <f t="shared" si="29"/>
        <v>0</v>
      </c>
      <c r="AL102" s="404">
        <f t="shared" si="30"/>
        <v>0</v>
      </c>
      <c r="AM102" s="404">
        <f t="shared" si="31"/>
        <v>0</v>
      </c>
      <c r="AN102" s="404">
        <f t="shared" si="32"/>
        <v>0</v>
      </c>
      <c r="AO102" s="404">
        <f t="shared" si="33"/>
        <v>3.741057126102447E-5</v>
      </c>
      <c r="AP102" s="404">
        <f t="shared" si="34"/>
        <v>0</v>
      </c>
    </row>
    <row r="103" spans="2:43" ht="14.4" hidden="1" thickBot="1">
      <c r="B103" s="393" t="s">
        <v>478</v>
      </c>
      <c r="C103" s="394"/>
      <c r="D103" s="395" t="s">
        <v>476</v>
      </c>
      <c r="E103" s="396"/>
      <c r="F103" s="397" t="s">
        <v>92</v>
      </c>
      <c r="G103" s="397" t="s">
        <v>93</v>
      </c>
      <c r="H103" s="398">
        <v>45637</v>
      </c>
      <c r="I103" s="398">
        <v>45825</v>
      </c>
      <c r="J103" s="397" t="s">
        <v>76</v>
      </c>
      <c r="K103" s="399">
        <v>100000</v>
      </c>
      <c r="L103" s="399">
        <v>100000</v>
      </c>
      <c r="M103" s="399">
        <v>100337</v>
      </c>
      <c r="N103" s="399">
        <v>100000</v>
      </c>
      <c r="O103" s="400">
        <v>6.25E-2</v>
      </c>
      <c r="P103" s="401">
        <v>3.8374105712610245E-3</v>
      </c>
      <c r="Q103" s="402">
        <v>0.9</v>
      </c>
      <c r="R103" s="403" t="s">
        <v>96</v>
      </c>
      <c r="T103" s="362" t="s">
        <v>478</v>
      </c>
      <c r="U103" s="363" t="s">
        <v>476</v>
      </c>
      <c r="V103" s="363" t="s">
        <v>92</v>
      </c>
      <c r="W103" s="363" t="s">
        <v>93</v>
      </c>
      <c r="X103" s="364">
        <v>45637</v>
      </c>
      <c r="Y103" s="364">
        <v>45825</v>
      </c>
      <c r="Z103" s="363" t="s">
        <v>76</v>
      </c>
      <c r="AA103" s="365">
        <v>100000</v>
      </c>
      <c r="AB103" s="365">
        <v>100000</v>
      </c>
      <c r="AC103" s="365">
        <v>100337</v>
      </c>
      <c r="AD103" s="365">
        <v>100000</v>
      </c>
      <c r="AE103" s="366">
        <v>6.25E-2</v>
      </c>
      <c r="AF103" s="366">
        <v>3.8E-3</v>
      </c>
      <c r="AG103" s="367">
        <v>0.9</v>
      </c>
      <c r="AH103" s="363" t="s">
        <v>96</v>
      </c>
      <c r="AJ103" s="404">
        <f t="shared" si="28"/>
        <v>0</v>
      </c>
      <c r="AK103" s="404">
        <f t="shared" si="29"/>
        <v>0</v>
      </c>
      <c r="AL103" s="404">
        <f t="shared" si="30"/>
        <v>0</v>
      </c>
      <c r="AM103" s="404">
        <f t="shared" si="31"/>
        <v>0</v>
      </c>
      <c r="AN103" s="404">
        <f t="shared" si="32"/>
        <v>0</v>
      </c>
      <c r="AO103" s="404">
        <f t="shared" si="33"/>
        <v>3.741057126102447E-5</v>
      </c>
      <c r="AP103" s="404">
        <f t="shared" si="34"/>
        <v>0</v>
      </c>
    </row>
    <row r="104" spans="2:43" ht="14.4" hidden="1" thickBot="1">
      <c r="B104" s="393" t="s">
        <v>478</v>
      </c>
      <c r="C104" s="394"/>
      <c r="D104" s="395" t="s">
        <v>476</v>
      </c>
      <c r="E104" s="396"/>
      <c r="F104" s="397" t="s">
        <v>92</v>
      </c>
      <c r="G104" s="397" t="s">
        <v>93</v>
      </c>
      <c r="H104" s="398">
        <v>45637</v>
      </c>
      <c r="I104" s="398">
        <v>45825</v>
      </c>
      <c r="J104" s="397" t="s">
        <v>76</v>
      </c>
      <c r="K104" s="399">
        <v>100000</v>
      </c>
      <c r="L104" s="399">
        <v>100000</v>
      </c>
      <c r="M104" s="399">
        <v>100337</v>
      </c>
      <c r="N104" s="399">
        <v>100000</v>
      </c>
      <c r="O104" s="400">
        <v>6.25E-2</v>
      </c>
      <c r="P104" s="401">
        <v>3.8374105712610245E-3</v>
      </c>
      <c r="Q104" s="402">
        <v>0.9</v>
      </c>
      <c r="R104" s="403" t="s">
        <v>96</v>
      </c>
      <c r="T104" s="362" t="s">
        <v>478</v>
      </c>
      <c r="U104" s="363" t="s">
        <v>476</v>
      </c>
      <c r="V104" s="363" t="s">
        <v>92</v>
      </c>
      <c r="W104" s="363" t="s">
        <v>93</v>
      </c>
      <c r="X104" s="364">
        <v>45637</v>
      </c>
      <c r="Y104" s="364">
        <v>45825</v>
      </c>
      <c r="Z104" s="363" t="s">
        <v>76</v>
      </c>
      <c r="AA104" s="365">
        <v>100000</v>
      </c>
      <c r="AB104" s="365">
        <v>100000</v>
      </c>
      <c r="AC104" s="365">
        <v>100337</v>
      </c>
      <c r="AD104" s="365">
        <v>100000</v>
      </c>
      <c r="AE104" s="366">
        <v>6.25E-2</v>
      </c>
      <c r="AF104" s="366">
        <v>3.8E-3</v>
      </c>
      <c r="AG104" s="367">
        <v>0.9</v>
      </c>
      <c r="AH104" s="363" t="s">
        <v>96</v>
      </c>
      <c r="AJ104" s="404">
        <f t="shared" si="28"/>
        <v>0</v>
      </c>
      <c r="AK104" s="404">
        <f t="shared" si="29"/>
        <v>0</v>
      </c>
      <c r="AL104" s="404">
        <f t="shared" si="30"/>
        <v>0</v>
      </c>
      <c r="AM104" s="404">
        <f t="shared" si="31"/>
        <v>0</v>
      </c>
      <c r="AN104" s="404">
        <f t="shared" si="32"/>
        <v>0</v>
      </c>
      <c r="AO104" s="404">
        <f t="shared" si="33"/>
        <v>3.741057126102447E-5</v>
      </c>
      <c r="AP104" s="404">
        <f t="shared" si="34"/>
        <v>0</v>
      </c>
    </row>
    <row r="105" spans="2:43" ht="14.4" hidden="1" thickBot="1">
      <c r="B105" s="393" t="s">
        <v>478</v>
      </c>
      <c r="C105" s="394"/>
      <c r="D105" s="395" t="s">
        <v>476</v>
      </c>
      <c r="E105" s="396"/>
      <c r="F105" s="397" t="s">
        <v>92</v>
      </c>
      <c r="G105" s="397" t="s">
        <v>93</v>
      </c>
      <c r="H105" s="398">
        <v>45637</v>
      </c>
      <c r="I105" s="398">
        <v>45825</v>
      </c>
      <c r="J105" s="397" t="s">
        <v>76</v>
      </c>
      <c r="K105" s="399">
        <v>100000</v>
      </c>
      <c r="L105" s="399">
        <v>100000</v>
      </c>
      <c r="M105" s="399">
        <v>100337</v>
      </c>
      <c r="N105" s="399">
        <v>100000</v>
      </c>
      <c r="O105" s="400">
        <v>6.25E-2</v>
      </c>
      <c r="P105" s="401">
        <v>3.8374105712610245E-3</v>
      </c>
      <c r="Q105" s="402">
        <v>0.9</v>
      </c>
      <c r="R105" s="403" t="s">
        <v>96</v>
      </c>
      <c r="T105" s="362" t="s">
        <v>478</v>
      </c>
      <c r="U105" s="363" t="s">
        <v>476</v>
      </c>
      <c r="V105" s="363" t="s">
        <v>92</v>
      </c>
      <c r="W105" s="363" t="s">
        <v>93</v>
      </c>
      <c r="X105" s="364">
        <v>45637</v>
      </c>
      <c r="Y105" s="364">
        <v>45825</v>
      </c>
      <c r="Z105" s="363" t="s">
        <v>76</v>
      </c>
      <c r="AA105" s="365">
        <v>100000</v>
      </c>
      <c r="AB105" s="365">
        <v>100000</v>
      </c>
      <c r="AC105" s="365">
        <v>100337</v>
      </c>
      <c r="AD105" s="365">
        <v>100000</v>
      </c>
      <c r="AE105" s="366">
        <v>6.25E-2</v>
      </c>
      <c r="AF105" s="366">
        <v>3.8E-3</v>
      </c>
      <c r="AG105" s="367">
        <v>0.9</v>
      </c>
      <c r="AH105" s="363" t="s">
        <v>96</v>
      </c>
      <c r="AJ105" s="404">
        <f t="shared" si="28"/>
        <v>0</v>
      </c>
      <c r="AK105" s="404">
        <f t="shared" si="29"/>
        <v>0</v>
      </c>
      <c r="AL105" s="404">
        <f t="shared" si="30"/>
        <v>0</v>
      </c>
      <c r="AM105" s="404">
        <f t="shared" si="31"/>
        <v>0</v>
      </c>
      <c r="AN105" s="404">
        <f t="shared" si="32"/>
        <v>0</v>
      </c>
      <c r="AO105" s="404">
        <f t="shared" si="33"/>
        <v>3.741057126102447E-5</v>
      </c>
      <c r="AP105" s="404">
        <f t="shared" si="34"/>
        <v>0</v>
      </c>
    </row>
    <row r="106" spans="2:43" ht="14.4" hidden="1" thickBot="1">
      <c r="B106" s="393" t="s">
        <v>478</v>
      </c>
      <c r="C106" s="394"/>
      <c r="D106" s="395" t="s">
        <v>476</v>
      </c>
      <c r="E106" s="396"/>
      <c r="F106" s="397" t="s">
        <v>92</v>
      </c>
      <c r="G106" s="397" t="s">
        <v>93</v>
      </c>
      <c r="H106" s="398">
        <v>45637</v>
      </c>
      <c r="I106" s="398">
        <v>45825</v>
      </c>
      <c r="J106" s="397" t="s">
        <v>76</v>
      </c>
      <c r="K106" s="399">
        <v>100000</v>
      </c>
      <c r="L106" s="399">
        <v>100000</v>
      </c>
      <c r="M106" s="399">
        <v>100337</v>
      </c>
      <c r="N106" s="399">
        <v>100000</v>
      </c>
      <c r="O106" s="400">
        <v>6.25E-2</v>
      </c>
      <c r="P106" s="401">
        <v>3.8374105712610245E-3</v>
      </c>
      <c r="Q106" s="402">
        <v>0.9</v>
      </c>
      <c r="R106" s="403" t="s">
        <v>96</v>
      </c>
      <c r="T106" s="362" t="s">
        <v>478</v>
      </c>
      <c r="U106" s="363" t="s">
        <v>476</v>
      </c>
      <c r="V106" s="363" t="s">
        <v>92</v>
      </c>
      <c r="W106" s="363" t="s">
        <v>93</v>
      </c>
      <c r="X106" s="364">
        <v>45637</v>
      </c>
      <c r="Y106" s="364">
        <v>45825</v>
      </c>
      <c r="Z106" s="363" t="s">
        <v>76</v>
      </c>
      <c r="AA106" s="365">
        <v>100000</v>
      </c>
      <c r="AB106" s="365">
        <v>100000</v>
      </c>
      <c r="AC106" s="365">
        <v>100337</v>
      </c>
      <c r="AD106" s="365">
        <v>100000</v>
      </c>
      <c r="AE106" s="366">
        <v>6.25E-2</v>
      </c>
      <c r="AF106" s="366">
        <v>3.8E-3</v>
      </c>
      <c r="AG106" s="367">
        <v>0.9</v>
      </c>
      <c r="AH106" s="363" t="s">
        <v>96</v>
      </c>
      <c r="AJ106" s="404">
        <f t="shared" si="28"/>
        <v>0</v>
      </c>
      <c r="AK106" s="404">
        <f t="shared" si="29"/>
        <v>0</v>
      </c>
      <c r="AL106" s="404">
        <f t="shared" si="30"/>
        <v>0</v>
      </c>
      <c r="AM106" s="404">
        <f t="shared" si="31"/>
        <v>0</v>
      </c>
      <c r="AN106" s="404">
        <f t="shared" si="32"/>
        <v>0</v>
      </c>
      <c r="AO106" s="404">
        <f t="shared" si="33"/>
        <v>3.741057126102447E-5</v>
      </c>
      <c r="AP106" s="404">
        <f t="shared" si="34"/>
        <v>0</v>
      </c>
    </row>
    <row r="107" spans="2:43" ht="14.4" hidden="1" thickBot="1">
      <c r="B107" s="393" t="s">
        <v>478</v>
      </c>
      <c r="C107" s="394"/>
      <c r="D107" s="395" t="s">
        <v>476</v>
      </c>
      <c r="E107" s="396"/>
      <c r="F107" s="397" t="s">
        <v>92</v>
      </c>
      <c r="G107" s="397" t="s">
        <v>93</v>
      </c>
      <c r="H107" s="398">
        <v>45637</v>
      </c>
      <c r="I107" s="398">
        <v>45825</v>
      </c>
      <c r="J107" s="397" t="s">
        <v>76</v>
      </c>
      <c r="K107" s="399">
        <v>100000</v>
      </c>
      <c r="L107" s="399">
        <v>100000</v>
      </c>
      <c r="M107" s="399">
        <v>100337</v>
      </c>
      <c r="N107" s="399">
        <v>100000</v>
      </c>
      <c r="O107" s="400">
        <v>6.25E-2</v>
      </c>
      <c r="P107" s="401">
        <v>3.8374105712610245E-3</v>
      </c>
      <c r="Q107" s="402">
        <v>0.9</v>
      </c>
      <c r="R107" s="403" t="s">
        <v>96</v>
      </c>
      <c r="T107" s="362" t="s">
        <v>478</v>
      </c>
      <c r="U107" s="363" t="s">
        <v>476</v>
      </c>
      <c r="V107" s="363" t="s">
        <v>92</v>
      </c>
      <c r="W107" s="363" t="s">
        <v>93</v>
      </c>
      <c r="X107" s="364">
        <v>45637</v>
      </c>
      <c r="Y107" s="364">
        <v>45825</v>
      </c>
      <c r="Z107" s="363" t="s">
        <v>76</v>
      </c>
      <c r="AA107" s="365">
        <v>100000</v>
      </c>
      <c r="AB107" s="365">
        <v>100000</v>
      </c>
      <c r="AC107" s="365">
        <v>100337</v>
      </c>
      <c r="AD107" s="365">
        <v>100000</v>
      </c>
      <c r="AE107" s="366">
        <v>6.25E-2</v>
      </c>
      <c r="AF107" s="366">
        <v>3.8E-3</v>
      </c>
      <c r="AG107" s="367">
        <v>0.9</v>
      </c>
      <c r="AH107" s="363" t="s">
        <v>96</v>
      </c>
      <c r="AJ107" s="404">
        <f t="shared" si="28"/>
        <v>0</v>
      </c>
      <c r="AK107" s="404">
        <f t="shared" si="29"/>
        <v>0</v>
      </c>
      <c r="AL107" s="404">
        <f t="shared" si="30"/>
        <v>0</v>
      </c>
      <c r="AM107" s="404">
        <f t="shared" si="31"/>
        <v>0</v>
      </c>
      <c r="AN107" s="404">
        <f t="shared" si="32"/>
        <v>0</v>
      </c>
      <c r="AO107" s="404">
        <f t="shared" si="33"/>
        <v>3.741057126102447E-5</v>
      </c>
      <c r="AP107" s="404">
        <f t="shared" si="34"/>
        <v>0</v>
      </c>
    </row>
    <row r="108" spans="2:43" ht="14.4" hidden="1" thickBot="1">
      <c r="B108" s="393" t="s">
        <v>478</v>
      </c>
      <c r="C108" s="394"/>
      <c r="D108" s="395" t="s">
        <v>476</v>
      </c>
      <c r="E108" s="396"/>
      <c r="F108" s="397" t="s">
        <v>92</v>
      </c>
      <c r="G108" s="397" t="s">
        <v>93</v>
      </c>
      <c r="H108" s="398">
        <v>45637</v>
      </c>
      <c r="I108" s="398">
        <v>45825</v>
      </c>
      <c r="J108" s="397" t="s">
        <v>76</v>
      </c>
      <c r="K108" s="399">
        <v>100000</v>
      </c>
      <c r="L108" s="399">
        <v>100000</v>
      </c>
      <c r="M108" s="399">
        <v>100337</v>
      </c>
      <c r="N108" s="399">
        <v>100000</v>
      </c>
      <c r="O108" s="400">
        <v>6.25E-2</v>
      </c>
      <c r="P108" s="401">
        <v>3.8374105712610245E-3</v>
      </c>
      <c r="Q108" s="402">
        <v>0.9</v>
      </c>
      <c r="R108" s="403" t="s">
        <v>96</v>
      </c>
      <c r="T108" s="362" t="s">
        <v>478</v>
      </c>
      <c r="U108" s="363" t="s">
        <v>476</v>
      </c>
      <c r="V108" s="363" t="s">
        <v>92</v>
      </c>
      <c r="W108" s="363" t="s">
        <v>93</v>
      </c>
      <c r="X108" s="364">
        <v>45637</v>
      </c>
      <c r="Y108" s="364">
        <v>45825</v>
      </c>
      <c r="Z108" s="363" t="s">
        <v>76</v>
      </c>
      <c r="AA108" s="365">
        <v>100000</v>
      </c>
      <c r="AB108" s="365">
        <v>100000</v>
      </c>
      <c r="AC108" s="365">
        <v>100337</v>
      </c>
      <c r="AD108" s="365">
        <v>100000</v>
      </c>
      <c r="AE108" s="366">
        <v>6.25E-2</v>
      </c>
      <c r="AF108" s="366">
        <v>3.8E-3</v>
      </c>
      <c r="AG108" s="367">
        <v>0.9</v>
      </c>
      <c r="AH108" s="363" t="s">
        <v>96</v>
      </c>
      <c r="AJ108" s="404">
        <f t="shared" si="28"/>
        <v>0</v>
      </c>
      <c r="AK108" s="404">
        <f t="shared" si="29"/>
        <v>0</v>
      </c>
      <c r="AL108" s="404">
        <f t="shared" si="30"/>
        <v>0</v>
      </c>
      <c r="AM108" s="404">
        <f t="shared" si="31"/>
        <v>0</v>
      </c>
      <c r="AN108" s="404">
        <f t="shared" si="32"/>
        <v>0</v>
      </c>
      <c r="AO108" s="404">
        <f t="shared" si="33"/>
        <v>3.741057126102447E-5</v>
      </c>
      <c r="AP108" s="404">
        <f t="shared" si="34"/>
        <v>0</v>
      </c>
    </row>
    <row r="109" spans="2:43" ht="14.4" hidden="1" thickBot="1">
      <c r="B109" s="393" t="s">
        <v>478</v>
      </c>
      <c r="C109" s="394"/>
      <c r="D109" s="395" t="s">
        <v>476</v>
      </c>
      <c r="E109" s="396"/>
      <c r="F109" s="397" t="s">
        <v>92</v>
      </c>
      <c r="G109" s="397" t="s">
        <v>93</v>
      </c>
      <c r="H109" s="398">
        <v>45637</v>
      </c>
      <c r="I109" s="398">
        <v>45826</v>
      </c>
      <c r="J109" s="397" t="s">
        <v>76</v>
      </c>
      <c r="K109" s="399">
        <v>100000</v>
      </c>
      <c r="L109" s="399">
        <v>100000</v>
      </c>
      <c r="M109" s="399">
        <v>100337</v>
      </c>
      <c r="N109" s="399">
        <v>100000</v>
      </c>
      <c r="O109" s="400">
        <v>6.25E-2</v>
      </c>
      <c r="P109" s="401">
        <v>3.8374105712610245E-3</v>
      </c>
      <c r="Q109" s="402">
        <v>0.9</v>
      </c>
      <c r="R109" s="403" t="s">
        <v>96</v>
      </c>
      <c r="T109" s="362" t="s">
        <v>478</v>
      </c>
      <c r="U109" s="363" t="s">
        <v>476</v>
      </c>
      <c r="V109" s="363" t="s">
        <v>92</v>
      </c>
      <c r="W109" s="363" t="s">
        <v>93</v>
      </c>
      <c r="X109" s="364">
        <v>45637</v>
      </c>
      <c r="Y109" s="364">
        <v>45826</v>
      </c>
      <c r="Z109" s="363" t="s">
        <v>76</v>
      </c>
      <c r="AA109" s="365">
        <v>100000</v>
      </c>
      <c r="AB109" s="365">
        <v>100000</v>
      </c>
      <c r="AC109" s="365">
        <v>100337</v>
      </c>
      <c r="AD109" s="365">
        <v>100000</v>
      </c>
      <c r="AE109" s="366">
        <v>6.25E-2</v>
      </c>
      <c r="AF109" s="366">
        <v>3.8E-3</v>
      </c>
      <c r="AG109" s="367">
        <v>0.9</v>
      </c>
      <c r="AH109" s="363" t="s">
        <v>96</v>
      </c>
      <c r="AJ109" s="404">
        <f t="shared" si="28"/>
        <v>0</v>
      </c>
      <c r="AK109" s="404">
        <f t="shared" si="29"/>
        <v>0</v>
      </c>
      <c r="AL109" s="404">
        <f t="shared" si="30"/>
        <v>0</v>
      </c>
      <c r="AM109" s="404">
        <f t="shared" si="31"/>
        <v>0</v>
      </c>
      <c r="AN109" s="404">
        <f t="shared" si="32"/>
        <v>0</v>
      </c>
      <c r="AO109" s="404">
        <f t="shared" si="33"/>
        <v>3.741057126102447E-5</v>
      </c>
      <c r="AP109" s="404">
        <f t="shared" si="34"/>
        <v>0</v>
      </c>
    </row>
    <row r="110" spans="2:43" ht="14.4" hidden="1" thickBot="1">
      <c r="B110" s="393" t="s">
        <v>478</v>
      </c>
      <c r="C110" s="394"/>
      <c r="D110" s="395" t="s">
        <v>476</v>
      </c>
      <c r="E110" s="396"/>
      <c r="F110" s="397" t="s">
        <v>92</v>
      </c>
      <c r="G110" s="397" t="s">
        <v>93</v>
      </c>
      <c r="H110" s="398">
        <v>45607</v>
      </c>
      <c r="I110" s="398">
        <v>45730</v>
      </c>
      <c r="J110" s="397" t="s">
        <v>76</v>
      </c>
      <c r="K110" s="399">
        <v>150000</v>
      </c>
      <c r="L110" s="399">
        <v>150000</v>
      </c>
      <c r="M110" s="399">
        <v>151284.25</v>
      </c>
      <c r="N110" s="399">
        <v>150000</v>
      </c>
      <c r="O110" s="400">
        <v>6.6000000000000003E-2</v>
      </c>
      <c r="P110" s="401">
        <v>5.7858993214397044E-3</v>
      </c>
      <c r="Q110" s="402">
        <v>0.9</v>
      </c>
      <c r="R110" s="403" t="s">
        <v>96</v>
      </c>
      <c r="T110" s="362" t="s">
        <v>478</v>
      </c>
      <c r="U110" s="363" t="s">
        <v>476</v>
      </c>
      <c r="V110" s="363" t="s">
        <v>92</v>
      </c>
      <c r="W110" s="363" t="s">
        <v>93</v>
      </c>
      <c r="X110" s="364">
        <v>45607</v>
      </c>
      <c r="Y110" s="364">
        <v>45730</v>
      </c>
      <c r="Z110" s="363" t="s">
        <v>76</v>
      </c>
      <c r="AA110" s="365">
        <v>150000</v>
      </c>
      <c r="AB110" s="365">
        <v>150000</v>
      </c>
      <c r="AC110" s="365">
        <v>151284.25</v>
      </c>
      <c r="AD110" s="365">
        <v>150000</v>
      </c>
      <c r="AE110" s="366">
        <v>6.6000000000000003E-2</v>
      </c>
      <c r="AF110" s="366">
        <v>5.7999999999999996E-3</v>
      </c>
      <c r="AG110" s="367">
        <v>0.9</v>
      </c>
      <c r="AH110" s="363" t="s">
        <v>96</v>
      </c>
      <c r="AJ110" s="404">
        <f t="shared" si="28"/>
        <v>0</v>
      </c>
      <c r="AK110" s="404">
        <f t="shared" si="29"/>
        <v>0</v>
      </c>
      <c r="AL110" s="404">
        <f t="shared" si="30"/>
        <v>0</v>
      </c>
      <c r="AM110" s="404">
        <f t="shared" si="31"/>
        <v>0</v>
      </c>
      <c r="AN110" s="404">
        <f t="shared" si="32"/>
        <v>0</v>
      </c>
      <c r="AO110" s="404">
        <f t="shared" si="33"/>
        <v>-1.4100678560295156E-5</v>
      </c>
      <c r="AP110" s="404">
        <f t="shared" si="34"/>
        <v>0</v>
      </c>
    </row>
    <row r="111" spans="2:43" ht="14.4" hidden="1" thickBot="1">
      <c r="B111" s="393" t="s">
        <v>510</v>
      </c>
      <c r="C111" s="394"/>
      <c r="D111" s="395" t="s">
        <v>513</v>
      </c>
      <c r="E111" s="396"/>
      <c r="F111" s="397" t="s">
        <v>92</v>
      </c>
      <c r="G111" s="397" t="s">
        <v>93</v>
      </c>
      <c r="H111" s="398">
        <v>45650</v>
      </c>
      <c r="I111" s="398">
        <v>45715</v>
      </c>
      <c r="J111" s="397" t="s">
        <v>76</v>
      </c>
      <c r="K111" s="399">
        <v>6031.19</v>
      </c>
      <c r="L111" s="399">
        <v>6031.19</v>
      </c>
      <c r="M111" s="399">
        <v>6037.67</v>
      </c>
      <c r="N111" s="399">
        <v>6000</v>
      </c>
      <c r="O111" s="400">
        <v>5.7500000000000002E-2</v>
      </c>
      <c r="P111" s="401">
        <v>2.3091201335285636E-4</v>
      </c>
      <c r="Q111" s="402">
        <v>0.9</v>
      </c>
      <c r="R111" s="403" t="s">
        <v>96</v>
      </c>
      <c r="T111" s="362" t="s">
        <v>510</v>
      </c>
      <c r="U111" s="363" t="s">
        <v>513</v>
      </c>
      <c r="V111" s="363" t="s">
        <v>92</v>
      </c>
      <c r="W111" s="363" t="s">
        <v>93</v>
      </c>
      <c r="X111" s="364">
        <v>45650</v>
      </c>
      <c r="Y111" s="364">
        <v>45715</v>
      </c>
      <c r="Z111" s="363" t="s">
        <v>76</v>
      </c>
      <c r="AA111" s="365">
        <v>6031.19</v>
      </c>
      <c r="AB111" s="365">
        <v>6031.19</v>
      </c>
      <c r="AC111" s="365">
        <v>6037.67</v>
      </c>
      <c r="AD111" s="365">
        <v>6000</v>
      </c>
      <c r="AE111" s="366">
        <v>5.7500000000000002E-2</v>
      </c>
      <c r="AF111" s="366">
        <v>2.0000000000000001E-4</v>
      </c>
      <c r="AG111" s="367">
        <v>0.9</v>
      </c>
      <c r="AH111" s="363" t="s">
        <v>96</v>
      </c>
      <c r="AJ111" s="404">
        <f t="shared" si="28"/>
        <v>0</v>
      </c>
      <c r="AK111" s="404">
        <f t="shared" si="29"/>
        <v>0</v>
      </c>
      <c r="AL111" s="404">
        <f t="shared" si="30"/>
        <v>0</v>
      </c>
      <c r="AM111" s="405">
        <f t="shared" si="31"/>
        <v>0</v>
      </c>
      <c r="AN111" s="404">
        <f t="shared" si="32"/>
        <v>0</v>
      </c>
      <c r="AO111" s="404">
        <f t="shared" si="33"/>
        <v>3.0912013352856355E-5</v>
      </c>
      <c r="AP111" s="404">
        <f t="shared" si="34"/>
        <v>0</v>
      </c>
      <c r="AQ111" s="392" t="s">
        <v>421</v>
      </c>
    </row>
    <row r="112" spans="2:43" ht="14.4" hidden="1" thickBot="1">
      <c r="B112" s="393" t="s">
        <v>510</v>
      </c>
      <c r="C112" s="394"/>
      <c r="D112" s="395" t="s">
        <v>513</v>
      </c>
      <c r="E112" s="396"/>
      <c r="F112" s="397" t="s">
        <v>92</v>
      </c>
      <c r="G112" s="397" t="s">
        <v>93</v>
      </c>
      <c r="H112" s="398">
        <v>45650</v>
      </c>
      <c r="I112" s="398">
        <v>47773</v>
      </c>
      <c r="J112" s="397" t="s">
        <v>76</v>
      </c>
      <c r="K112" s="399">
        <v>30338.42</v>
      </c>
      <c r="L112" s="399">
        <v>30338.42</v>
      </c>
      <c r="M112" s="399">
        <v>30377.41</v>
      </c>
      <c r="N112" s="399">
        <v>30000</v>
      </c>
      <c r="O112" s="400">
        <v>6.7500000000000004E-2</v>
      </c>
      <c r="P112" s="401">
        <v>1.1617907079295808E-3</v>
      </c>
      <c r="Q112" s="402">
        <v>0.9</v>
      </c>
      <c r="R112" s="403" t="s">
        <v>96</v>
      </c>
      <c r="T112" s="362" t="s">
        <v>510</v>
      </c>
      <c r="U112" s="363" t="s">
        <v>513</v>
      </c>
      <c r="V112" s="363" t="s">
        <v>92</v>
      </c>
      <c r="W112" s="363" t="s">
        <v>93</v>
      </c>
      <c r="X112" s="364">
        <v>45650</v>
      </c>
      <c r="Y112" s="364">
        <v>47773</v>
      </c>
      <c r="Z112" s="363" t="s">
        <v>76</v>
      </c>
      <c r="AA112" s="365">
        <v>30338.42</v>
      </c>
      <c r="AB112" s="365">
        <v>30338.42</v>
      </c>
      <c r="AC112" s="365">
        <v>30377.41</v>
      </c>
      <c r="AD112" s="365">
        <v>30000</v>
      </c>
      <c r="AE112" s="366">
        <v>6.7500000000000004E-2</v>
      </c>
      <c r="AF112" s="366">
        <v>1.1999999999999999E-3</v>
      </c>
      <c r="AG112" s="367">
        <v>0.9</v>
      </c>
      <c r="AH112" s="363" t="s">
        <v>96</v>
      </c>
      <c r="AJ112" s="404">
        <f t="shared" si="28"/>
        <v>0</v>
      </c>
      <c r="AK112" s="404">
        <f t="shared" si="29"/>
        <v>0</v>
      </c>
      <c r="AL112" s="404">
        <f t="shared" si="30"/>
        <v>0</v>
      </c>
      <c r="AM112" s="405">
        <f t="shared" si="31"/>
        <v>0</v>
      </c>
      <c r="AN112" s="404">
        <f t="shared" si="32"/>
        <v>0</v>
      </c>
      <c r="AO112" s="404">
        <f t="shared" si="33"/>
        <v>-3.8209292070419051E-5</v>
      </c>
      <c r="AP112" s="404">
        <f t="shared" si="34"/>
        <v>0</v>
      </c>
      <c r="AQ112" s="392" t="s">
        <v>421</v>
      </c>
    </row>
    <row r="113" spans="2:43" ht="14.4" hidden="1" thickBot="1">
      <c r="B113" s="393" t="s">
        <v>510</v>
      </c>
      <c r="C113" s="394"/>
      <c r="D113" s="395" t="s">
        <v>513</v>
      </c>
      <c r="E113" s="396"/>
      <c r="F113" s="397" t="s">
        <v>92</v>
      </c>
      <c r="G113" s="397" t="s">
        <v>93</v>
      </c>
      <c r="H113" s="398">
        <v>45614</v>
      </c>
      <c r="I113" s="398">
        <v>45715</v>
      </c>
      <c r="J113" s="397" t="s">
        <v>76</v>
      </c>
      <c r="K113" s="399">
        <v>45623.839999999997</v>
      </c>
      <c r="L113" s="399">
        <v>45623.839999999997</v>
      </c>
      <c r="M113" s="399">
        <v>45309.57</v>
      </c>
      <c r="N113" s="399">
        <v>45000</v>
      </c>
      <c r="O113" s="400">
        <v>5.7500000000000002E-2</v>
      </c>
      <c r="P113" s="401">
        <v>1.7328744421030264E-3</v>
      </c>
      <c r="Q113" s="402">
        <v>0.9</v>
      </c>
      <c r="R113" s="403" t="s">
        <v>96</v>
      </c>
      <c r="T113" s="362" t="s">
        <v>510</v>
      </c>
      <c r="U113" s="363" t="s">
        <v>513</v>
      </c>
      <c r="V113" s="363" t="s">
        <v>92</v>
      </c>
      <c r="W113" s="363" t="s">
        <v>93</v>
      </c>
      <c r="X113" s="364">
        <v>45614</v>
      </c>
      <c r="Y113" s="364">
        <v>45715</v>
      </c>
      <c r="Z113" s="363" t="s">
        <v>76</v>
      </c>
      <c r="AA113" s="365">
        <v>45623.839999999997</v>
      </c>
      <c r="AB113" s="365">
        <v>45623.839999999997</v>
      </c>
      <c r="AC113" s="365">
        <v>45309.57</v>
      </c>
      <c r="AD113" s="365">
        <v>45000</v>
      </c>
      <c r="AE113" s="366">
        <v>5.7500000000000002E-2</v>
      </c>
      <c r="AF113" s="366">
        <v>1.8E-3</v>
      </c>
      <c r="AG113" s="367">
        <v>0.9</v>
      </c>
      <c r="AH113" s="363" t="s">
        <v>96</v>
      </c>
      <c r="AJ113" s="405">
        <f t="shared" si="28"/>
        <v>0</v>
      </c>
      <c r="AK113" s="405">
        <f t="shared" si="29"/>
        <v>0</v>
      </c>
      <c r="AL113" s="405">
        <f t="shared" si="30"/>
        <v>0</v>
      </c>
      <c r="AM113" s="405">
        <f t="shared" si="31"/>
        <v>0</v>
      </c>
      <c r="AN113" s="404">
        <f t="shared" si="32"/>
        <v>0</v>
      </c>
      <c r="AO113" s="404">
        <f t="shared" si="33"/>
        <v>-6.7125557896973538E-5</v>
      </c>
      <c r="AP113" s="404">
        <f t="shared" si="34"/>
        <v>0</v>
      </c>
      <c r="AQ113" s="392" t="s">
        <v>421</v>
      </c>
    </row>
    <row r="114" spans="2:43" ht="14.4" hidden="1" thickBot="1">
      <c r="B114" s="393" t="s">
        <v>510</v>
      </c>
      <c r="C114" s="394"/>
      <c r="D114" s="395" t="s">
        <v>513</v>
      </c>
      <c r="E114" s="396"/>
      <c r="F114" s="397" t="s">
        <v>92</v>
      </c>
      <c r="G114" s="397" t="s">
        <v>93</v>
      </c>
      <c r="H114" s="398">
        <v>45650</v>
      </c>
      <c r="I114" s="398">
        <v>47807</v>
      </c>
      <c r="J114" s="397" t="s">
        <v>76</v>
      </c>
      <c r="K114" s="399">
        <v>100499.32</v>
      </c>
      <c r="L114" s="399">
        <v>100499.32</v>
      </c>
      <c r="M114" s="399">
        <v>100614.96</v>
      </c>
      <c r="N114" s="399">
        <v>100000</v>
      </c>
      <c r="O114" s="400">
        <v>6.7500000000000004E-2</v>
      </c>
      <c r="P114" s="401">
        <v>3.8480412124241819E-3</v>
      </c>
      <c r="Q114" s="402">
        <v>0.9</v>
      </c>
      <c r="R114" s="403" t="s">
        <v>96</v>
      </c>
      <c r="T114" s="362" t="s">
        <v>510</v>
      </c>
      <c r="U114" s="363" t="s">
        <v>513</v>
      </c>
      <c r="V114" s="363" t="s">
        <v>92</v>
      </c>
      <c r="W114" s="363" t="s">
        <v>93</v>
      </c>
      <c r="X114" s="364">
        <v>45650</v>
      </c>
      <c r="Y114" s="364">
        <v>47807</v>
      </c>
      <c r="Z114" s="363" t="s">
        <v>76</v>
      </c>
      <c r="AA114" s="365">
        <v>100499.32</v>
      </c>
      <c r="AB114" s="365">
        <v>100499.32</v>
      </c>
      <c r="AC114" s="365">
        <v>100614.96</v>
      </c>
      <c r="AD114" s="365">
        <v>100000</v>
      </c>
      <c r="AE114" s="366">
        <v>6.7500000000000004E-2</v>
      </c>
      <c r="AF114" s="366">
        <v>3.8E-3</v>
      </c>
      <c r="AG114" s="367">
        <v>0.9</v>
      </c>
      <c r="AH114" s="363" t="s">
        <v>96</v>
      </c>
      <c r="AJ114" s="404">
        <f t="shared" si="28"/>
        <v>0</v>
      </c>
      <c r="AK114" s="404">
        <f t="shared" si="29"/>
        <v>0</v>
      </c>
      <c r="AL114" s="404">
        <f t="shared" si="30"/>
        <v>0</v>
      </c>
      <c r="AM114" s="405">
        <f t="shared" si="31"/>
        <v>0</v>
      </c>
      <c r="AN114" s="404">
        <f t="shared" si="32"/>
        <v>0</v>
      </c>
      <c r="AO114" s="404">
        <f t="shared" si="33"/>
        <v>4.8041212424181946E-5</v>
      </c>
      <c r="AP114" s="404">
        <f t="shared" si="34"/>
        <v>0</v>
      </c>
      <c r="AQ114" s="392" t="s">
        <v>421</v>
      </c>
    </row>
    <row r="115" spans="2:43" ht="14.4" hidden="1" thickBot="1">
      <c r="B115" s="393" t="s">
        <v>478</v>
      </c>
      <c r="C115" s="394"/>
      <c r="D115" s="395" t="s">
        <v>513</v>
      </c>
      <c r="E115" s="396"/>
      <c r="F115" s="397" t="s">
        <v>92</v>
      </c>
      <c r="G115" s="397" t="s">
        <v>93</v>
      </c>
      <c r="H115" s="398">
        <v>45527</v>
      </c>
      <c r="I115" s="398">
        <v>46077</v>
      </c>
      <c r="J115" s="397" t="s">
        <v>76</v>
      </c>
      <c r="K115" s="399">
        <v>100000</v>
      </c>
      <c r="L115" s="399">
        <v>100000</v>
      </c>
      <c r="M115" s="399">
        <v>102243.8</v>
      </c>
      <c r="N115" s="399">
        <v>100000</v>
      </c>
      <c r="O115" s="400">
        <v>0.06</v>
      </c>
      <c r="P115" s="401">
        <v>3.9103365554670555E-3</v>
      </c>
      <c r="Q115" s="402">
        <v>0.9</v>
      </c>
      <c r="R115" s="403" t="s">
        <v>96</v>
      </c>
      <c r="T115" s="362" t="s">
        <v>478</v>
      </c>
      <c r="U115" s="363" t="s">
        <v>513</v>
      </c>
      <c r="V115" s="363" t="s">
        <v>92</v>
      </c>
      <c r="W115" s="363" t="s">
        <v>93</v>
      </c>
      <c r="X115" s="364">
        <v>45527</v>
      </c>
      <c r="Y115" s="364">
        <v>46077</v>
      </c>
      <c r="Z115" s="363" t="s">
        <v>76</v>
      </c>
      <c r="AA115" s="365">
        <v>100000</v>
      </c>
      <c r="AB115" s="365">
        <v>100000</v>
      </c>
      <c r="AC115" s="365">
        <v>102243.8</v>
      </c>
      <c r="AD115" s="365">
        <v>100000</v>
      </c>
      <c r="AE115" s="366">
        <v>0.06</v>
      </c>
      <c r="AF115" s="366">
        <v>3.8999999999999998E-3</v>
      </c>
      <c r="AG115" s="367">
        <v>0.9</v>
      </c>
      <c r="AH115" s="363" t="s">
        <v>96</v>
      </c>
      <c r="AJ115" s="404">
        <f t="shared" si="28"/>
        <v>0</v>
      </c>
      <c r="AK115" s="404">
        <f t="shared" si="29"/>
        <v>0</v>
      </c>
      <c r="AL115" s="404">
        <f t="shared" si="30"/>
        <v>0</v>
      </c>
      <c r="AM115" s="404">
        <f t="shared" si="31"/>
        <v>0</v>
      </c>
      <c r="AN115" s="404">
        <f t="shared" si="32"/>
        <v>0</v>
      </c>
      <c r="AO115" s="404">
        <f t="shared" si="33"/>
        <v>1.0336555467055711E-5</v>
      </c>
      <c r="AP115" s="404">
        <f t="shared" si="34"/>
        <v>0</v>
      </c>
    </row>
    <row r="116" spans="2:43" ht="14.4" hidden="1" thickBot="1">
      <c r="B116" s="393" t="s">
        <v>510</v>
      </c>
      <c r="C116" s="394"/>
      <c r="D116" s="395" t="s">
        <v>513</v>
      </c>
      <c r="E116" s="396"/>
      <c r="F116" s="397" t="s">
        <v>92</v>
      </c>
      <c r="G116" s="397" t="s">
        <v>93</v>
      </c>
      <c r="H116" s="398">
        <v>45614</v>
      </c>
      <c r="I116" s="398">
        <v>46190</v>
      </c>
      <c r="J116" s="397" t="s">
        <v>76</v>
      </c>
      <c r="K116" s="399">
        <v>232635.23</v>
      </c>
      <c r="L116" s="399">
        <v>232635.23</v>
      </c>
      <c r="M116" s="399">
        <v>230807.67999999999</v>
      </c>
      <c r="N116" s="399">
        <v>230000</v>
      </c>
      <c r="O116" s="400">
        <v>6.1499999999999999E-2</v>
      </c>
      <c r="P116" s="401">
        <v>8.8272903431459143E-3</v>
      </c>
      <c r="Q116" s="402">
        <v>0.9</v>
      </c>
      <c r="R116" s="403" t="s">
        <v>96</v>
      </c>
      <c r="T116" s="362" t="s">
        <v>478</v>
      </c>
      <c r="U116" s="363" t="s">
        <v>513</v>
      </c>
      <c r="V116" s="363" t="s">
        <v>92</v>
      </c>
      <c r="W116" s="363" t="s">
        <v>93</v>
      </c>
      <c r="X116" s="364">
        <v>45614</v>
      </c>
      <c r="Y116" s="364">
        <v>46190</v>
      </c>
      <c r="Z116" s="363" t="s">
        <v>76</v>
      </c>
      <c r="AA116" s="365">
        <v>232635.23</v>
      </c>
      <c r="AB116" s="365">
        <v>232635.23</v>
      </c>
      <c r="AC116" s="365">
        <v>230807.67999999999</v>
      </c>
      <c r="AD116" s="365">
        <v>230000</v>
      </c>
      <c r="AE116" s="366">
        <v>6.1499999999999999E-2</v>
      </c>
      <c r="AF116" s="366">
        <v>8.9999999999999993E-3</v>
      </c>
      <c r="AG116" s="367">
        <v>0.9</v>
      </c>
      <c r="AH116" s="363" t="s">
        <v>96</v>
      </c>
      <c r="AJ116" s="405">
        <f t="shared" si="28"/>
        <v>0</v>
      </c>
      <c r="AK116" s="405">
        <f t="shared" si="29"/>
        <v>0</v>
      </c>
      <c r="AL116" s="405">
        <f t="shared" si="30"/>
        <v>0</v>
      </c>
      <c r="AM116" s="405">
        <f t="shared" si="31"/>
        <v>0</v>
      </c>
      <c r="AN116" s="404">
        <f t="shared" si="32"/>
        <v>0</v>
      </c>
      <c r="AO116" s="404">
        <f t="shared" si="33"/>
        <v>-1.7270965685408507E-4</v>
      </c>
      <c r="AP116" s="404">
        <f t="shared" si="34"/>
        <v>0</v>
      </c>
      <c r="AQ116" s="392" t="s">
        <v>421</v>
      </c>
    </row>
    <row r="117" spans="2:43" ht="14.4" hidden="1" thickBot="1">
      <c r="B117" s="393" t="s">
        <v>478</v>
      </c>
      <c r="C117" s="394"/>
      <c r="D117" s="395" t="s">
        <v>511</v>
      </c>
      <c r="E117" s="396"/>
      <c r="F117" s="397" t="s">
        <v>92</v>
      </c>
      <c r="G117" s="397" t="s">
        <v>93</v>
      </c>
      <c r="H117" s="398">
        <v>45656</v>
      </c>
      <c r="I117" s="398">
        <v>46167</v>
      </c>
      <c r="J117" s="397" t="s">
        <v>76</v>
      </c>
      <c r="K117" s="399">
        <v>50000</v>
      </c>
      <c r="L117" s="399">
        <v>50000</v>
      </c>
      <c r="M117" s="399">
        <v>50008.36</v>
      </c>
      <c r="N117" s="399">
        <v>50000</v>
      </c>
      <c r="O117" s="400">
        <v>6.3E-2</v>
      </c>
      <c r="P117" s="401">
        <v>1.9125806962080486E-3</v>
      </c>
      <c r="Q117" s="402">
        <v>0.9</v>
      </c>
      <c r="R117" s="403" t="s">
        <v>96</v>
      </c>
      <c r="T117" s="362" t="s">
        <v>478</v>
      </c>
      <c r="U117" s="363" t="s">
        <v>511</v>
      </c>
      <c r="V117" s="363" t="s">
        <v>92</v>
      </c>
      <c r="W117" s="363" t="s">
        <v>93</v>
      </c>
      <c r="X117" s="364">
        <v>45656</v>
      </c>
      <c r="Y117" s="364">
        <v>46167</v>
      </c>
      <c r="Z117" s="363" t="s">
        <v>76</v>
      </c>
      <c r="AA117" s="365">
        <v>50000</v>
      </c>
      <c r="AB117" s="365">
        <v>50000</v>
      </c>
      <c r="AC117" s="365">
        <v>50008.36</v>
      </c>
      <c r="AD117" s="365">
        <v>50000</v>
      </c>
      <c r="AE117" s="366">
        <v>6.3E-2</v>
      </c>
      <c r="AF117" s="366">
        <v>1.9E-3</v>
      </c>
      <c r="AG117" s="367">
        <v>0.9</v>
      </c>
      <c r="AH117" s="363" t="s">
        <v>96</v>
      </c>
      <c r="AJ117" s="404">
        <f t="shared" si="28"/>
        <v>0</v>
      </c>
      <c r="AK117" s="404">
        <f t="shared" si="29"/>
        <v>0</v>
      </c>
      <c r="AL117" s="404">
        <f t="shared" si="30"/>
        <v>0</v>
      </c>
      <c r="AM117" s="404">
        <f t="shared" si="31"/>
        <v>0</v>
      </c>
      <c r="AN117" s="404">
        <f t="shared" si="32"/>
        <v>0</v>
      </c>
      <c r="AO117" s="404">
        <f t="shared" si="33"/>
        <v>1.258069620804856E-5</v>
      </c>
      <c r="AP117" s="404">
        <f t="shared" si="34"/>
        <v>0</v>
      </c>
    </row>
    <row r="118" spans="2:43" ht="14.4" hidden="1" thickBot="1">
      <c r="B118" s="393" t="s">
        <v>478</v>
      </c>
      <c r="C118" s="394"/>
      <c r="D118" s="395" t="s">
        <v>511</v>
      </c>
      <c r="E118" s="396"/>
      <c r="F118" s="397" t="s">
        <v>92</v>
      </c>
      <c r="G118" s="397" t="s">
        <v>93</v>
      </c>
      <c r="H118" s="398">
        <v>45656</v>
      </c>
      <c r="I118" s="398">
        <v>46167</v>
      </c>
      <c r="J118" s="397" t="s">
        <v>76</v>
      </c>
      <c r="K118" s="399">
        <v>50000</v>
      </c>
      <c r="L118" s="399">
        <v>50000</v>
      </c>
      <c r="M118" s="399">
        <v>50008.36</v>
      </c>
      <c r="N118" s="399">
        <v>50000</v>
      </c>
      <c r="O118" s="400">
        <v>6.3E-2</v>
      </c>
      <c r="P118" s="401">
        <v>1.9125806962080486E-3</v>
      </c>
      <c r="Q118" s="402">
        <v>0.9</v>
      </c>
      <c r="R118" s="403" t="s">
        <v>96</v>
      </c>
      <c r="T118" s="362" t="s">
        <v>478</v>
      </c>
      <c r="U118" s="363" t="s">
        <v>511</v>
      </c>
      <c r="V118" s="363" t="s">
        <v>92</v>
      </c>
      <c r="W118" s="363" t="s">
        <v>93</v>
      </c>
      <c r="X118" s="364">
        <v>45656</v>
      </c>
      <c r="Y118" s="364">
        <v>46167</v>
      </c>
      <c r="Z118" s="363" t="s">
        <v>76</v>
      </c>
      <c r="AA118" s="365">
        <v>50000</v>
      </c>
      <c r="AB118" s="365">
        <v>50000</v>
      </c>
      <c r="AC118" s="365">
        <v>50008.36</v>
      </c>
      <c r="AD118" s="365">
        <v>50000</v>
      </c>
      <c r="AE118" s="366">
        <v>6.3E-2</v>
      </c>
      <c r="AF118" s="366">
        <v>1.9E-3</v>
      </c>
      <c r="AG118" s="367">
        <v>0.9</v>
      </c>
      <c r="AH118" s="363" t="s">
        <v>96</v>
      </c>
      <c r="AJ118" s="404">
        <f t="shared" si="28"/>
        <v>0</v>
      </c>
      <c r="AK118" s="404">
        <f t="shared" si="29"/>
        <v>0</v>
      </c>
      <c r="AL118" s="404">
        <f t="shared" si="30"/>
        <v>0</v>
      </c>
      <c r="AM118" s="404">
        <f t="shared" si="31"/>
        <v>0</v>
      </c>
      <c r="AN118" s="404">
        <f t="shared" si="32"/>
        <v>0</v>
      </c>
      <c r="AO118" s="404">
        <f t="shared" si="33"/>
        <v>1.258069620804856E-5</v>
      </c>
      <c r="AP118" s="404">
        <f t="shared" si="34"/>
        <v>0</v>
      </c>
    </row>
    <row r="119" spans="2:43" ht="14.4" thickBot="1">
      <c r="B119" s="393"/>
      <c r="C119" s="394"/>
      <c r="D119" s="395"/>
      <c r="E119" s="396"/>
      <c r="F119" s="397"/>
      <c r="G119" s="397"/>
      <c r="H119" s="398"/>
      <c r="I119" s="398"/>
      <c r="J119" s="397"/>
      <c r="K119" s="416"/>
      <c r="L119" s="416"/>
      <c r="M119" s="416"/>
      <c r="N119" s="416"/>
      <c r="O119" s="417"/>
      <c r="P119" s="418"/>
      <c r="Q119" s="402"/>
      <c r="R119" s="403"/>
      <c r="T119" s="419"/>
      <c r="U119" s="341"/>
      <c r="V119" s="341"/>
      <c r="W119" s="341"/>
      <c r="X119" s="420"/>
      <c r="Y119" s="420"/>
      <c r="Z119" s="341"/>
      <c r="AA119" s="421">
        <f>SUM(AA95:AA118)</f>
        <v>15993565.43</v>
      </c>
      <c r="AB119" s="421">
        <f>SUM(AB95:AB118)</f>
        <v>15993565.43</v>
      </c>
      <c r="AC119" s="421">
        <f>SUM(AC95:AC118)</f>
        <v>16074555.060000004</v>
      </c>
      <c r="AD119" s="421">
        <f>SUM(AD95:AD118)</f>
        <v>15991000</v>
      </c>
      <c r="AE119" s="422"/>
      <c r="AF119" s="422"/>
      <c r="AG119" s="423"/>
      <c r="AH119" s="341"/>
      <c r="AJ119" s="404"/>
      <c r="AK119" s="404"/>
      <c r="AL119" s="404"/>
      <c r="AM119" s="404"/>
      <c r="AN119" s="404"/>
      <c r="AO119" s="404"/>
      <c r="AP119" s="404"/>
    </row>
    <row r="120" spans="2:43" ht="14.4" hidden="1" thickBot="1">
      <c r="B120" s="393" t="s">
        <v>478</v>
      </c>
      <c r="C120" s="394"/>
      <c r="D120" s="395" t="s">
        <v>511</v>
      </c>
      <c r="E120" s="396"/>
      <c r="F120" s="397" t="s">
        <v>92</v>
      </c>
      <c r="G120" s="397" t="s">
        <v>93</v>
      </c>
      <c r="H120" s="398">
        <v>45656</v>
      </c>
      <c r="I120" s="398">
        <v>46167</v>
      </c>
      <c r="J120" s="397" t="s">
        <v>76</v>
      </c>
      <c r="K120" s="399">
        <v>50000</v>
      </c>
      <c r="L120" s="399">
        <v>50000</v>
      </c>
      <c r="M120" s="399">
        <v>50008.36</v>
      </c>
      <c r="N120" s="399">
        <v>50000</v>
      </c>
      <c r="O120" s="400">
        <v>6.3E-2</v>
      </c>
      <c r="P120" s="401">
        <v>1.9125806962080486E-3</v>
      </c>
      <c r="Q120" s="402">
        <v>0.9</v>
      </c>
      <c r="R120" s="403" t="s">
        <v>96</v>
      </c>
      <c r="T120" s="368" t="s">
        <v>478</v>
      </c>
      <c r="U120" s="369" t="s">
        <v>511</v>
      </c>
      <c r="V120" s="369" t="s">
        <v>92</v>
      </c>
      <c r="W120" s="369" t="s">
        <v>93</v>
      </c>
      <c r="X120" s="370">
        <v>45656</v>
      </c>
      <c r="Y120" s="370">
        <v>46167</v>
      </c>
      <c r="Z120" s="369" t="s">
        <v>76</v>
      </c>
      <c r="AA120" s="371">
        <v>50000</v>
      </c>
      <c r="AB120" s="371">
        <v>50000</v>
      </c>
      <c r="AC120" s="371">
        <v>50008.36</v>
      </c>
      <c r="AD120" s="371">
        <v>50000</v>
      </c>
      <c r="AE120" s="372">
        <v>6.3E-2</v>
      </c>
      <c r="AF120" s="372">
        <v>1.9E-3</v>
      </c>
      <c r="AG120" s="373">
        <v>0.9</v>
      </c>
      <c r="AH120" s="369" t="s">
        <v>96</v>
      </c>
      <c r="AJ120" s="404">
        <f t="shared" ref="AJ120:AJ142" si="35">+K120-AA120</f>
        <v>0</v>
      </c>
      <c r="AK120" s="404">
        <f t="shared" ref="AK120:AK142" si="36">+L120-AB120</f>
        <v>0</v>
      </c>
      <c r="AL120" s="404">
        <f t="shared" ref="AL120:AL142" si="37">+M120-AC120</f>
        <v>0</v>
      </c>
      <c r="AM120" s="404">
        <f t="shared" ref="AM120:AM142" si="38">+N120-AD120</f>
        <v>0</v>
      </c>
      <c r="AN120" s="404">
        <f t="shared" ref="AN120:AN142" si="39">+O120-AE120</f>
        <v>0</v>
      </c>
      <c r="AO120" s="404">
        <f t="shared" ref="AO120:AO142" si="40">+P120-AF120</f>
        <v>1.258069620804856E-5</v>
      </c>
      <c r="AP120" s="404">
        <f t="shared" ref="AP120:AP142" si="41">+Q120-AG120</f>
        <v>0</v>
      </c>
    </row>
    <row r="121" spans="2:43" ht="14.4" hidden="1" thickBot="1">
      <c r="B121" s="393" t="s">
        <v>478</v>
      </c>
      <c r="C121" s="394"/>
      <c r="D121" s="395" t="s">
        <v>511</v>
      </c>
      <c r="E121" s="396"/>
      <c r="F121" s="397" t="s">
        <v>92</v>
      </c>
      <c r="G121" s="397" t="s">
        <v>93</v>
      </c>
      <c r="H121" s="398">
        <v>45656</v>
      </c>
      <c r="I121" s="398">
        <v>46167</v>
      </c>
      <c r="J121" s="397" t="s">
        <v>76</v>
      </c>
      <c r="K121" s="399">
        <v>50000</v>
      </c>
      <c r="L121" s="399">
        <v>50000</v>
      </c>
      <c r="M121" s="399">
        <v>50008.36</v>
      </c>
      <c r="N121" s="399">
        <v>50000</v>
      </c>
      <c r="O121" s="400">
        <v>6.3E-2</v>
      </c>
      <c r="P121" s="401">
        <v>1.9125806962080486E-3</v>
      </c>
      <c r="Q121" s="402">
        <v>0.9</v>
      </c>
      <c r="R121" s="403" t="s">
        <v>96</v>
      </c>
      <c r="T121" s="368" t="s">
        <v>478</v>
      </c>
      <c r="U121" s="369" t="s">
        <v>511</v>
      </c>
      <c r="V121" s="369" t="s">
        <v>92</v>
      </c>
      <c r="W121" s="369" t="s">
        <v>93</v>
      </c>
      <c r="X121" s="370">
        <v>45656</v>
      </c>
      <c r="Y121" s="370">
        <v>46167</v>
      </c>
      <c r="Z121" s="369" t="s">
        <v>76</v>
      </c>
      <c r="AA121" s="371">
        <v>50000</v>
      </c>
      <c r="AB121" s="371">
        <v>50000</v>
      </c>
      <c r="AC121" s="371">
        <v>50008.36</v>
      </c>
      <c r="AD121" s="371">
        <v>50000</v>
      </c>
      <c r="AE121" s="372">
        <v>6.3E-2</v>
      </c>
      <c r="AF121" s="372">
        <v>1.9E-3</v>
      </c>
      <c r="AG121" s="373">
        <v>0.9</v>
      </c>
      <c r="AH121" s="369" t="s">
        <v>96</v>
      </c>
      <c r="AJ121" s="404">
        <f t="shared" si="35"/>
        <v>0</v>
      </c>
      <c r="AK121" s="404">
        <f t="shared" si="36"/>
        <v>0</v>
      </c>
      <c r="AL121" s="404">
        <f t="shared" si="37"/>
        <v>0</v>
      </c>
      <c r="AM121" s="404">
        <f t="shared" si="38"/>
        <v>0</v>
      </c>
      <c r="AN121" s="404">
        <f t="shared" si="39"/>
        <v>0</v>
      </c>
      <c r="AO121" s="404">
        <f t="shared" si="40"/>
        <v>1.258069620804856E-5</v>
      </c>
      <c r="AP121" s="404">
        <f t="shared" si="41"/>
        <v>0</v>
      </c>
    </row>
    <row r="122" spans="2:43" ht="14.4" hidden="1" thickBot="1">
      <c r="B122" s="393" t="s">
        <v>478</v>
      </c>
      <c r="C122" s="394"/>
      <c r="D122" s="395" t="s">
        <v>511</v>
      </c>
      <c r="E122" s="396"/>
      <c r="F122" s="397" t="s">
        <v>92</v>
      </c>
      <c r="G122" s="397" t="s">
        <v>93</v>
      </c>
      <c r="H122" s="398">
        <v>45656</v>
      </c>
      <c r="I122" s="398">
        <v>46167</v>
      </c>
      <c r="J122" s="397" t="s">
        <v>76</v>
      </c>
      <c r="K122" s="399">
        <v>50000</v>
      </c>
      <c r="L122" s="399">
        <v>50000</v>
      </c>
      <c r="M122" s="399">
        <v>50036.21</v>
      </c>
      <c r="N122" s="399">
        <v>50000</v>
      </c>
      <c r="O122" s="400">
        <v>6.3E-2</v>
      </c>
      <c r="P122" s="401">
        <v>1.9136458255662077E-3</v>
      </c>
      <c r="Q122" s="402">
        <v>0.9</v>
      </c>
      <c r="R122" s="403" t="s">
        <v>96</v>
      </c>
      <c r="T122" s="368" t="s">
        <v>478</v>
      </c>
      <c r="U122" s="369" t="s">
        <v>511</v>
      </c>
      <c r="V122" s="369" t="s">
        <v>92</v>
      </c>
      <c r="W122" s="369" t="s">
        <v>93</v>
      </c>
      <c r="X122" s="370">
        <v>45656</v>
      </c>
      <c r="Y122" s="370">
        <v>46167</v>
      </c>
      <c r="Z122" s="369" t="s">
        <v>76</v>
      </c>
      <c r="AA122" s="371">
        <v>50000</v>
      </c>
      <c r="AB122" s="371">
        <v>50000</v>
      </c>
      <c r="AC122" s="371">
        <v>50036.21</v>
      </c>
      <c r="AD122" s="371">
        <v>50000</v>
      </c>
      <c r="AE122" s="372">
        <v>6.3E-2</v>
      </c>
      <c r="AF122" s="372">
        <v>1.9E-3</v>
      </c>
      <c r="AG122" s="373">
        <v>0.9</v>
      </c>
      <c r="AH122" s="369" t="s">
        <v>96</v>
      </c>
      <c r="AJ122" s="404">
        <f t="shared" si="35"/>
        <v>0</v>
      </c>
      <c r="AK122" s="404">
        <f t="shared" si="36"/>
        <v>0</v>
      </c>
      <c r="AL122" s="404">
        <f t="shared" si="37"/>
        <v>0</v>
      </c>
      <c r="AM122" s="404">
        <f t="shared" si="38"/>
        <v>0</v>
      </c>
      <c r="AN122" s="404">
        <f t="shared" si="39"/>
        <v>0</v>
      </c>
      <c r="AO122" s="404">
        <f t="shared" si="40"/>
        <v>1.364582556620769E-5</v>
      </c>
      <c r="AP122" s="404">
        <f t="shared" si="41"/>
        <v>0</v>
      </c>
    </row>
    <row r="123" spans="2:43" ht="14.4" hidden="1" thickBot="1">
      <c r="B123" s="393" t="s">
        <v>478</v>
      </c>
      <c r="C123" s="394"/>
      <c r="D123" s="395" t="s">
        <v>511</v>
      </c>
      <c r="E123" s="396"/>
      <c r="F123" s="397" t="s">
        <v>92</v>
      </c>
      <c r="G123" s="397" t="s">
        <v>93</v>
      </c>
      <c r="H123" s="398">
        <v>45629</v>
      </c>
      <c r="I123" s="398">
        <v>46149</v>
      </c>
      <c r="J123" s="397" t="s">
        <v>76</v>
      </c>
      <c r="K123" s="399">
        <v>100000</v>
      </c>
      <c r="L123" s="399">
        <v>100000</v>
      </c>
      <c r="M123" s="399">
        <v>100498.68</v>
      </c>
      <c r="N123" s="399">
        <v>100000</v>
      </c>
      <c r="O123" s="400">
        <v>6.7500000000000004E-2</v>
      </c>
      <c r="P123" s="401">
        <v>3.8435940583212459E-3</v>
      </c>
      <c r="Q123" s="402">
        <v>0.9</v>
      </c>
      <c r="R123" s="403" t="s">
        <v>96</v>
      </c>
      <c r="T123" s="368" t="s">
        <v>478</v>
      </c>
      <c r="U123" s="369" t="s">
        <v>511</v>
      </c>
      <c r="V123" s="369" t="s">
        <v>92</v>
      </c>
      <c r="W123" s="369" t="s">
        <v>93</v>
      </c>
      <c r="X123" s="370">
        <v>45629</v>
      </c>
      <c r="Y123" s="370">
        <v>46149</v>
      </c>
      <c r="Z123" s="369" t="s">
        <v>76</v>
      </c>
      <c r="AA123" s="371">
        <v>100000</v>
      </c>
      <c r="AB123" s="371">
        <v>100000</v>
      </c>
      <c r="AC123" s="371">
        <v>100498.68</v>
      </c>
      <c r="AD123" s="371">
        <v>100000</v>
      </c>
      <c r="AE123" s="372">
        <v>6.7500000000000004E-2</v>
      </c>
      <c r="AF123" s="372">
        <v>3.8E-3</v>
      </c>
      <c r="AG123" s="373">
        <v>0.9</v>
      </c>
      <c r="AH123" s="369" t="s">
        <v>96</v>
      </c>
      <c r="AJ123" s="404">
        <f t="shared" si="35"/>
        <v>0</v>
      </c>
      <c r="AK123" s="404">
        <f t="shared" si="36"/>
        <v>0</v>
      </c>
      <c r="AL123" s="404">
        <f t="shared" si="37"/>
        <v>0</v>
      </c>
      <c r="AM123" s="404">
        <f t="shared" si="38"/>
        <v>0</v>
      </c>
      <c r="AN123" s="404">
        <f t="shared" si="39"/>
        <v>0</v>
      </c>
      <c r="AO123" s="404">
        <f t="shared" si="40"/>
        <v>4.3594058321245934E-5</v>
      </c>
      <c r="AP123" s="404">
        <f t="shared" si="41"/>
        <v>0</v>
      </c>
    </row>
    <row r="124" spans="2:43" ht="14.4" hidden="1" thickBot="1">
      <c r="B124" s="393" t="s">
        <v>478</v>
      </c>
      <c r="C124" s="394"/>
      <c r="D124" s="395" t="s">
        <v>511</v>
      </c>
      <c r="E124" s="396"/>
      <c r="F124" s="397" t="s">
        <v>92</v>
      </c>
      <c r="G124" s="397" t="s">
        <v>93</v>
      </c>
      <c r="H124" s="398">
        <v>45629</v>
      </c>
      <c r="I124" s="398">
        <v>46149</v>
      </c>
      <c r="J124" s="397" t="s">
        <v>76</v>
      </c>
      <c r="K124" s="399">
        <v>100000</v>
      </c>
      <c r="L124" s="399">
        <v>100000</v>
      </c>
      <c r="M124" s="399">
        <v>100498.68</v>
      </c>
      <c r="N124" s="399">
        <v>100000</v>
      </c>
      <c r="O124" s="400">
        <v>6.7500000000000004E-2</v>
      </c>
      <c r="P124" s="401">
        <v>3.8435940583212459E-3</v>
      </c>
      <c r="Q124" s="402">
        <v>0.9</v>
      </c>
      <c r="R124" s="403" t="s">
        <v>96</v>
      </c>
      <c r="T124" s="368" t="s">
        <v>478</v>
      </c>
      <c r="U124" s="369" t="s">
        <v>511</v>
      </c>
      <c r="V124" s="369" t="s">
        <v>92</v>
      </c>
      <c r="W124" s="369" t="s">
        <v>93</v>
      </c>
      <c r="X124" s="370">
        <v>45629</v>
      </c>
      <c r="Y124" s="370">
        <v>46149</v>
      </c>
      <c r="Z124" s="369" t="s">
        <v>76</v>
      </c>
      <c r="AA124" s="371">
        <v>100000</v>
      </c>
      <c r="AB124" s="371">
        <v>100000</v>
      </c>
      <c r="AC124" s="371">
        <v>100498.68</v>
      </c>
      <c r="AD124" s="371">
        <v>100000</v>
      </c>
      <c r="AE124" s="372">
        <v>6.7500000000000004E-2</v>
      </c>
      <c r="AF124" s="372">
        <v>3.8E-3</v>
      </c>
      <c r="AG124" s="373">
        <v>0.9</v>
      </c>
      <c r="AH124" s="369" t="s">
        <v>96</v>
      </c>
      <c r="AJ124" s="404">
        <f t="shared" si="35"/>
        <v>0</v>
      </c>
      <c r="AK124" s="404">
        <f t="shared" si="36"/>
        <v>0</v>
      </c>
      <c r="AL124" s="404">
        <f t="shared" si="37"/>
        <v>0</v>
      </c>
      <c r="AM124" s="404">
        <f t="shared" si="38"/>
        <v>0</v>
      </c>
      <c r="AN124" s="404">
        <f t="shared" si="39"/>
        <v>0</v>
      </c>
      <c r="AO124" s="404">
        <f t="shared" si="40"/>
        <v>4.3594058321245934E-5</v>
      </c>
      <c r="AP124" s="404">
        <f t="shared" si="41"/>
        <v>0</v>
      </c>
    </row>
    <row r="125" spans="2:43" ht="14.4" hidden="1" thickBot="1">
      <c r="B125" s="393" t="s">
        <v>478</v>
      </c>
      <c r="C125" s="394"/>
      <c r="D125" s="395" t="s">
        <v>511</v>
      </c>
      <c r="E125" s="396"/>
      <c r="F125" s="397" t="s">
        <v>92</v>
      </c>
      <c r="G125" s="397" t="s">
        <v>93</v>
      </c>
      <c r="H125" s="398">
        <v>45629</v>
      </c>
      <c r="I125" s="398">
        <v>46149</v>
      </c>
      <c r="J125" s="397" t="s">
        <v>76</v>
      </c>
      <c r="K125" s="399">
        <v>100000</v>
      </c>
      <c r="L125" s="399">
        <v>100000</v>
      </c>
      <c r="M125" s="399">
        <v>100498.68</v>
      </c>
      <c r="N125" s="399">
        <v>100000</v>
      </c>
      <c r="O125" s="400">
        <v>6.7500000000000004E-2</v>
      </c>
      <c r="P125" s="401">
        <v>3.8435940583212459E-3</v>
      </c>
      <c r="Q125" s="402">
        <v>0.9</v>
      </c>
      <c r="R125" s="403" t="s">
        <v>96</v>
      </c>
      <c r="T125" s="368" t="s">
        <v>478</v>
      </c>
      <c r="U125" s="369" t="s">
        <v>511</v>
      </c>
      <c r="V125" s="369" t="s">
        <v>92</v>
      </c>
      <c r="W125" s="369" t="s">
        <v>93</v>
      </c>
      <c r="X125" s="370">
        <v>45629</v>
      </c>
      <c r="Y125" s="370">
        <v>46149</v>
      </c>
      <c r="Z125" s="369" t="s">
        <v>76</v>
      </c>
      <c r="AA125" s="371">
        <v>100000</v>
      </c>
      <c r="AB125" s="371">
        <v>100000</v>
      </c>
      <c r="AC125" s="371">
        <v>100498.68</v>
      </c>
      <c r="AD125" s="371">
        <v>100000</v>
      </c>
      <c r="AE125" s="372">
        <v>6.7500000000000004E-2</v>
      </c>
      <c r="AF125" s="372">
        <v>3.8E-3</v>
      </c>
      <c r="AG125" s="373">
        <v>0.9</v>
      </c>
      <c r="AH125" s="369" t="s">
        <v>96</v>
      </c>
      <c r="AJ125" s="404">
        <f t="shared" si="35"/>
        <v>0</v>
      </c>
      <c r="AK125" s="404">
        <f t="shared" si="36"/>
        <v>0</v>
      </c>
      <c r="AL125" s="404">
        <f t="shared" si="37"/>
        <v>0</v>
      </c>
      <c r="AM125" s="404">
        <f t="shared" si="38"/>
        <v>0</v>
      </c>
      <c r="AN125" s="404">
        <f t="shared" si="39"/>
        <v>0</v>
      </c>
      <c r="AO125" s="404">
        <f t="shared" si="40"/>
        <v>4.3594058321245934E-5</v>
      </c>
      <c r="AP125" s="404">
        <f t="shared" si="41"/>
        <v>0</v>
      </c>
    </row>
    <row r="126" spans="2:43" ht="14.4" hidden="1" thickBot="1">
      <c r="B126" s="393" t="s">
        <v>478</v>
      </c>
      <c r="C126" s="394"/>
      <c r="D126" s="395" t="s">
        <v>511</v>
      </c>
      <c r="E126" s="396"/>
      <c r="F126" s="397" t="s">
        <v>92</v>
      </c>
      <c r="G126" s="397" t="s">
        <v>93</v>
      </c>
      <c r="H126" s="398">
        <v>45629</v>
      </c>
      <c r="I126" s="398">
        <v>46149</v>
      </c>
      <c r="J126" s="397" t="s">
        <v>76</v>
      </c>
      <c r="K126" s="399">
        <v>100000</v>
      </c>
      <c r="L126" s="399">
        <v>100000</v>
      </c>
      <c r="M126" s="399">
        <v>100498.68</v>
      </c>
      <c r="N126" s="399">
        <v>100000</v>
      </c>
      <c r="O126" s="400">
        <v>6.7500000000000004E-2</v>
      </c>
      <c r="P126" s="401">
        <v>3.8435940583212459E-3</v>
      </c>
      <c r="Q126" s="402">
        <v>0.9</v>
      </c>
      <c r="R126" s="403" t="s">
        <v>96</v>
      </c>
      <c r="T126" s="368" t="s">
        <v>478</v>
      </c>
      <c r="U126" s="369" t="s">
        <v>511</v>
      </c>
      <c r="V126" s="369" t="s">
        <v>92</v>
      </c>
      <c r="W126" s="369" t="s">
        <v>93</v>
      </c>
      <c r="X126" s="370">
        <v>45629</v>
      </c>
      <c r="Y126" s="370">
        <v>46149</v>
      </c>
      <c r="Z126" s="369" t="s">
        <v>76</v>
      </c>
      <c r="AA126" s="371">
        <v>100000</v>
      </c>
      <c r="AB126" s="371">
        <v>100000</v>
      </c>
      <c r="AC126" s="371">
        <v>100498.68</v>
      </c>
      <c r="AD126" s="371">
        <v>100000</v>
      </c>
      <c r="AE126" s="372">
        <v>6.7500000000000004E-2</v>
      </c>
      <c r="AF126" s="372">
        <v>3.8E-3</v>
      </c>
      <c r="AG126" s="373">
        <v>0.9</v>
      </c>
      <c r="AH126" s="369" t="s">
        <v>96</v>
      </c>
      <c r="AJ126" s="404">
        <f t="shared" si="35"/>
        <v>0</v>
      </c>
      <c r="AK126" s="404">
        <f t="shared" si="36"/>
        <v>0</v>
      </c>
      <c r="AL126" s="404">
        <f t="shared" si="37"/>
        <v>0</v>
      </c>
      <c r="AM126" s="404">
        <f t="shared" si="38"/>
        <v>0</v>
      </c>
      <c r="AN126" s="404">
        <f t="shared" si="39"/>
        <v>0</v>
      </c>
      <c r="AO126" s="404">
        <f t="shared" si="40"/>
        <v>4.3594058321245934E-5</v>
      </c>
      <c r="AP126" s="404">
        <f t="shared" si="41"/>
        <v>0</v>
      </c>
    </row>
    <row r="127" spans="2:43" ht="14.4" hidden="1" thickBot="1">
      <c r="B127" s="393" t="s">
        <v>478</v>
      </c>
      <c r="C127" s="394"/>
      <c r="D127" s="395" t="s">
        <v>511</v>
      </c>
      <c r="E127" s="396"/>
      <c r="F127" s="397" t="s">
        <v>92</v>
      </c>
      <c r="G127" s="397" t="s">
        <v>93</v>
      </c>
      <c r="H127" s="398">
        <v>45629</v>
      </c>
      <c r="I127" s="398">
        <v>46149</v>
      </c>
      <c r="J127" s="397" t="s">
        <v>76</v>
      </c>
      <c r="K127" s="399">
        <v>100000</v>
      </c>
      <c r="L127" s="399">
        <v>100000</v>
      </c>
      <c r="M127" s="399">
        <v>100498.68</v>
      </c>
      <c r="N127" s="399">
        <v>100000</v>
      </c>
      <c r="O127" s="400">
        <v>6.7500000000000004E-2</v>
      </c>
      <c r="P127" s="401">
        <v>3.8435940583212459E-3</v>
      </c>
      <c r="Q127" s="402">
        <v>0.9</v>
      </c>
      <c r="R127" s="403" t="s">
        <v>96</v>
      </c>
      <c r="T127" s="368" t="s">
        <v>478</v>
      </c>
      <c r="U127" s="369" t="s">
        <v>511</v>
      </c>
      <c r="V127" s="369" t="s">
        <v>92</v>
      </c>
      <c r="W127" s="369" t="s">
        <v>93</v>
      </c>
      <c r="X127" s="370">
        <v>45629</v>
      </c>
      <c r="Y127" s="370">
        <v>46149</v>
      </c>
      <c r="Z127" s="369" t="s">
        <v>76</v>
      </c>
      <c r="AA127" s="371">
        <v>100000</v>
      </c>
      <c r="AB127" s="371">
        <v>100000</v>
      </c>
      <c r="AC127" s="371">
        <v>100498.68</v>
      </c>
      <c r="AD127" s="371">
        <v>100000</v>
      </c>
      <c r="AE127" s="372">
        <v>6.7500000000000004E-2</v>
      </c>
      <c r="AF127" s="372">
        <v>3.8E-3</v>
      </c>
      <c r="AG127" s="373">
        <v>0.9</v>
      </c>
      <c r="AH127" s="369" t="s">
        <v>96</v>
      </c>
      <c r="AJ127" s="404">
        <f t="shared" si="35"/>
        <v>0</v>
      </c>
      <c r="AK127" s="404">
        <f t="shared" si="36"/>
        <v>0</v>
      </c>
      <c r="AL127" s="404">
        <f t="shared" si="37"/>
        <v>0</v>
      </c>
      <c r="AM127" s="404">
        <f t="shared" si="38"/>
        <v>0</v>
      </c>
      <c r="AN127" s="404">
        <f t="shared" si="39"/>
        <v>0</v>
      </c>
      <c r="AO127" s="404">
        <f t="shared" si="40"/>
        <v>4.3594058321245934E-5</v>
      </c>
      <c r="AP127" s="404">
        <f t="shared" si="41"/>
        <v>0</v>
      </c>
    </row>
    <row r="128" spans="2:43" ht="14.4" hidden="1" thickBot="1">
      <c r="B128" s="393" t="s">
        <v>478</v>
      </c>
      <c r="C128" s="394"/>
      <c r="D128" s="395" t="s">
        <v>476</v>
      </c>
      <c r="E128" s="396"/>
      <c r="F128" s="397" t="s">
        <v>92</v>
      </c>
      <c r="G128" s="397" t="s">
        <v>93</v>
      </c>
      <c r="H128" s="398">
        <v>45446</v>
      </c>
      <c r="I128" s="398">
        <v>46034</v>
      </c>
      <c r="J128" s="397" t="s">
        <v>76</v>
      </c>
      <c r="K128" s="399">
        <v>100000</v>
      </c>
      <c r="L128" s="399">
        <v>103840.9</v>
      </c>
      <c r="M128" s="399">
        <v>103974.43</v>
      </c>
      <c r="N128" s="399">
        <v>100000</v>
      </c>
      <c r="O128" s="400">
        <v>6.7500000000000004E-2</v>
      </c>
      <c r="P128" s="401">
        <v>3.9765248793848657E-3</v>
      </c>
      <c r="Q128" s="402">
        <v>0.9</v>
      </c>
      <c r="R128" s="403" t="s">
        <v>96</v>
      </c>
      <c r="T128" s="368" t="s">
        <v>478</v>
      </c>
      <c r="U128" s="369" t="s">
        <v>476</v>
      </c>
      <c r="V128" s="369" t="s">
        <v>92</v>
      </c>
      <c r="W128" s="369" t="s">
        <v>93</v>
      </c>
      <c r="X128" s="370">
        <v>45446</v>
      </c>
      <c r="Y128" s="370">
        <v>46034</v>
      </c>
      <c r="Z128" s="369" t="s">
        <v>76</v>
      </c>
      <c r="AA128" s="371">
        <v>100000</v>
      </c>
      <c r="AB128" s="371">
        <v>103840.9</v>
      </c>
      <c r="AC128" s="371">
        <v>103974.43</v>
      </c>
      <c r="AD128" s="371">
        <v>100000</v>
      </c>
      <c r="AE128" s="372">
        <v>6.7500000000000004E-2</v>
      </c>
      <c r="AF128" s="372">
        <v>4.0000000000000001E-3</v>
      </c>
      <c r="AG128" s="373">
        <v>0.9</v>
      </c>
      <c r="AH128" s="369" t="s">
        <v>96</v>
      </c>
      <c r="AJ128" s="404">
        <f t="shared" si="35"/>
        <v>0</v>
      </c>
      <c r="AK128" s="404">
        <f t="shared" si="36"/>
        <v>0</v>
      </c>
      <c r="AL128" s="404">
        <f t="shared" si="37"/>
        <v>0</v>
      </c>
      <c r="AM128" s="404">
        <f t="shared" si="38"/>
        <v>0</v>
      </c>
      <c r="AN128" s="404">
        <f t="shared" si="39"/>
        <v>0</v>
      </c>
      <c r="AO128" s="404">
        <f t="shared" si="40"/>
        <v>-2.3475120615134432E-5</v>
      </c>
      <c r="AP128" s="404">
        <f t="shared" si="41"/>
        <v>0</v>
      </c>
    </row>
    <row r="129" spans="2:42" ht="14.4" hidden="1" thickBot="1">
      <c r="B129" s="393" t="s">
        <v>478</v>
      </c>
      <c r="C129" s="394"/>
      <c r="D129" s="395" t="s">
        <v>476</v>
      </c>
      <c r="E129" s="396"/>
      <c r="F129" s="397" t="s">
        <v>92</v>
      </c>
      <c r="G129" s="397" t="s">
        <v>93</v>
      </c>
      <c r="H129" s="398">
        <v>45446</v>
      </c>
      <c r="I129" s="398">
        <v>46034</v>
      </c>
      <c r="J129" s="397" t="s">
        <v>76</v>
      </c>
      <c r="K129" s="399">
        <v>100000</v>
      </c>
      <c r="L129" s="399">
        <v>103840.9</v>
      </c>
      <c r="M129" s="399">
        <v>103974.43</v>
      </c>
      <c r="N129" s="399">
        <v>100000</v>
      </c>
      <c r="O129" s="400">
        <v>6.7500000000000004E-2</v>
      </c>
      <c r="P129" s="401">
        <v>3.9765248793848657E-3</v>
      </c>
      <c r="Q129" s="402">
        <v>0.9</v>
      </c>
      <c r="R129" s="403" t="s">
        <v>96</v>
      </c>
      <c r="T129" s="368" t="s">
        <v>478</v>
      </c>
      <c r="U129" s="369" t="s">
        <v>476</v>
      </c>
      <c r="V129" s="369" t="s">
        <v>92</v>
      </c>
      <c r="W129" s="369" t="s">
        <v>93</v>
      </c>
      <c r="X129" s="370">
        <v>45446</v>
      </c>
      <c r="Y129" s="370">
        <v>46034</v>
      </c>
      <c r="Z129" s="369" t="s">
        <v>76</v>
      </c>
      <c r="AA129" s="371">
        <v>100000</v>
      </c>
      <c r="AB129" s="371">
        <v>103840.9</v>
      </c>
      <c r="AC129" s="371">
        <v>103974.43</v>
      </c>
      <c r="AD129" s="371">
        <v>100000</v>
      </c>
      <c r="AE129" s="372">
        <v>6.7500000000000004E-2</v>
      </c>
      <c r="AF129" s="372">
        <v>4.0000000000000001E-3</v>
      </c>
      <c r="AG129" s="373">
        <v>0.9</v>
      </c>
      <c r="AH129" s="369" t="s">
        <v>96</v>
      </c>
      <c r="AJ129" s="404">
        <f t="shared" si="35"/>
        <v>0</v>
      </c>
      <c r="AK129" s="404">
        <f t="shared" si="36"/>
        <v>0</v>
      </c>
      <c r="AL129" s="404">
        <f t="shared" si="37"/>
        <v>0</v>
      </c>
      <c r="AM129" s="404">
        <f t="shared" si="38"/>
        <v>0</v>
      </c>
      <c r="AN129" s="404">
        <f t="shared" si="39"/>
        <v>0</v>
      </c>
      <c r="AO129" s="404">
        <f t="shared" si="40"/>
        <v>-2.3475120615134432E-5</v>
      </c>
      <c r="AP129" s="404">
        <f t="shared" si="41"/>
        <v>0</v>
      </c>
    </row>
    <row r="130" spans="2:42" ht="14.4" hidden="1" thickBot="1">
      <c r="B130" s="393" t="s">
        <v>478</v>
      </c>
      <c r="C130" s="394"/>
      <c r="D130" s="395" t="s">
        <v>476</v>
      </c>
      <c r="E130" s="396"/>
      <c r="F130" s="397" t="s">
        <v>92</v>
      </c>
      <c r="G130" s="397" t="s">
        <v>93</v>
      </c>
      <c r="H130" s="398">
        <v>45446</v>
      </c>
      <c r="I130" s="398">
        <v>46034</v>
      </c>
      <c r="J130" s="397" t="s">
        <v>76</v>
      </c>
      <c r="K130" s="399">
        <v>100000</v>
      </c>
      <c r="L130" s="399">
        <v>103840.9</v>
      </c>
      <c r="M130" s="399">
        <v>103974.43</v>
      </c>
      <c r="N130" s="399">
        <v>100000</v>
      </c>
      <c r="O130" s="400">
        <v>6.7500000000000004E-2</v>
      </c>
      <c r="P130" s="401">
        <v>3.9765248793848657E-3</v>
      </c>
      <c r="Q130" s="402">
        <v>0.9</v>
      </c>
      <c r="R130" s="403" t="s">
        <v>96</v>
      </c>
      <c r="T130" s="368" t="s">
        <v>478</v>
      </c>
      <c r="U130" s="369" t="s">
        <v>476</v>
      </c>
      <c r="V130" s="369" t="s">
        <v>92</v>
      </c>
      <c r="W130" s="369" t="s">
        <v>93</v>
      </c>
      <c r="X130" s="370">
        <v>45446</v>
      </c>
      <c r="Y130" s="370">
        <v>46034</v>
      </c>
      <c r="Z130" s="369" t="s">
        <v>76</v>
      </c>
      <c r="AA130" s="371">
        <v>100000</v>
      </c>
      <c r="AB130" s="371">
        <v>103840.9</v>
      </c>
      <c r="AC130" s="371">
        <v>103974.43</v>
      </c>
      <c r="AD130" s="371">
        <v>100000</v>
      </c>
      <c r="AE130" s="372">
        <v>6.7500000000000004E-2</v>
      </c>
      <c r="AF130" s="372">
        <v>4.0000000000000001E-3</v>
      </c>
      <c r="AG130" s="373">
        <v>0.9</v>
      </c>
      <c r="AH130" s="369" t="s">
        <v>96</v>
      </c>
      <c r="AJ130" s="404">
        <f t="shared" si="35"/>
        <v>0</v>
      </c>
      <c r="AK130" s="404">
        <f t="shared" si="36"/>
        <v>0</v>
      </c>
      <c r="AL130" s="404">
        <f t="shared" si="37"/>
        <v>0</v>
      </c>
      <c r="AM130" s="404">
        <f t="shared" si="38"/>
        <v>0</v>
      </c>
      <c r="AN130" s="404">
        <f t="shared" si="39"/>
        <v>0</v>
      </c>
      <c r="AO130" s="404">
        <f t="shared" si="40"/>
        <v>-2.3475120615134432E-5</v>
      </c>
      <c r="AP130" s="404">
        <f t="shared" si="41"/>
        <v>0</v>
      </c>
    </row>
    <row r="131" spans="2:42" ht="14.4" hidden="1" thickBot="1">
      <c r="B131" s="393" t="s">
        <v>478</v>
      </c>
      <c r="C131" s="394"/>
      <c r="D131" s="395" t="s">
        <v>476</v>
      </c>
      <c r="E131" s="396"/>
      <c r="F131" s="397" t="s">
        <v>92</v>
      </c>
      <c r="G131" s="397" t="s">
        <v>93</v>
      </c>
      <c r="H131" s="398">
        <v>45446</v>
      </c>
      <c r="I131" s="398">
        <v>46034</v>
      </c>
      <c r="J131" s="397" t="s">
        <v>76</v>
      </c>
      <c r="K131" s="399">
        <v>100000</v>
      </c>
      <c r="L131" s="399">
        <v>103840.9</v>
      </c>
      <c r="M131" s="399">
        <v>103974.43</v>
      </c>
      <c r="N131" s="399">
        <v>100000</v>
      </c>
      <c r="O131" s="400">
        <v>6.7500000000000004E-2</v>
      </c>
      <c r="P131" s="401">
        <v>3.9765248793848657E-3</v>
      </c>
      <c r="Q131" s="402">
        <v>0.9</v>
      </c>
      <c r="R131" s="403" t="s">
        <v>96</v>
      </c>
      <c r="T131" s="368" t="s">
        <v>478</v>
      </c>
      <c r="U131" s="369" t="s">
        <v>476</v>
      </c>
      <c r="V131" s="369" t="s">
        <v>92</v>
      </c>
      <c r="W131" s="369" t="s">
        <v>93</v>
      </c>
      <c r="X131" s="370">
        <v>45446</v>
      </c>
      <c r="Y131" s="370">
        <v>46034</v>
      </c>
      <c r="Z131" s="369" t="s">
        <v>76</v>
      </c>
      <c r="AA131" s="371">
        <v>100000</v>
      </c>
      <c r="AB131" s="371">
        <v>103840.9</v>
      </c>
      <c r="AC131" s="371">
        <v>103974.43</v>
      </c>
      <c r="AD131" s="371">
        <v>100000</v>
      </c>
      <c r="AE131" s="372">
        <v>6.7500000000000004E-2</v>
      </c>
      <c r="AF131" s="372">
        <v>4.0000000000000001E-3</v>
      </c>
      <c r="AG131" s="373">
        <v>0.9</v>
      </c>
      <c r="AH131" s="369" t="s">
        <v>96</v>
      </c>
      <c r="AJ131" s="404">
        <f t="shared" si="35"/>
        <v>0</v>
      </c>
      <c r="AK131" s="404">
        <f t="shared" si="36"/>
        <v>0</v>
      </c>
      <c r="AL131" s="404">
        <f t="shared" si="37"/>
        <v>0</v>
      </c>
      <c r="AM131" s="404">
        <f t="shared" si="38"/>
        <v>0</v>
      </c>
      <c r="AN131" s="404">
        <f t="shared" si="39"/>
        <v>0</v>
      </c>
      <c r="AO131" s="404">
        <f t="shared" si="40"/>
        <v>-2.3475120615134432E-5</v>
      </c>
      <c r="AP131" s="404">
        <f t="shared" si="41"/>
        <v>0</v>
      </c>
    </row>
    <row r="132" spans="2:42" ht="14.4" hidden="1" thickBot="1">
      <c r="B132" s="393" t="s">
        <v>478</v>
      </c>
      <c r="C132" s="394"/>
      <c r="D132" s="395" t="s">
        <v>476</v>
      </c>
      <c r="E132" s="396"/>
      <c r="F132" s="397" t="s">
        <v>92</v>
      </c>
      <c r="G132" s="397" t="s">
        <v>93</v>
      </c>
      <c r="H132" s="398">
        <v>45446</v>
      </c>
      <c r="I132" s="398">
        <v>46034</v>
      </c>
      <c r="J132" s="397" t="s">
        <v>76</v>
      </c>
      <c r="K132" s="399">
        <v>100000</v>
      </c>
      <c r="L132" s="399">
        <v>103840.9</v>
      </c>
      <c r="M132" s="399">
        <v>103974.43</v>
      </c>
      <c r="N132" s="399">
        <v>100000</v>
      </c>
      <c r="O132" s="400">
        <v>6.7500000000000004E-2</v>
      </c>
      <c r="P132" s="401">
        <v>3.9765248793848657E-3</v>
      </c>
      <c r="Q132" s="402">
        <v>0.9</v>
      </c>
      <c r="R132" s="403" t="s">
        <v>96</v>
      </c>
      <c r="T132" s="368" t="s">
        <v>478</v>
      </c>
      <c r="U132" s="369" t="s">
        <v>476</v>
      </c>
      <c r="V132" s="369" t="s">
        <v>92</v>
      </c>
      <c r="W132" s="369" t="s">
        <v>93</v>
      </c>
      <c r="X132" s="370">
        <v>45446</v>
      </c>
      <c r="Y132" s="370">
        <v>46034</v>
      </c>
      <c r="Z132" s="369" t="s">
        <v>76</v>
      </c>
      <c r="AA132" s="371">
        <v>100000</v>
      </c>
      <c r="AB132" s="371">
        <v>103840.9</v>
      </c>
      <c r="AC132" s="371">
        <v>103974.43</v>
      </c>
      <c r="AD132" s="371">
        <v>100000</v>
      </c>
      <c r="AE132" s="372">
        <v>6.7500000000000004E-2</v>
      </c>
      <c r="AF132" s="372">
        <v>4.0000000000000001E-3</v>
      </c>
      <c r="AG132" s="373">
        <v>0.9</v>
      </c>
      <c r="AH132" s="369" t="s">
        <v>96</v>
      </c>
      <c r="AJ132" s="404">
        <f t="shared" si="35"/>
        <v>0</v>
      </c>
      <c r="AK132" s="404">
        <f t="shared" si="36"/>
        <v>0</v>
      </c>
      <c r="AL132" s="404">
        <f t="shared" si="37"/>
        <v>0</v>
      </c>
      <c r="AM132" s="404">
        <f t="shared" si="38"/>
        <v>0</v>
      </c>
      <c r="AN132" s="404">
        <f t="shared" si="39"/>
        <v>0</v>
      </c>
      <c r="AO132" s="404">
        <f t="shared" si="40"/>
        <v>-2.3475120615134432E-5</v>
      </c>
      <c r="AP132" s="404">
        <f t="shared" si="41"/>
        <v>0</v>
      </c>
    </row>
    <row r="133" spans="2:42" ht="14.4" hidden="1" thickBot="1">
      <c r="B133" s="393" t="s">
        <v>478</v>
      </c>
      <c r="C133" s="394"/>
      <c r="D133" s="395" t="s">
        <v>512</v>
      </c>
      <c r="E133" s="396"/>
      <c r="F133" s="397" t="s">
        <v>92</v>
      </c>
      <c r="G133" s="397" t="s">
        <v>93</v>
      </c>
      <c r="H133" s="398">
        <v>45448</v>
      </c>
      <c r="I133" s="398">
        <v>45866</v>
      </c>
      <c r="J133" s="397" t="s">
        <v>76</v>
      </c>
      <c r="K133" s="399">
        <v>50000</v>
      </c>
      <c r="L133" s="399">
        <v>50764.55</v>
      </c>
      <c r="M133" s="399">
        <v>50792.21</v>
      </c>
      <c r="N133" s="399">
        <v>50000</v>
      </c>
      <c r="O133" s="400">
        <v>6.3E-2</v>
      </c>
      <c r="P133" s="401">
        <v>1.9425592113747657E-3</v>
      </c>
      <c r="Q133" s="402">
        <v>0.9</v>
      </c>
      <c r="R133" s="403" t="s">
        <v>96</v>
      </c>
      <c r="T133" s="368" t="s">
        <v>478</v>
      </c>
      <c r="U133" s="369" t="s">
        <v>512</v>
      </c>
      <c r="V133" s="369" t="s">
        <v>92</v>
      </c>
      <c r="W133" s="369" t="s">
        <v>93</v>
      </c>
      <c r="X133" s="370">
        <v>45448</v>
      </c>
      <c r="Y133" s="370">
        <v>45866</v>
      </c>
      <c r="Z133" s="369" t="s">
        <v>76</v>
      </c>
      <c r="AA133" s="371">
        <v>50000</v>
      </c>
      <c r="AB133" s="371">
        <v>50764.55</v>
      </c>
      <c r="AC133" s="371">
        <v>50792.21</v>
      </c>
      <c r="AD133" s="371">
        <v>50000</v>
      </c>
      <c r="AE133" s="372">
        <v>6.3E-2</v>
      </c>
      <c r="AF133" s="372">
        <v>1.9E-3</v>
      </c>
      <c r="AG133" s="373">
        <v>0.9</v>
      </c>
      <c r="AH133" s="369" t="s">
        <v>96</v>
      </c>
      <c r="AJ133" s="404">
        <f t="shared" si="35"/>
        <v>0</v>
      </c>
      <c r="AK133" s="404">
        <f t="shared" si="36"/>
        <v>0</v>
      </c>
      <c r="AL133" s="404">
        <f t="shared" si="37"/>
        <v>0</v>
      </c>
      <c r="AM133" s="404">
        <f t="shared" si="38"/>
        <v>0</v>
      </c>
      <c r="AN133" s="404">
        <f t="shared" si="39"/>
        <v>0</v>
      </c>
      <c r="AO133" s="404">
        <f t="shared" si="40"/>
        <v>4.2559211374765737E-5</v>
      </c>
      <c r="AP133" s="404">
        <f t="shared" si="41"/>
        <v>0</v>
      </c>
    </row>
    <row r="134" spans="2:42" ht="14.4" hidden="1" thickBot="1">
      <c r="B134" s="393" t="s">
        <v>478</v>
      </c>
      <c r="C134" s="394"/>
      <c r="D134" s="395" t="s">
        <v>512</v>
      </c>
      <c r="E134" s="396"/>
      <c r="F134" s="397" t="s">
        <v>92</v>
      </c>
      <c r="G134" s="397" t="s">
        <v>93</v>
      </c>
      <c r="H134" s="398">
        <v>45448</v>
      </c>
      <c r="I134" s="398">
        <v>45866</v>
      </c>
      <c r="J134" s="397" t="s">
        <v>76</v>
      </c>
      <c r="K134" s="399">
        <v>50000</v>
      </c>
      <c r="L134" s="399">
        <v>50764.55</v>
      </c>
      <c r="M134" s="399">
        <v>50792.21</v>
      </c>
      <c r="N134" s="399">
        <v>50000</v>
      </c>
      <c r="O134" s="400">
        <v>6.3E-2</v>
      </c>
      <c r="P134" s="401">
        <v>1.9425592113747657E-3</v>
      </c>
      <c r="Q134" s="402">
        <v>0.9</v>
      </c>
      <c r="R134" s="403" t="s">
        <v>96</v>
      </c>
      <c r="T134" s="368" t="s">
        <v>478</v>
      </c>
      <c r="U134" s="369" t="s">
        <v>512</v>
      </c>
      <c r="V134" s="369" t="s">
        <v>92</v>
      </c>
      <c r="W134" s="369" t="s">
        <v>93</v>
      </c>
      <c r="X134" s="370">
        <v>45448</v>
      </c>
      <c r="Y134" s="370">
        <v>45866</v>
      </c>
      <c r="Z134" s="369" t="s">
        <v>76</v>
      </c>
      <c r="AA134" s="371">
        <v>50000</v>
      </c>
      <c r="AB134" s="371">
        <v>50764.55</v>
      </c>
      <c r="AC134" s="371">
        <v>50792.21</v>
      </c>
      <c r="AD134" s="371">
        <v>50000</v>
      </c>
      <c r="AE134" s="372">
        <v>6.3E-2</v>
      </c>
      <c r="AF134" s="372">
        <v>1.9E-3</v>
      </c>
      <c r="AG134" s="373">
        <v>0.9</v>
      </c>
      <c r="AH134" s="369" t="s">
        <v>96</v>
      </c>
      <c r="AJ134" s="404">
        <f t="shared" si="35"/>
        <v>0</v>
      </c>
      <c r="AK134" s="404">
        <f t="shared" si="36"/>
        <v>0</v>
      </c>
      <c r="AL134" s="404">
        <f t="shared" si="37"/>
        <v>0</v>
      </c>
      <c r="AM134" s="404">
        <f t="shared" si="38"/>
        <v>0</v>
      </c>
      <c r="AN134" s="404">
        <f t="shared" si="39"/>
        <v>0</v>
      </c>
      <c r="AO134" s="404">
        <f t="shared" si="40"/>
        <v>4.2559211374765737E-5</v>
      </c>
      <c r="AP134" s="404">
        <f t="shared" si="41"/>
        <v>0</v>
      </c>
    </row>
    <row r="135" spans="2:42" ht="14.4" hidden="1" thickBot="1">
      <c r="B135" s="393" t="s">
        <v>478</v>
      </c>
      <c r="C135" s="394"/>
      <c r="D135" s="395" t="s">
        <v>512</v>
      </c>
      <c r="E135" s="396"/>
      <c r="F135" s="397" t="s">
        <v>92</v>
      </c>
      <c r="G135" s="397" t="s">
        <v>93</v>
      </c>
      <c r="H135" s="398">
        <v>45454</v>
      </c>
      <c r="I135" s="398">
        <v>45859</v>
      </c>
      <c r="J135" s="397" t="s">
        <v>76</v>
      </c>
      <c r="K135" s="399">
        <v>100000</v>
      </c>
      <c r="L135" s="399">
        <v>101202.34</v>
      </c>
      <c r="M135" s="399">
        <v>101390.7</v>
      </c>
      <c r="N135" s="399">
        <v>100000</v>
      </c>
      <c r="O135" s="400">
        <v>6.2E-2</v>
      </c>
      <c r="P135" s="401">
        <v>3.8777095588621853E-3</v>
      </c>
      <c r="Q135" s="402">
        <v>0.9</v>
      </c>
      <c r="R135" s="403" t="s">
        <v>96</v>
      </c>
      <c r="T135" s="368" t="s">
        <v>478</v>
      </c>
      <c r="U135" s="369" t="s">
        <v>512</v>
      </c>
      <c r="V135" s="369" t="s">
        <v>92</v>
      </c>
      <c r="W135" s="369" t="s">
        <v>93</v>
      </c>
      <c r="X135" s="370">
        <v>45454</v>
      </c>
      <c r="Y135" s="370">
        <v>45859</v>
      </c>
      <c r="Z135" s="369" t="s">
        <v>76</v>
      </c>
      <c r="AA135" s="371">
        <v>100000</v>
      </c>
      <c r="AB135" s="371">
        <v>101202.34</v>
      </c>
      <c r="AC135" s="371">
        <v>101390.7</v>
      </c>
      <c r="AD135" s="371">
        <v>100000</v>
      </c>
      <c r="AE135" s="372">
        <v>6.2E-2</v>
      </c>
      <c r="AF135" s="372">
        <v>3.8999999999999998E-3</v>
      </c>
      <c r="AG135" s="373">
        <v>0.9</v>
      </c>
      <c r="AH135" s="369" t="s">
        <v>96</v>
      </c>
      <c r="AJ135" s="404">
        <f t="shared" si="35"/>
        <v>0</v>
      </c>
      <c r="AK135" s="404">
        <f t="shared" si="36"/>
        <v>0</v>
      </c>
      <c r="AL135" s="404">
        <f t="shared" si="37"/>
        <v>0</v>
      </c>
      <c r="AM135" s="404">
        <f t="shared" si="38"/>
        <v>0</v>
      </c>
      <c r="AN135" s="404">
        <f t="shared" si="39"/>
        <v>0</v>
      </c>
      <c r="AO135" s="404">
        <f t="shared" si="40"/>
        <v>-2.2290441137814542E-5</v>
      </c>
      <c r="AP135" s="404">
        <f t="shared" si="41"/>
        <v>0</v>
      </c>
    </row>
    <row r="136" spans="2:42" ht="14.4" hidden="1" thickBot="1">
      <c r="B136" s="393" t="s">
        <v>478</v>
      </c>
      <c r="C136" s="394"/>
      <c r="D136" s="395" t="s">
        <v>512</v>
      </c>
      <c r="E136" s="396"/>
      <c r="F136" s="397" t="s">
        <v>92</v>
      </c>
      <c r="G136" s="397" t="s">
        <v>93</v>
      </c>
      <c r="H136" s="398">
        <v>45454</v>
      </c>
      <c r="I136" s="398">
        <v>45859</v>
      </c>
      <c r="J136" s="397" t="s">
        <v>76</v>
      </c>
      <c r="K136" s="399">
        <v>100000</v>
      </c>
      <c r="L136" s="399">
        <v>101202.34</v>
      </c>
      <c r="M136" s="399">
        <v>101390.7</v>
      </c>
      <c r="N136" s="399">
        <v>100000</v>
      </c>
      <c r="O136" s="400">
        <v>6.2E-2</v>
      </c>
      <c r="P136" s="401">
        <v>3.8777095588621853E-3</v>
      </c>
      <c r="Q136" s="402">
        <v>0.9</v>
      </c>
      <c r="R136" s="403" t="s">
        <v>96</v>
      </c>
      <c r="T136" s="368" t="s">
        <v>478</v>
      </c>
      <c r="U136" s="369" t="s">
        <v>512</v>
      </c>
      <c r="V136" s="369" t="s">
        <v>92</v>
      </c>
      <c r="W136" s="369" t="s">
        <v>93</v>
      </c>
      <c r="X136" s="370">
        <v>45454</v>
      </c>
      <c r="Y136" s="370">
        <v>45859</v>
      </c>
      <c r="Z136" s="369" t="s">
        <v>76</v>
      </c>
      <c r="AA136" s="371">
        <v>100000</v>
      </c>
      <c r="AB136" s="371">
        <v>101202.34</v>
      </c>
      <c r="AC136" s="371">
        <v>101390.7</v>
      </c>
      <c r="AD136" s="371">
        <v>100000</v>
      </c>
      <c r="AE136" s="372">
        <v>6.2E-2</v>
      </c>
      <c r="AF136" s="372">
        <v>3.8999999999999998E-3</v>
      </c>
      <c r="AG136" s="373">
        <v>0.9</v>
      </c>
      <c r="AH136" s="369" t="s">
        <v>96</v>
      </c>
      <c r="AJ136" s="404">
        <f t="shared" si="35"/>
        <v>0</v>
      </c>
      <c r="AK136" s="404">
        <f t="shared" si="36"/>
        <v>0</v>
      </c>
      <c r="AL136" s="404">
        <f t="shared" si="37"/>
        <v>0</v>
      </c>
      <c r="AM136" s="404">
        <f t="shared" si="38"/>
        <v>0</v>
      </c>
      <c r="AN136" s="404">
        <f t="shared" si="39"/>
        <v>0</v>
      </c>
      <c r="AO136" s="404">
        <f t="shared" si="40"/>
        <v>-2.2290441137814542E-5</v>
      </c>
      <c r="AP136" s="404">
        <f t="shared" si="41"/>
        <v>0</v>
      </c>
    </row>
    <row r="137" spans="2:42" ht="14.4" hidden="1" thickBot="1">
      <c r="B137" s="393" t="s">
        <v>478</v>
      </c>
      <c r="C137" s="394"/>
      <c r="D137" s="395" t="s">
        <v>512</v>
      </c>
      <c r="E137" s="396"/>
      <c r="F137" s="397" t="s">
        <v>92</v>
      </c>
      <c r="G137" s="397" t="s">
        <v>93</v>
      </c>
      <c r="H137" s="398">
        <v>45454</v>
      </c>
      <c r="I137" s="398">
        <v>45859</v>
      </c>
      <c r="J137" s="397" t="s">
        <v>76</v>
      </c>
      <c r="K137" s="399">
        <v>100000</v>
      </c>
      <c r="L137" s="399">
        <v>101202.34</v>
      </c>
      <c r="M137" s="399">
        <v>101390.7</v>
      </c>
      <c r="N137" s="399">
        <v>100000</v>
      </c>
      <c r="O137" s="400">
        <v>6.2E-2</v>
      </c>
      <c r="P137" s="401">
        <v>3.8777095588621853E-3</v>
      </c>
      <c r="Q137" s="402">
        <v>0.9</v>
      </c>
      <c r="R137" s="403" t="s">
        <v>96</v>
      </c>
      <c r="T137" s="368" t="s">
        <v>478</v>
      </c>
      <c r="U137" s="369" t="s">
        <v>512</v>
      </c>
      <c r="V137" s="369" t="s">
        <v>92</v>
      </c>
      <c r="W137" s="369" t="s">
        <v>93</v>
      </c>
      <c r="X137" s="370">
        <v>45454</v>
      </c>
      <c r="Y137" s="370">
        <v>45859</v>
      </c>
      <c r="Z137" s="369" t="s">
        <v>76</v>
      </c>
      <c r="AA137" s="371">
        <v>100000</v>
      </c>
      <c r="AB137" s="371">
        <v>101202.34</v>
      </c>
      <c r="AC137" s="371">
        <v>101390.7</v>
      </c>
      <c r="AD137" s="371">
        <v>100000</v>
      </c>
      <c r="AE137" s="372">
        <v>6.2E-2</v>
      </c>
      <c r="AF137" s="372">
        <v>3.8999999999999998E-3</v>
      </c>
      <c r="AG137" s="373">
        <v>0.9</v>
      </c>
      <c r="AH137" s="369" t="s">
        <v>96</v>
      </c>
      <c r="AJ137" s="404">
        <f t="shared" si="35"/>
        <v>0</v>
      </c>
      <c r="AK137" s="404">
        <f t="shared" si="36"/>
        <v>0</v>
      </c>
      <c r="AL137" s="404">
        <f t="shared" si="37"/>
        <v>0</v>
      </c>
      <c r="AM137" s="404">
        <f t="shared" si="38"/>
        <v>0</v>
      </c>
      <c r="AN137" s="404">
        <f t="shared" si="39"/>
        <v>0</v>
      </c>
      <c r="AO137" s="404">
        <f t="shared" si="40"/>
        <v>-2.2290441137814542E-5</v>
      </c>
      <c r="AP137" s="404">
        <f t="shared" si="41"/>
        <v>0</v>
      </c>
    </row>
    <row r="138" spans="2:42" ht="14.4" hidden="1" thickBot="1">
      <c r="B138" s="393" t="s">
        <v>478</v>
      </c>
      <c r="C138" s="394"/>
      <c r="D138" s="395" t="s">
        <v>512</v>
      </c>
      <c r="E138" s="396"/>
      <c r="F138" s="397" t="s">
        <v>92</v>
      </c>
      <c r="G138" s="397" t="s">
        <v>93</v>
      </c>
      <c r="H138" s="398">
        <v>45454</v>
      </c>
      <c r="I138" s="398">
        <v>45859</v>
      </c>
      <c r="J138" s="397" t="s">
        <v>76</v>
      </c>
      <c r="K138" s="399">
        <v>100000</v>
      </c>
      <c r="L138" s="399">
        <v>101202.34</v>
      </c>
      <c r="M138" s="399">
        <v>101390.7</v>
      </c>
      <c r="N138" s="399">
        <v>100000</v>
      </c>
      <c r="O138" s="400">
        <v>6.2E-2</v>
      </c>
      <c r="P138" s="401">
        <v>3.8777095588621853E-3</v>
      </c>
      <c r="Q138" s="402">
        <v>0.9</v>
      </c>
      <c r="R138" s="403" t="s">
        <v>96</v>
      </c>
      <c r="T138" s="368" t="s">
        <v>478</v>
      </c>
      <c r="U138" s="369" t="s">
        <v>512</v>
      </c>
      <c r="V138" s="369" t="s">
        <v>92</v>
      </c>
      <c r="W138" s="369" t="s">
        <v>93</v>
      </c>
      <c r="X138" s="370">
        <v>45454</v>
      </c>
      <c r="Y138" s="370">
        <v>45859</v>
      </c>
      <c r="Z138" s="369" t="s">
        <v>76</v>
      </c>
      <c r="AA138" s="371">
        <v>100000</v>
      </c>
      <c r="AB138" s="371">
        <v>101202.34</v>
      </c>
      <c r="AC138" s="371">
        <v>101390.7</v>
      </c>
      <c r="AD138" s="371">
        <v>100000</v>
      </c>
      <c r="AE138" s="372">
        <v>6.2E-2</v>
      </c>
      <c r="AF138" s="372">
        <v>3.8999999999999998E-3</v>
      </c>
      <c r="AG138" s="373">
        <v>0.9</v>
      </c>
      <c r="AH138" s="369" t="s">
        <v>96</v>
      </c>
      <c r="AJ138" s="404">
        <f t="shared" si="35"/>
        <v>0</v>
      </c>
      <c r="AK138" s="404">
        <f t="shared" si="36"/>
        <v>0</v>
      </c>
      <c r="AL138" s="404">
        <f t="shared" si="37"/>
        <v>0</v>
      </c>
      <c r="AM138" s="404">
        <f t="shared" si="38"/>
        <v>0</v>
      </c>
      <c r="AN138" s="404">
        <f t="shared" si="39"/>
        <v>0</v>
      </c>
      <c r="AO138" s="404">
        <f t="shared" si="40"/>
        <v>-2.2290441137814542E-5</v>
      </c>
      <c r="AP138" s="404">
        <f t="shared" si="41"/>
        <v>0</v>
      </c>
    </row>
    <row r="139" spans="2:42" ht="14.4" hidden="1" thickBot="1">
      <c r="B139" s="393" t="s">
        <v>478</v>
      </c>
      <c r="C139" s="394"/>
      <c r="D139" s="395" t="s">
        <v>512</v>
      </c>
      <c r="E139" s="396"/>
      <c r="F139" s="397" t="s">
        <v>92</v>
      </c>
      <c r="G139" s="397" t="s">
        <v>93</v>
      </c>
      <c r="H139" s="398">
        <v>45454</v>
      </c>
      <c r="I139" s="398">
        <v>45859</v>
      </c>
      <c r="J139" s="397" t="s">
        <v>76</v>
      </c>
      <c r="K139" s="399">
        <v>100000</v>
      </c>
      <c r="L139" s="399">
        <v>101202.34</v>
      </c>
      <c r="M139" s="399">
        <v>101390.7</v>
      </c>
      <c r="N139" s="399">
        <v>100000</v>
      </c>
      <c r="O139" s="400">
        <v>6.2E-2</v>
      </c>
      <c r="P139" s="401">
        <v>3.8777095588621853E-3</v>
      </c>
      <c r="Q139" s="402">
        <v>0.9</v>
      </c>
      <c r="R139" s="403" t="s">
        <v>96</v>
      </c>
      <c r="T139" s="368" t="s">
        <v>478</v>
      </c>
      <c r="U139" s="369" t="s">
        <v>512</v>
      </c>
      <c r="V139" s="369" t="s">
        <v>92</v>
      </c>
      <c r="W139" s="369" t="s">
        <v>93</v>
      </c>
      <c r="X139" s="370">
        <v>45454</v>
      </c>
      <c r="Y139" s="370">
        <v>45859</v>
      </c>
      <c r="Z139" s="369" t="s">
        <v>76</v>
      </c>
      <c r="AA139" s="371">
        <v>100000</v>
      </c>
      <c r="AB139" s="371">
        <v>101202.34</v>
      </c>
      <c r="AC139" s="371">
        <v>101390.7</v>
      </c>
      <c r="AD139" s="371">
        <v>100000</v>
      </c>
      <c r="AE139" s="372">
        <v>6.2E-2</v>
      </c>
      <c r="AF139" s="372">
        <v>3.8999999999999998E-3</v>
      </c>
      <c r="AG139" s="373">
        <v>0.9</v>
      </c>
      <c r="AH139" s="369" t="s">
        <v>96</v>
      </c>
      <c r="AJ139" s="404">
        <f t="shared" si="35"/>
        <v>0</v>
      </c>
      <c r="AK139" s="404">
        <f t="shared" si="36"/>
        <v>0</v>
      </c>
      <c r="AL139" s="404">
        <f t="shared" si="37"/>
        <v>0</v>
      </c>
      <c r="AM139" s="404">
        <f t="shared" si="38"/>
        <v>0</v>
      </c>
      <c r="AN139" s="404">
        <f t="shared" si="39"/>
        <v>0</v>
      </c>
      <c r="AO139" s="404">
        <f t="shared" si="40"/>
        <v>-2.2290441137814542E-5</v>
      </c>
      <c r="AP139" s="404">
        <f t="shared" si="41"/>
        <v>0</v>
      </c>
    </row>
    <row r="140" spans="2:42" ht="14.4" hidden="1" thickBot="1">
      <c r="B140" s="393" t="s">
        <v>478</v>
      </c>
      <c r="C140" s="394"/>
      <c r="D140" s="395" t="s">
        <v>512</v>
      </c>
      <c r="E140" s="396"/>
      <c r="F140" s="397" t="s">
        <v>92</v>
      </c>
      <c r="G140" s="397" t="s">
        <v>93</v>
      </c>
      <c r="H140" s="398">
        <v>45454</v>
      </c>
      <c r="I140" s="398">
        <v>45859</v>
      </c>
      <c r="J140" s="397" t="s">
        <v>76</v>
      </c>
      <c r="K140" s="399">
        <v>100000</v>
      </c>
      <c r="L140" s="399">
        <v>101202.34</v>
      </c>
      <c r="M140" s="399">
        <v>101390.7</v>
      </c>
      <c r="N140" s="399">
        <v>100000</v>
      </c>
      <c r="O140" s="400">
        <v>6.2E-2</v>
      </c>
      <c r="P140" s="401">
        <v>3.8777095588621853E-3</v>
      </c>
      <c r="Q140" s="402">
        <v>0.9</v>
      </c>
      <c r="R140" s="403" t="s">
        <v>96</v>
      </c>
      <c r="T140" s="368" t="s">
        <v>478</v>
      </c>
      <c r="U140" s="369" t="s">
        <v>512</v>
      </c>
      <c r="V140" s="369" t="s">
        <v>92</v>
      </c>
      <c r="W140" s="369" t="s">
        <v>93</v>
      </c>
      <c r="X140" s="370">
        <v>45454</v>
      </c>
      <c r="Y140" s="370">
        <v>45859</v>
      </c>
      <c r="Z140" s="369" t="s">
        <v>76</v>
      </c>
      <c r="AA140" s="371">
        <v>100000</v>
      </c>
      <c r="AB140" s="371">
        <v>101202.34</v>
      </c>
      <c r="AC140" s="371">
        <v>101390.7</v>
      </c>
      <c r="AD140" s="371">
        <v>100000</v>
      </c>
      <c r="AE140" s="372">
        <v>6.2E-2</v>
      </c>
      <c r="AF140" s="372">
        <v>3.8999999999999998E-3</v>
      </c>
      <c r="AG140" s="373">
        <v>0.9</v>
      </c>
      <c r="AH140" s="369" t="s">
        <v>96</v>
      </c>
      <c r="AJ140" s="404">
        <f t="shared" si="35"/>
        <v>0</v>
      </c>
      <c r="AK140" s="404">
        <f t="shared" si="36"/>
        <v>0</v>
      </c>
      <c r="AL140" s="404">
        <f t="shared" si="37"/>
        <v>0</v>
      </c>
      <c r="AM140" s="404">
        <f t="shared" si="38"/>
        <v>0</v>
      </c>
      <c r="AN140" s="404">
        <f t="shared" si="39"/>
        <v>0</v>
      </c>
      <c r="AO140" s="404">
        <f t="shared" si="40"/>
        <v>-2.2290441137814542E-5</v>
      </c>
      <c r="AP140" s="404">
        <f t="shared" si="41"/>
        <v>0</v>
      </c>
    </row>
    <row r="141" spans="2:42" ht="14.4" hidden="1" thickBot="1">
      <c r="B141" s="393" t="s">
        <v>478</v>
      </c>
      <c r="C141" s="394"/>
      <c r="D141" s="395" t="s">
        <v>512</v>
      </c>
      <c r="E141" s="396"/>
      <c r="F141" s="397" t="s">
        <v>92</v>
      </c>
      <c r="G141" s="397" t="s">
        <v>93</v>
      </c>
      <c r="H141" s="398">
        <v>45454</v>
      </c>
      <c r="I141" s="398">
        <v>45859</v>
      </c>
      <c r="J141" s="397" t="s">
        <v>76</v>
      </c>
      <c r="K141" s="399">
        <v>100000</v>
      </c>
      <c r="L141" s="399">
        <v>101202.34</v>
      </c>
      <c r="M141" s="399">
        <v>101390.7</v>
      </c>
      <c r="N141" s="399">
        <v>100000</v>
      </c>
      <c r="O141" s="400">
        <v>6.2E-2</v>
      </c>
      <c r="P141" s="401">
        <v>3.8777095588621853E-3</v>
      </c>
      <c r="Q141" s="402">
        <v>0.9</v>
      </c>
      <c r="R141" s="403" t="s">
        <v>96</v>
      </c>
      <c r="T141" s="368" t="s">
        <v>478</v>
      </c>
      <c r="U141" s="369" t="s">
        <v>512</v>
      </c>
      <c r="V141" s="369" t="s">
        <v>92</v>
      </c>
      <c r="W141" s="369" t="s">
        <v>93</v>
      </c>
      <c r="X141" s="370">
        <v>45454</v>
      </c>
      <c r="Y141" s="370">
        <v>45859</v>
      </c>
      <c r="Z141" s="369" t="s">
        <v>76</v>
      </c>
      <c r="AA141" s="371">
        <v>100000</v>
      </c>
      <c r="AB141" s="371">
        <v>101202.34</v>
      </c>
      <c r="AC141" s="371">
        <v>101390.7</v>
      </c>
      <c r="AD141" s="371">
        <v>100000</v>
      </c>
      <c r="AE141" s="372">
        <v>6.2E-2</v>
      </c>
      <c r="AF141" s="372">
        <v>3.8999999999999998E-3</v>
      </c>
      <c r="AG141" s="373">
        <v>0.9</v>
      </c>
      <c r="AH141" s="369" t="s">
        <v>96</v>
      </c>
      <c r="AJ141" s="404">
        <f t="shared" si="35"/>
        <v>0</v>
      </c>
      <c r="AK141" s="404">
        <f t="shared" si="36"/>
        <v>0</v>
      </c>
      <c r="AL141" s="404">
        <f t="shared" si="37"/>
        <v>0</v>
      </c>
      <c r="AM141" s="404">
        <f t="shared" si="38"/>
        <v>0</v>
      </c>
      <c r="AN141" s="404">
        <f t="shared" si="39"/>
        <v>0</v>
      </c>
      <c r="AO141" s="404">
        <f t="shared" si="40"/>
        <v>-2.2290441137814542E-5</v>
      </c>
      <c r="AP141" s="404">
        <f t="shared" si="41"/>
        <v>0</v>
      </c>
    </row>
    <row r="142" spans="2:42" ht="14.4" hidden="1" thickBot="1">
      <c r="B142" s="393" t="s">
        <v>478</v>
      </c>
      <c r="C142" s="394"/>
      <c r="D142" s="395" t="s">
        <v>512</v>
      </c>
      <c r="E142" s="396"/>
      <c r="F142" s="397" t="s">
        <v>92</v>
      </c>
      <c r="G142" s="397" t="s">
        <v>93</v>
      </c>
      <c r="H142" s="398">
        <v>45454</v>
      </c>
      <c r="I142" s="398">
        <v>45859</v>
      </c>
      <c r="J142" s="397" t="s">
        <v>76</v>
      </c>
      <c r="K142" s="399">
        <v>100000</v>
      </c>
      <c r="L142" s="399">
        <v>101202.34</v>
      </c>
      <c r="M142" s="399">
        <v>101390.7</v>
      </c>
      <c r="N142" s="399">
        <v>100000</v>
      </c>
      <c r="O142" s="400">
        <v>6.2E-2</v>
      </c>
      <c r="P142" s="401">
        <v>3.8777095588621853E-3</v>
      </c>
      <c r="Q142" s="402">
        <v>0.9</v>
      </c>
      <c r="R142" s="403" t="s">
        <v>96</v>
      </c>
      <c r="T142" s="368" t="s">
        <v>478</v>
      </c>
      <c r="U142" s="369" t="s">
        <v>512</v>
      </c>
      <c r="V142" s="369" t="s">
        <v>92</v>
      </c>
      <c r="W142" s="369" t="s">
        <v>93</v>
      </c>
      <c r="X142" s="370">
        <v>45454</v>
      </c>
      <c r="Y142" s="370">
        <v>45859</v>
      </c>
      <c r="Z142" s="369" t="s">
        <v>76</v>
      </c>
      <c r="AA142" s="371">
        <v>100000</v>
      </c>
      <c r="AB142" s="371">
        <v>101202.34</v>
      </c>
      <c r="AC142" s="371">
        <v>101390.7</v>
      </c>
      <c r="AD142" s="371">
        <v>100000</v>
      </c>
      <c r="AE142" s="372">
        <v>6.2E-2</v>
      </c>
      <c r="AF142" s="372">
        <v>3.8999999999999998E-3</v>
      </c>
      <c r="AG142" s="373">
        <v>0.9</v>
      </c>
      <c r="AH142" s="369" t="s">
        <v>96</v>
      </c>
      <c r="AJ142" s="404">
        <f t="shared" si="35"/>
        <v>0</v>
      </c>
      <c r="AK142" s="404">
        <f t="shared" si="36"/>
        <v>0</v>
      </c>
      <c r="AL142" s="404">
        <f t="shared" si="37"/>
        <v>0</v>
      </c>
      <c r="AM142" s="404">
        <f t="shared" si="38"/>
        <v>0</v>
      </c>
      <c r="AN142" s="404">
        <f t="shared" si="39"/>
        <v>0</v>
      </c>
      <c r="AO142" s="404">
        <f t="shared" si="40"/>
        <v>-2.2290441137814542E-5</v>
      </c>
      <c r="AP142" s="404">
        <f t="shared" si="41"/>
        <v>0</v>
      </c>
    </row>
    <row r="143" spans="2:42" ht="14.4" thickBot="1">
      <c r="B143" s="393"/>
      <c r="C143" s="394"/>
      <c r="D143" s="395"/>
      <c r="E143" s="396"/>
      <c r="F143" s="397"/>
      <c r="G143" s="397"/>
      <c r="H143" s="398"/>
      <c r="I143" s="398"/>
      <c r="J143" s="397"/>
      <c r="K143" s="416"/>
      <c r="L143" s="416"/>
      <c r="M143" s="416"/>
      <c r="N143" s="416"/>
      <c r="O143" s="417"/>
      <c r="P143" s="418"/>
      <c r="Q143" s="402"/>
      <c r="R143" s="403"/>
      <c r="T143" s="419"/>
      <c r="U143" s="341"/>
      <c r="V143" s="341"/>
      <c r="W143" s="341"/>
      <c r="X143" s="420"/>
      <c r="Y143" s="420"/>
      <c r="Z143" s="341"/>
      <c r="AA143" s="421">
        <f>SUM(AA119:AA142)</f>
        <v>18043565.43</v>
      </c>
      <c r="AB143" s="421">
        <f>SUM(AB119:AB142)</f>
        <v>18073917.749999996</v>
      </c>
      <c r="AC143" s="421">
        <f>SUM(AC119:AC142)</f>
        <v>18159683.559999999</v>
      </c>
      <c r="AD143" s="421">
        <f>SUM(AD119:AD142)</f>
        <v>18041000</v>
      </c>
      <c r="AE143" s="422"/>
      <c r="AF143" s="422"/>
      <c r="AG143" s="423"/>
      <c r="AH143" s="341"/>
      <c r="AJ143" s="404"/>
      <c r="AK143" s="404"/>
      <c r="AL143" s="404"/>
      <c r="AM143" s="404"/>
      <c r="AN143" s="404"/>
      <c r="AO143" s="404"/>
      <c r="AP143" s="404"/>
    </row>
    <row r="144" spans="2:42" ht="14.4" hidden="1" thickBot="1">
      <c r="B144" s="393" t="s">
        <v>478</v>
      </c>
      <c r="C144" s="394"/>
      <c r="D144" s="395" t="s">
        <v>512</v>
      </c>
      <c r="E144" s="396"/>
      <c r="F144" s="397" t="s">
        <v>92</v>
      </c>
      <c r="G144" s="397" t="s">
        <v>93</v>
      </c>
      <c r="H144" s="398">
        <v>45454</v>
      </c>
      <c r="I144" s="398">
        <v>45859</v>
      </c>
      <c r="J144" s="397" t="s">
        <v>76</v>
      </c>
      <c r="K144" s="399">
        <v>100000</v>
      </c>
      <c r="L144" s="399">
        <v>101202.34</v>
      </c>
      <c r="M144" s="399">
        <v>101390.7</v>
      </c>
      <c r="N144" s="399">
        <v>100000</v>
      </c>
      <c r="O144" s="400">
        <v>6.2E-2</v>
      </c>
      <c r="P144" s="401">
        <v>3.8777095588621853E-3</v>
      </c>
      <c r="Q144" s="402">
        <v>0.9</v>
      </c>
      <c r="R144" s="403" t="s">
        <v>96</v>
      </c>
      <c r="T144" s="374" t="s">
        <v>478</v>
      </c>
      <c r="U144" s="375" t="s">
        <v>512</v>
      </c>
      <c r="V144" s="375" t="s">
        <v>92</v>
      </c>
      <c r="W144" s="375" t="s">
        <v>93</v>
      </c>
      <c r="X144" s="376">
        <v>45454</v>
      </c>
      <c r="Y144" s="376">
        <v>45859</v>
      </c>
      <c r="Z144" s="375" t="s">
        <v>76</v>
      </c>
      <c r="AA144" s="377">
        <v>100000</v>
      </c>
      <c r="AB144" s="377">
        <v>101202.34</v>
      </c>
      <c r="AC144" s="377">
        <v>101390.7</v>
      </c>
      <c r="AD144" s="377">
        <v>100000</v>
      </c>
      <c r="AE144" s="378">
        <v>6.2E-2</v>
      </c>
      <c r="AF144" s="378">
        <v>3.8999999999999998E-3</v>
      </c>
      <c r="AG144" s="379">
        <v>0.9</v>
      </c>
      <c r="AH144" s="375" t="s">
        <v>96</v>
      </c>
      <c r="AJ144" s="404">
        <f t="shared" ref="AJ144:AJ166" si="42">+K144-AA144</f>
        <v>0</v>
      </c>
      <c r="AK144" s="404">
        <f t="shared" ref="AK144:AK166" si="43">+L144-AB144</f>
        <v>0</v>
      </c>
      <c r="AL144" s="404">
        <f t="shared" ref="AL144:AL166" si="44">+M144-AC144</f>
        <v>0</v>
      </c>
      <c r="AM144" s="404">
        <f t="shared" ref="AM144:AM166" si="45">+N144-AD144</f>
        <v>0</v>
      </c>
      <c r="AN144" s="404">
        <f t="shared" ref="AN144:AN166" si="46">+O144-AE144</f>
        <v>0</v>
      </c>
      <c r="AO144" s="404">
        <f t="shared" ref="AO144:AO166" si="47">+P144-AF144</f>
        <v>-2.2290441137814542E-5</v>
      </c>
      <c r="AP144" s="404">
        <f t="shared" ref="AP144:AP166" si="48">+Q144-AG144</f>
        <v>0</v>
      </c>
    </row>
    <row r="145" spans="2:42" ht="14.4" hidden="1" thickBot="1">
      <c r="B145" s="393" t="s">
        <v>478</v>
      </c>
      <c r="C145" s="394"/>
      <c r="D145" s="395" t="s">
        <v>512</v>
      </c>
      <c r="E145" s="396"/>
      <c r="F145" s="397" t="s">
        <v>92</v>
      </c>
      <c r="G145" s="397" t="s">
        <v>93</v>
      </c>
      <c r="H145" s="398">
        <v>45454</v>
      </c>
      <c r="I145" s="398">
        <v>45859</v>
      </c>
      <c r="J145" s="397" t="s">
        <v>76</v>
      </c>
      <c r="K145" s="399">
        <v>100000</v>
      </c>
      <c r="L145" s="399">
        <v>101202.34</v>
      </c>
      <c r="M145" s="399">
        <v>101390.7</v>
      </c>
      <c r="N145" s="399">
        <v>100000</v>
      </c>
      <c r="O145" s="400">
        <v>6.2E-2</v>
      </c>
      <c r="P145" s="401">
        <v>3.8777095588621853E-3</v>
      </c>
      <c r="Q145" s="402">
        <v>0.9</v>
      </c>
      <c r="R145" s="403" t="s">
        <v>96</v>
      </c>
      <c r="T145" s="374" t="s">
        <v>478</v>
      </c>
      <c r="U145" s="375" t="s">
        <v>512</v>
      </c>
      <c r="V145" s="375" t="s">
        <v>92</v>
      </c>
      <c r="W145" s="375" t="s">
        <v>93</v>
      </c>
      <c r="X145" s="376">
        <v>45454</v>
      </c>
      <c r="Y145" s="376">
        <v>45859</v>
      </c>
      <c r="Z145" s="375" t="s">
        <v>76</v>
      </c>
      <c r="AA145" s="377">
        <v>100000</v>
      </c>
      <c r="AB145" s="377">
        <v>101202.34</v>
      </c>
      <c r="AC145" s="377">
        <v>101390.7</v>
      </c>
      <c r="AD145" s="377">
        <v>100000</v>
      </c>
      <c r="AE145" s="378">
        <v>6.2E-2</v>
      </c>
      <c r="AF145" s="378">
        <v>3.8999999999999998E-3</v>
      </c>
      <c r="AG145" s="379">
        <v>0.9</v>
      </c>
      <c r="AH145" s="375" t="s">
        <v>96</v>
      </c>
      <c r="AJ145" s="404">
        <f t="shared" si="42"/>
        <v>0</v>
      </c>
      <c r="AK145" s="404">
        <f t="shared" si="43"/>
        <v>0</v>
      </c>
      <c r="AL145" s="404">
        <f t="shared" si="44"/>
        <v>0</v>
      </c>
      <c r="AM145" s="404">
        <f t="shared" si="45"/>
        <v>0</v>
      </c>
      <c r="AN145" s="404">
        <f t="shared" si="46"/>
        <v>0</v>
      </c>
      <c r="AO145" s="404">
        <f t="shared" si="47"/>
        <v>-2.2290441137814542E-5</v>
      </c>
      <c r="AP145" s="404">
        <f t="shared" si="48"/>
        <v>0</v>
      </c>
    </row>
    <row r="146" spans="2:42" ht="14.4" hidden="1" thickBot="1">
      <c r="B146" s="393" t="s">
        <v>478</v>
      </c>
      <c r="C146" s="394"/>
      <c r="D146" s="395" t="s">
        <v>512</v>
      </c>
      <c r="E146" s="396"/>
      <c r="F146" s="397" t="s">
        <v>92</v>
      </c>
      <c r="G146" s="397" t="s">
        <v>93</v>
      </c>
      <c r="H146" s="398">
        <v>45469</v>
      </c>
      <c r="I146" s="398">
        <v>45859</v>
      </c>
      <c r="J146" s="397" t="s">
        <v>76</v>
      </c>
      <c r="K146" s="399">
        <v>200000</v>
      </c>
      <c r="L146" s="399">
        <v>203102.11</v>
      </c>
      <c r="M146" s="399">
        <v>202888.98</v>
      </c>
      <c r="N146" s="399">
        <v>200000</v>
      </c>
      <c r="O146" s="400">
        <v>6.2E-2</v>
      </c>
      <c r="P146" s="401">
        <v>7.7595335384191919E-3</v>
      </c>
      <c r="Q146" s="402">
        <v>0.9</v>
      </c>
      <c r="R146" s="403" t="s">
        <v>96</v>
      </c>
      <c r="T146" s="374" t="s">
        <v>478</v>
      </c>
      <c r="U146" s="375" t="s">
        <v>512</v>
      </c>
      <c r="V146" s="375" t="s">
        <v>92</v>
      </c>
      <c r="W146" s="375" t="s">
        <v>93</v>
      </c>
      <c r="X146" s="376">
        <v>45469</v>
      </c>
      <c r="Y146" s="376">
        <v>45859</v>
      </c>
      <c r="Z146" s="375" t="s">
        <v>76</v>
      </c>
      <c r="AA146" s="377">
        <v>200000</v>
      </c>
      <c r="AB146" s="377">
        <v>203102.11</v>
      </c>
      <c r="AC146" s="377">
        <v>202888.98</v>
      </c>
      <c r="AD146" s="377">
        <v>200000</v>
      </c>
      <c r="AE146" s="378">
        <v>6.2E-2</v>
      </c>
      <c r="AF146" s="378">
        <v>7.7999999999999996E-3</v>
      </c>
      <c r="AG146" s="379">
        <v>0.9</v>
      </c>
      <c r="AH146" s="375" t="s">
        <v>96</v>
      </c>
      <c r="AJ146" s="404">
        <f t="shared" si="42"/>
        <v>0</v>
      </c>
      <c r="AK146" s="404">
        <f t="shared" si="43"/>
        <v>0</v>
      </c>
      <c r="AL146" s="404">
        <f t="shared" si="44"/>
        <v>0</v>
      </c>
      <c r="AM146" s="404">
        <f t="shared" si="45"/>
        <v>0</v>
      </c>
      <c r="AN146" s="404">
        <f t="shared" si="46"/>
        <v>0</v>
      </c>
      <c r="AO146" s="404">
        <f t="shared" si="47"/>
        <v>-4.0466461580807717E-5</v>
      </c>
      <c r="AP146" s="404">
        <f t="shared" si="48"/>
        <v>0</v>
      </c>
    </row>
    <row r="147" spans="2:42" ht="14.4" hidden="1" thickBot="1">
      <c r="B147" s="393" t="s">
        <v>478</v>
      </c>
      <c r="C147" s="394"/>
      <c r="D147" s="395" t="s">
        <v>512</v>
      </c>
      <c r="E147" s="396"/>
      <c r="F147" s="397" t="s">
        <v>92</v>
      </c>
      <c r="G147" s="397" t="s">
        <v>93</v>
      </c>
      <c r="H147" s="398">
        <v>45469</v>
      </c>
      <c r="I147" s="398">
        <v>45859</v>
      </c>
      <c r="J147" s="397" t="s">
        <v>76</v>
      </c>
      <c r="K147" s="399">
        <v>200000</v>
      </c>
      <c r="L147" s="399">
        <v>203102.11</v>
      </c>
      <c r="M147" s="399">
        <v>202888.98</v>
      </c>
      <c r="N147" s="399">
        <v>200000</v>
      </c>
      <c r="O147" s="400">
        <v>6.2E-2</v>
      </c>
      <c r="P147" s="401">
        <v>7.7595335384191919E-3</v>
      </c>
      <c r="Q147" s="402">
        <v>0.9</v>
      </c>
      <c r="R147" s="403" t="s">
        <v>96</v>
      </c>
      <c r="T147" s="374" t="s">
        <v>478</v>
      </c>
      <c r="U147" s="375" t="s">
        <v>512</v>
      </c>
      <c r="V147" s="375" t="s">
        <v>92</v>
      </c>
      <c r="W147" s="375" t="s">
        <v>93</v>
      </c>
      <c r="X147" s="376">
        <v>45469</v>
      </c>
      <c r="Y147" s="376">
        <v>45859</v>
      </c>
      <c r="Z147" s="375" t="s">
        <v>76</v>
      </c>
      <c r="AA147" s="377">
        <v>200000</v>
      </c>
      <c r="AB147" s="377">
        <v>203102.11</v>
      </c>
      <c r="AC147" s="377">
        <v>202888.98</v>
      </c>
      <c r="AD147" s="377">
        <v>200000</v>
      </c>
      <c r="AE147" s="378">
        <v>6.2E-2</v>
      </c>
      <c r="AF147" s="378">
        <v>7.7999999999999996E-3</v>
      </c>
      <c r="AG147" s="379">
        <v>0.9</v>
      </c>
      <c r="AH147" s="375" t="s">
        <v>96</v>
      </c>
      <c r="AJ147" s="404">
        <f t="shared" si="42"/>
        <v>0</v>
      </c>
      <c r="AK147" s="404">
        <f t="shared" si="43"/>
        <v>0</v>
      </c>
      <c r="AL147" s="404">
        <f t="shared" si="44"/>
        <v>0</v>
      </c>
      <c r="AM147" s="404">
        <f t="shared" si="45"/>
        <v>0</v>
      </c>
      <c r="AN147" s="404">
        <f t="shared" si="46"/>
        <v>0</v>
      </c>
      <c r="AO147" s="404">
        <f t="shared" si="47"/>
        <v>-4.0466461580807717E-5</v>
      </c>
      <c r="AP147" s="404">
        <f t="shared" si="48"/>
        <v>0</v>
      </c>
    </row>
    <row r="148" spans="2:42" ht="14.4" hidden="1" thickBot="1">
      <c r="B148" s="393" t="s">
        <v>478</v>
      </c>
      <c r="C148" s="394"/>
      <c r="D148" s="395" t="s">
        <v>512</v>
      </c>
      <c r="E148" s="396"/>
      <c r="F148" s="397" t="s">
        <v>92</v>
      </c>
      <c r="G148" s="397" t="s">
        <v>93</v>
      </c>
      <c r="H148" s="398">
        <v>45510</v>
      </c>
      <c r="I148" s="398">
        <v>46024</v>
      </c>
      <c r="J148" s="397" t="s">
        <v>76</v>
      </c>
      <c r="K148" s="399">
        <v>100000</v>
      </c>
      <c r="L148" s="399">
        <v>100494.5</v>
      </c>
      <c r="M148" s="399">
        <v>101421.12</v>
      </c>
      <c r="N148" s="399">
        <v>100000</v>
      </c>
      <c r="O148" s="400">
        <v>6.0499999999999998E-2</v>
      </c>
      <c r="P148" s="401">
        <v>3.8788729784340055E-3</v>
      </c>
      <c r="Q148" s="402">
        <v>0.9</v>
      </c>
      <c r="R148" s="403" t="s">
        <v>96</v>
      </c>
      <c r="T148" s="374" t="s">
        <v>478</v>
      </c>
      <c r="U148" s="375" t="s">
        <v>512</v>
      </c>
      <c r="V148" s="375" t="s">
        <v>92</v>
      </c>
      <c r="W148" s="375" t="s">
        <v>93</v>
      </c>
      <c r="X148" s="376">
        <v>45510</v>
      </c>
      <c r="Y148" s="376">
        <v>46024</v>
      </c>
      <c r="Z148" s="375" t="s">
        <v>76</v>
      </c>
      <c r="AA148" s="377">
        <v>100000</v>
      </c>
      <c r="AB148" s="377">
        <v>100494.5</v>
      </c>
      <c r="AC148" s="377">
        <v>101421.12</v>
      </c>
      <c r="AD148" s="377">
        <v>100000</v>
      </c>
      <c r="AE148" s="378">
        <v>6.0499999999999998E-2</v>
      </c>
      <c r="AF148" s="378">
        <v>3.8999999999999998E-3</v>
      </c>
      <c r="AG148" s="379">
        <v>0.9</v>
      </c>
      <c r="AH148" s="375" t="s">
        <v>96</v>
      </c>
      <c r="AJ148" s="404">
        <f t="shared" si="42"/>
        <v>0</v>
      </c>
      <c r="AK148" s="404">
        <f t="shared" si="43"/>
        <v>0</v>
      </c>
      <c r="AL148" s="404">
        <f t="shared" si="44"/>
        <v>0</v>
      </c>
      <c r="AM148" s="404">
        <f t="shared" si="45"/>
        <v>0</v>
      </c>
      <c r="AN148" s="404">
        <f t="shared" si="46"/>
        <v>0</v>
      </c>
      <c r="AO148" s="404">
        <f t="shared" si="47"/>
        <v>-2.1127021565994341E-5</v>
      </c>
      <c r="AP148" s="404">
        <f t="shared" si="48"/>
        <v>0</v>
      </c>
    </row>
    <row r="149" spans="2:42" ht="14.4" hidden="1" thickBot="1">
      <c r="B149" s="393" t="s">
        <v>478</v>
      </c>
      <c r="C149" s="394"/>
      <c r="D149" s="395" t="s">
        <v>512</v>
      </c>
      <c r="E149" s="396"/>
      <c r="F149" s="397" t="s">
        <v>92</v>
      </c>
      <c r="G149" s="397" t="s">
        <v>93</v>
      </c>
      <c r="H149" s="398">
        <v>45510</v>
      </c>
      <c r="I149" s="398">
        <v>46024</v>
      </c>
      <c r="J149" s="397" t="s">
        <v>76</v>
      </c>
      <c r="K149" s="399">
        <v>100000</v>
      </c>
      <c r="L149" s="399">
        <v>100494.5</v>
      </c>
      <c r="M149" s="399">
        <v>101421.12</v>
      </c>
      <c r="N149" s="399">
        <v>100000</v>
      </c>
      <c r="O149" s="400">
        <v>6.0499999999999998E-2</v>
      </c>
      <c r="P149" s="401">
        <v>3.8788729784340055E-3</v>
      </c>
      <c r="Q149" s="402">
        <v>0.9</v>
      </c>
      <c r="R149" s="403" t="s">
        <v>96</v>
      </c>
      <c r="T149" s="374" t="s">
        <v>478</v>
      </c>
      <c r="U149" s="375" t="s">
        <v>512</v>
      </c>
      <c r="V149" s="375" t="s">
        <v>92</v>
      </c>
      <c r="W149" s="375" t="s">
        <v>93</v>
      </c>
      <c r="X149" s="376">
        <v>45510</v>
      </c>
      <c r="Y149" s="376">
        <v>46024</v>
      </c>
      <c r="Z149" s="375" t="s">
        <v>76</v>
      </c>
      <c r="AA149" s="377">
        <v>100000</v>
      </c>
      <c r="AB149" s="377">
        <v>100494.5</v>
      </c>
      <c r="AC149" s="377">
        <v>101421.12</v>
      </c>
      <c r="AD149" s="377">
        <v>100000</v>
      </c>
      <c r="AE149" s="378">
        <v>6.0499999999999998E-2</v>
      </c>
      <c r="AF149" s="378">
        <v>3.8999999999999998E-3</v>
      </c>
      <c r="AG149" s="379">
        <v>0.9</v>
      </c>
      <c r="AH149" s="375" t="s">
        <v>96</v>
      </c>
      <c r="AJ149" s="404">
        <f t="shared" si="42"/>
        <v>0</v>
      </c>
      <c r="AK149" s="404">
        <f t="shared" si="43"/>
        <v>0</v>
      </c>
      <c r="AL149" s="404">
        <f t="shared" si="44"/>
        <v>0</v>
      </c>
      <c r="AM149" s="404">
        <f t="shared" si="45"/>
        <v>0</v>
      </c>
      <c r="AN149" s="404">
        <f t="shared" si="46"/>
        <v>0</v>
      </c>
      <c r="AO149" s="404">
        <f t="shared" si="47"/>
        <v>-2.1127021565994341E-5</v>
      </c>
      <c r="AP149" s="404">
        <f t="shared" si="48"/>
        <v>0</v>
      </c>
    </row>
    <row r="150" spans="2:42" ht="14.4" hidden="1" thickBot="1">
      <c r="B150" s="393" t="s">
        <v>478</v>
      </c>
      <c r="C150" s="394"/>
      <c r="D150" s="395" t="s">
        <v>512</v>
      </c>
      <c r="E150" s="396"/>
      <c r="F150" s="397" t="s">
        <v>92</v>
      </c>
      <c r="G150" s="397" t="s">
        <v>93</v>
      </c>
      <c r="H150" s="398">
        <v>45510</v>
      </c>
      <c r="I150" s="398">
        <v>46024</v>
      </c>
      <c r="J150" s="397" t="s">
        <v>76</v>
      </c>
      <c r="K150" s="399">
        <v>100000</v>
      </c>
      <c r="L150" s="399">
        <v>100494.5</v>
      </c>
      <c r="M150" s="399">
        <v>101421.12</v>
      </c>
      <c r="N150" s="399">
        <v>100000</v>
      </c>
      <c r="O150" s="400">
        <v>6.0499999999999998E-2</v>
      </c>
      <c r="P150" s="401">
        <v>3.8788729784340055E-3</v>
      </c>
      <c r="Q150" s="402">
        <v>0.9</v>
      </c>
      <c r="R150" s="403" t="s">
        <v>96</v>
      </c>
      <c r="T150" s="374" t="s">
        <v>478</v>
      </c>
      <c r="U150" s="375" t="s">
        <v>512</v>
      </c>
      <c r="V150" s="375" t="s">
        <v>92</v>
      </c>
      <c r="W150" s="375" t="s">
        <v>93</v>
      </c>
      <c r="X150" s="376">
        <v>45510</v>
      </c>
      <c r="Y150" s="376">
        <v>46024</v>
      </c>
      <c r="Z150" s="375" t="s">
        <v>76</v>
      </c>
      <c r="AA150" s="377">
        <v>100000</v>
      </c>
      <c r="AB150" s="377">
        <v>100494.5</v>
      </c>
      <c r="AC150" s="377">
        <v>101421.12</v>
      </c>
      <c r="AD150" s="377">
        <v>100000</v>
      </c>
      <c r="AE150" s="378">
        <v>6.0499999999999998E-2</v>
      </c>
      <c r="AF150" s="378">
        <v>3.8999999999999998E-3</v>
      </c>
      <c r="AG150" s="379">
        <v>0.9</v>
      </c>
      <c r="AH150" s="375" t="s">
        <v>96</v>
      </c>
      <c r="AJ150" s="404">
        <f t="shared" si="42"/>
        <v>0</v>
      </c>
      <c r="AK150" s="404">
        <f t="shared" si="43"/>
        <v>0</v>
      </c>
      <c r="AL150" s="404">
        <f t="shared" si="44"/>
        <v>0</v>
      </c>
      <c r="AM150" s="404">
        <f t="shared" si="45"/>
        <v>0</v>
      </c>
      <c r="AN150" s="404">
        <f t="shared" si="46"/>
        <v>0</v>
      </c>
      <c r="AO150" s="404">
        <f t="shared" si="47"/>
        <v>-2.1127021565994341E-5</v>
      </c>
      <c r="AP150" s="404">
        <f t="shared" si="48"/>
        <v>0</v>
      </c>
    </row>
    <row r="151" spans="2:42" ht="14.4" hidden="1" thickBot="1">
      <c r="B151" s="393" t="s">
        <v>478</v>
      </c>
      <c r="C151" s="394"/>
      <c r="D151" s="395" t="s">
        <v>512</v>
      </c>
      <c r="E151" s="396"/>
      <c r="F151" s="397" t="s">
        <v>92</v>
      </c>
      <c r="G151" s="397" t="s">
        <v>93</v>
      </c>
      <c r="H151" s="398">
        <v>45510</v>
      </c>
      <c r="I151" s="398">
        <v>46024</v>
      </c>
      <c r="J151" s="397" t="s">
        <v>76</v>
      </c>
      <c r="K151" s="399">
        <v>100000</v>
      </c>
      <c r="L151" s="399">
        <v>100494.5</v>
      </c>
      <c r="M151" s="399">
        <v>101421.12</v>
      </c>
      <c r="N151" s="399">
        <v>100000</v>
      </c>
      <c r="O151" s="400">
        <v>6.0499999999999998E-2</v>
      </c>
      <c r="P151" s="401">
        <v>3.8788729784340055E-3</v>
      </c>
      <c r="Q151" s="402">
        <v>0.9</v>
      </c>
      <c r="R151" s="403" t="s">
        <v>96</v>
      </c>
      <c r="T151" s="374" t="s">
        <v>478</v>
      </c>
      <c r="U151" s="375" t="s">
        <v>512</v>
      </c>
      <c r="V151" s="375" t="s">
        <v>92</v>
      </c>
      <c r="W151" s="375" t="s">
        <v>93</v>
      </c>
      <c r="X151" s="376">
        <v>45510</v>
      </c>
      <c r="Y151" s="376">
        <v>46024</v>
      </c>
      <c r="Z151" s="375" t="s">
        <v>76</v>
      </c>
      <c r="AA151" s="377">
        <v>100000</v>
      </c>
      <c r="AB151" s="377">
        <v>100494.5</v>
      </c>
      <c r="AC151" s="377">
        <v>101421.12</v>
      </c>
      <c r="AD151" s="377">
        <v>100000</v>
      </c>
      <c r="AE151" s="378">
        <v>6.0499999999999998E-2</v>
      </c>
      <c r="AF151" s="378">
        <v>3.8999999999999998E-3</v>
      </c>
      <c r="AG151" s="379">
        <v>0.9</v>
      </c>
      <c r="AH151" s="375" t="s">
        <v>96</v>
      </c>
      <c r="AJ151" s="404">
        <f t="shared" si="42"/>
        <v>0</v>
      </c>
      <c r="AK151" s="404">
        <f t="shared" si="43"/>
        <v>0</v>
      </c>
      <c r="AL151" s="404">
        <f t="shared" si="44"/>
        <v>0</v>
      </c>
      <c r="AM151" s="404">
        <f t="shared" si="45"/>
        <v>0</v>
      </c>
      <c r="AN151" s="404">
        <f t="shared" si="46"/>
        <v>0</v>
      </c>
      <c r="AO151" s="404">
        <f t="shared" si="47"/>
        <v>-2.1127021565994341E-5</v>
      </c>
      <c r="AP151" s="404">
        <f t="shared" si="48"/>
        <v>0</v>
      </c>
    </row>
    <row r="152" spans="2:42" ht="14.4" hidden="1" thickBot="1">
      <c r="B152" s="393" t="s">
        <v>478</v>
      </c>
      <c r="C152" s="394"/>
      <c r="D152" s="395" t="s">
        <v>106</v>
      </c>
      <c r="E152" s="396"/>
      <c r="F152" s="397" t="s">
        <v>92</v>
      </c>
      <c r="G152" s="397" t="s">
        <v>93</v>
      </c>
      <c r="H152" s="398">
        <v>45314</v>
      </c>
      <c r="I152" s="398">
        <v>46356</v>
      </c>
      <c r="J152" s="397" t="s">
        <v>76</v>
      </c>
      <c r="K152" s="399">
        <v>100000</v>
      </c>
      <c r="L152" s="399">
        <v>101227.2</v>
      </c>
      <c r="M152" s="399">
        <v>100736.73</v>
      </c>
      <c r="N152" s="399">
        <v>100000</v>
      </c>
      <c r="O152" s="400">
        <v>6.4500000000000002E-2</v>
      </c>
      <c r="P152" s="401">
        <v>3.8526983327812022E-3</v>
      </c>
      <c r="Q152" s="402">
        <v>0.9</v>
      </c>
      <c r="R152" s="403" t="s">
        <v>96</v>
      </c>
      <c r="T152" s="374" t="s">
        <v>478</v>
      </c>
      <c r="U152" s="375" t="s">
        <v>106</v>
      </c>
      <c r="V152" s="375" t="s">
        <v>92</v>
      </c>
      <c r="W152" s="375" t="s">
        <v>93</v>
      </c>
      <c r="X152" s="376">
        <v>45314</v>
      </c>
      <c r="Y152" s="376">
        <v>46356</v>
      </c>
      <c r="Z152" s="375" t="s">
        <v>76</v>
      </c>
      <c r="AA152" s="377">
        <v>100000</v>
      </c>
      <c r="AB152" s="377">
        <v>101227.2</v>
      </c>
      <c r="AC152" s="377">
        <v>100736.73</v>
      </c>
      <c r="AD152" s="377">
        <v>100000</v>
      </c>
      <c r="AE152" s="378">
        <v>6.4500000000000002E-2</v>
      </c>
      <c r="AF152" s="378">
        <v>3.8999999999999998E-3</v>
      </c>
      <c r="AG152" s="379">
        <v>0.9</v>
      </c>
      <c r="AH152" s="375" t="s">
        <v>96</v>
      </c>
      <c r="AJ152" s="404">
        <f t="shared" si="42"/>
        <v>0</v>
      </c>
      <c r="AK152" s="404">
        <f t="shared" si="43"/>
        <v>0</v>
      </c>
      <c r="AL152" s="404">
        <f t="shared" si="44"/>
        <v>0</v>
      </c>
      <c r="AM152" s="404">
        <f t="shared" si="45"/>
        <v>0</v>
      </c>
      <c r="AN152" s="404">
        <f t="shared" si="46"/>
        <v>0</v>
      </c>
      <c r="AO152" s="404">
        <f t="shared" si="47"/>
        <v>-4.73016672187976E-5</v>
      </c>
      <c r="AP152" s="404">
        <f t="shared" si="48"/>
        <v>0</v>
      </c>
    </row>
    <row r="153" spans="2:42" ht="14.4" hidden="1" thickBot="1">
      <c r="B153" s="406" t="s">
        <v>478</v>
      </c>
      <c r="C153" s="407"/>
      <c r="D153" s="395" t="s">
        <v>106</v>
      </c>
      <c r="E153" s="396"/>
      <c r="F153" s="397" t="s">
        <v>92</v>
      </c>
      <c r="G153" s="397" t="s">
        <v>93</v>
      </c>
      <c r="H153" s="398">
        <v>45314</v>
      </c>
      <c r="I153" s="398">
        <v>46356</v>
      </c>
      <c r="J153" s="397" t="s">
        <v>76</v>
      </c>
      <c r="K153" s="399">
        <v>100000</v>
      </c>
      <c r="L153" s="399">
        <v>101227.2</v>
      </c>
      <c r="M153" s="399">
        <v>100736.73</v>
      </c>
      <c r="N153" s="399">
        <v>100000</v>
      </c>
      <c r="O153" s="400">
        <v>6.4500000000000002E-2</v>
      </c>
      <c r="P153" s="401">
        <v>3.8526983327812022E-3</v>
      </c>
      <c r="Q153" s="402">
        <v>0.9</v>
      </c>
      <c r="R153" s="403" t="s">
        <v>96</v>
      </c>
      <c r="T153" s="374" t="s">
        <v>478</v>
      </c>
      <c r="U153" s="375" t="s">
        <v>106</v>
      </c>
      <c r="V153" s="375" t="s">
        <v>92</v>
      </c>
      <c r="W153" s="375" t="s">
        <v>93</v>
      </c>
      <c r="X153" s="376">
        <v>45314</v>
      </c>
      <c r="Y153" s="376">
        <v>46356</v>
      </c>
      <c r="Z153" s="375" t="s">
        <v>76</v>
      </c>
      <c r="AA153" s="377">
        <v>100000</v>
      </c>
      <c r="AB153" s="377">
        <v>101227.2</v>
      </c>
      <c r="AC153" s="377">
        <v>100736.73</v>
      </c>
      <c r="AD153" s="377">
        <v>100000</v>
      </c>
      <c r="AE153" s="378">
        <v>6.4500000000000002E-2</v>
      </c>
      <c r="AF153" s="378">
        <v>3.8999999999999998E-3</v>
      </c>
      <c r="AG153" s="379">
        <v>0.9</v>
      </c>
      <c r="AH153" s="375" t="s">
        <v>96</v>
      </c>
      <c r="AJ153" s="404">
        <f t="shared" si="42"/>
        <v>0</v>
      </c>
      <c r="AK153" s="404">
        <f t="shared" si="43"/>
        <v>0</v>
      </c>
      <c r="AL153" s="404">
        <f t="shared" si="44"/>
        <v>0</v>
      </c>
      <c r="AM153" s="404">
        <f t="shared" si="45"/>
        <v>0</v>
      </c>
      <c r="AN153" s="404">
        <f t="shared" si="46"/>
        <v>0</v>
      </c>
      <c r="AO153" s="404">
        <f t="shared" si="47"/>
        <v>-4.73016672187976E-5</v>
      </c>
      <c r="AP153" s="404">
        <f t="shared" si="48"/>
        <v>0</v>
      </c>
    </row>
    <row r="154" spans="2:42" ht="14.4" hidden="1" thickBot="1">
      <c r="B154" s="393" t="s">
        <v>478</v>
      </c>
      <c r="C154" s="394"/>
      <c r="D154" s="395" t="s">
        <v>106</v>
      </c>
      <c r="E154" s="396"/>
      <c r="F154" s="397" t="s">
        <v>92</v>
      </c>
      <c r="G154" s="397" t="s">
        <v>93</v>
      </c>
      <c r="H154" s="398">
        <v>45314</v>
      </c>
      <c r="I154" s="398">
        <v>46356</v>
      </c>
      <c r="J154" s="397" t="s">
        <v>76</v>
      </c>
      <c r="K154" s="399">
        <v>100000</v>
      </c>
      <c r="L154" s="399">
        <v>101227.2</v>
      </c>
      <c r="M154" s="399">
        <v>100736.73</v>
      </c>
      <c r="N154" s="399">
        <v>100000</v>
      </c>
      <c r="O154" s="400">
        <v>6.4500000000000002E-2</v>
      </c>
      <c r="P154" s="401">
        <v>3.8526983327812022E-3</v>
      </c>
      <c r="Q154" s="402">
        <v>0.9</v>
      </c>
      <c r="R154" s="403" t="s">
        <v>96</v>
      </c>
      <c r="T154" s="374" t="s">
        <v>478</v>
      </c>
      <c r="U154" s="375" t="s">
        <v>106</v>
      </c>
      <c r="V154" s="375" t="s">
        <v>92</v>
      </c>
      <c r="W154" s="375" t="s">
        <v>93</v>
      </c>
      <c r="X154" s="376">
        <v>45314</v>
      </c>
      <c r="Y154" s="376">
        <v>46356</v>
      </c>
      <c r="Z154" s="375" t="s">
        <v>76</v>
      </c>
      <c r="AA154" s="377">
        <v>100000</v>
      </c>
      <c r="AB154" s="377">
        <v>101227.2</v>
      </c>
      <c r="AC154" s="377">
        <v>100736.73</v>
      </c>
      <c r="AD154" s="377">
        <v>100000</v>
      </c>
      <c r="AE154" s="378">
        <v>6.4500000000000002E-2</v>
      </c>
      <c r="AF154" s="378">
        <v>3.8999999999999998E-3</v>
      </c>
      <c r="AG154" s="379">
        <v>0.9</v>
      </c>
      <c r="AH154" s="375" t="s">
        <v>96</v>
      </c>
      <c r="AJ154" s="404">
        <f t="shared" si="42"/>
        <v>0</v>
      </c>
      <c r="AK154" s="404">
        <f t="shared" si="43"/>
        <v>0</v>
      </c>
      <c r="AL154" s="404">
        <f t="shared" si="44"/>
        <v>0</v>
      </c>
      <c r="AM154" s="404">
        <f t="shared" si="45"/>
        <v>0</v>
      </c>
      <c r="AN154" s="404">
        <f t="shared" si="46"/>
        <v>0</v>
      </c>
      <c r="AO154" s="404">
        <f t="shared" si="47"/>
        <v>-4.73016672187976E-5</v>
      </c>
      <c r="AP154" s="404">
        <f t="shared" si="48"/>
        <v>0</v>
      </c>
    </row>
    <row r="155" spans="2:42" ht="14.4" hidden="1" thickBot="1">
      <c r="B155" s="393" t="s">
        <v>478</v>
      </c>
      <c r="C155" s="394"/>
      <c r="D155" s="395" t="s">
        <v>106</v>
      </c>
      <c r="E155" s="396"/>
      <c r="F155" s="397" t="s">
        <v>92</v>
      </c>
      <c r="G155" s="397" t="s">
        <v>93</v>
      </c>
      <c r="H155" s="398">
        <v>45194</v>
      </c>
      <c r="I155" s="398">
        <v>46266</v>
      </c>
      <c r="J155" s="397" t="s">
        <v>76</v>
      </c>
      <c r="K155" s="399">
        <v>50000</v>
      </c>
      <c r="L155" s="399">
        <v>50588.49</v>
      </c>
      <c r="M155" s="399">
        <v>50469.66</v>
      </c>
      <c r="N155" s="399">
        <v>50000</v>
      </c>
      <c r="O155" s="400">
        <v>6.4299999999999996E-2</v>
      </c>
      <c r="P155" s="401">
        <v>1.9302232158819742E-3</v>
      </c>
      <c r="Q155" s="402">
        <v>0.9</v>
      </c>
      <c r="R155" s="403" t="s">
        <v>96</v>
      </c>
      <c r="T155" s="374" t="s">
        <v>478</v>
      </c>
      <c r="U155" s="375" t="s">
        <v>106</v>
      </c>
      <c r="V155" s="375" t="s">
        <v>92</v>
      </c>
      <c r="W155" s="375" t="s">
        <v>93</v>
      </c>
      <c r="X155" s="376">
        <v>45194</v>
      </c>
      <c r="Y155" s="376">
        <v>46266</v>
      </c>
      <c r="Z155" s="375" t="s">
        <v>76</v>
      </c>
      <c r="AA155" s="377">
        <v>50000</v>
      </c>
      <c r="AB155" s="377">
        <v>50588.49</v>
      </c>
      <c r="AC155" s="377">
        <v>50469.66</v>
      </c>
      <c r="AD155" s="377">
        <v>50000</v>
      </c>
      <c r="AE155" s="378">
        <v>6.4299999999999996E-2</v>
      </c>
      <c r="AF155" s="378">
        <v>1.9E-3</v>
      </c>
      <c r="AG155" s="379">
        <v>0.9</v>
      </c>
      <c r="AH155" s="375" t="s">
        <v>96</v>
      </c>
      <c r="AJ155" s="404">
        <f t="shared" si="42"/>
        <v>0</v>
      </c>
      <c r="AK155" s="404">
        <f t="shared" si="43"/>
        <v>0</v>
      </c>
      <c r="AL155" s="404">
        <f t="shared" si="44"/>
        <v>0</v>
      </c>
      <c r="AM155" s="404">
        <f t="shared" si="45"/>
        <v>0</v>
      </c>
      <c r="AN155" s="404">
        <f t="shared" si="46"/>
        <v>0</v>
      </c>
      <c r="AO155" s="404">
        <f t="shared" si="47"/>
        <v>3.0223215881974201E-5</v>
      </c>
      <c r="AP155" s="404">
        <f t="shared" si="48"/>
        <v>0</v>
      </c>
    </row>
    <row r="156" spans="2:42" ht="14.4" hidden="1" thickBot="1">
      <c r="B156" s="393" t="s">
        <v>478</v>
      </c>
      <c r="C156" s="394"/>
      <c r="D156" s="395" t="s">
        <v>106</v>
      </c>
      <c r="E156" s="396"/>
      <c r="F156" s="397" t="s">
        <v>92</v>
      </c>
      <c r="G156" s="397" t="s">
        <v>93</v>
      </c>
      <c r="H156" s="398">
        <v>45194</v>
      </c>
      <c r="I156" s="398">
        <v>46266</v>
      </c>
      <c r="J156" s="397" t="s">
        <v>76</v>
      </c>
      <c r="K156" s="399">
        <v>50000</v>
      </c>
      <c r="L156" s="399">
        <v>50588.49</v>
      </c>
      <c r="M156" s="399">
        <v>50469.66</v>
      </c>
      <c r="N156" s="399">
        <v>50000</v>
      </c>
      <c r="O156" s="400">
        <v>6.4299999999999996E-2</v>
      </c>
      <c r="P156" s="401">
        <v>1.9302232158819742E-3</v>
      </c>
      <c r="Q156" s="402">
        <v>0.9</v>
      </c>
      <c r="R156" s="403" t="s">
        <v>96</v>
      </c>
      <c r="T156" s="374" t="s">
        <v>478</v>
      </c>
      <c r="U156" s="375" t="s">
        <v>106</v>
      </c>
      <c r="V156" s="375" t="s">
        <v>92</v>
      </c>
      <c r="W156" s="375" t="s">
        <v>93</v>
      </c>
      <c r="X156" s="376">
        <v>45194</v>
      </c>
      <c r="Y156" s="376">
        <v>46266</v>
      </c>
      <c r="Z156" s="375" t="s">
        <v>76</v>
      </c>
      <c r="AA156" s="377">
        <v>50000</v>
      </c>
      <c r="AB156" s="377">
        <v>50588.49</v>
      </c>
      <c r="AC156" s="377">
        <v>50469.66</v>
      </c>
      <c r="AD156" s="377">
        <v>50000</v>
      </c>
      <c r="AE156" s="378">
        <v>6.4299999999999996E-2</v>
      </c>
      <c r="AF156" s="378">
        <v>1.9E-3</v>
      </c>
      <c r="AG156" s="379">
        <v>0.9</v>
      </c>
      <c r="AH156" s="375" t="s">
        <v>96</v>
      </c>
      <c r="AJ156" s="404">
        <f t="shared" si="42"/>
        <v>0</v>
      </c>
      <c r="AK156" s="404">
        <f t="shared" si="43"/>
        <v>0</v>
      </c>
      <c r="AL156" s="404">
        <f t="shared" si="44"/>
        <v>0</v>
      </c>
      <c r="AM156" s="404">
        <f t="shared" si="45"/>
        <v>0</v>
      </c>
      <c r="AN156" s="404">
        <f t="shared" si="46"/>
        <v>0</v>
      </c>
      <c r="AO156" s="404">
        <f t="shared" si="47"/>
        <v>3.0223215881974201E-5</v>
      </c>
      <c r="AP156" s="404">
        <f t="shared" si="48"/>
        <v>0</v>
      </c>
    </row>
    <row r="157" spans="2:42" ht="14.4" hidden="1" thickBot="1">
      <c r="B157" s="393" t="s">
        <v>478</v>
      </c>
      <c r="C157" s="394"/>
      <c r="D157" s="395" t="s">
        <v>106</v>
      </c>
      <c r="E157" s="396"/>
      <c r="F157" s="397" t="s">
        <v>92</v>
      </c>
      <c r="G157" s="397" t="s">
        <v>93</v>
      </c>
      <c r="H157" s="398">
        <v>45194</v>
      </c>
      <c r="I157" s="398">
        <v>46266</v>
      </c>
      <c r="J157" s="397" t="s">
        <v>76</v>
      </c>
      <c r="K157" s="399">
        <v>50000</v>
      </c>
      <c r="L157" s="399">
        <v>50588.49</v>
      </c>
      <c r="M157" s="399">
        <v>50469.66</v>
      </c>
      <c r="N157" s="399">
        <v>50000</v>
      </c>
      <c r="O157" s="400">
        <v>6.4299999999999996E-2</v>
      </c>
      <c r="P157" s="401">
        <v>1.9302232158819742E-3</v>
      </c>
      <c r="Q157" s="402">
        <v>0.9</v>
      </c>
      <c r="R157" s="403" t="s">
        <v>96</v>
      </c>
      <c r="T157" s="374" t="s">
        <v>478</v>
      </c>
      <c r="U157" s="375" t="s">
        <v>106</v>
      </c>
      <c r="V157" s="375" t="s">
        <v>92</v>
      </c>
      <c r="W157" s="375" t="s">
        <v>93</v>
      </c>
      <c r="X157" s="376">
        <v>45194</v>
      </c>
      <c r="Y157" s="376">
        <v>46266</v>
      </c>
      <c r="Z157" s="375" t="s">
        <v>76</v>
      </c>
      <c r="AA157" s="377">
        <v>50000</v>
      </c>
      <c r="AB157" s="377">
        <v>50588.49</v>
      </c>
      <c r="AC157" s="377">
        <v>50469.66</v>
      </c>
      <c r="AD157" s="377">
        <v>50000</v>
      </c>
      <c r="AE157" s="378">
        <v>6.4299999999999996E-2</v>
      </c>
      <c r="AF157" s="378">
        <v>1.9E-3</v>
      </c>
      <c r="AG157" s="379">
        <v>0.9</v>
      </c>
      <c r="AH157" s="375" t="s">
        <v>96</v>
      </c>
      <c r="AJ157" s="404">
        <f t="shared" si="42"/>
        <v>0</v>
      </c>
      <c r="AK157" s="404">
        <f t="shared" si="43"/>
        <v>0</v>
      </c>
      <c r="AL157" s="404">
        <f t="shared" si="44"/>
        <v>0</v>
      </c>
      <c r="AM157" s="404">
        <f t="shared" si="45"/>
        <v>0</v>
      </c>
      <c r="AN157" s="404">
        <f t="shared" si="46"/>
        <v>0</v>
      </c>
      <c r="AO157" s="404">
        <f t="shared" si="47"/>
        <v>3.0223215881974201E-5</v>
      </c>
      <c r="AP157" s="404">
        <f t="shared" si="48"/>
        <v>0</v>
      </c>
    </row>
    <row r="158" spans="2:42" ht="14.4" hidden="1" thickBot="1">
      <c r="B158" s="393" t="s">
        <v>478</v>
      </c>
      <c r="C158" s="394"/>
      <c r="D158" s="395" t="s">
        <v>106</v>
      </c>
      <c r="E158" s="396"/>
      <c r="F158" s="397" t="s">
        <v>92</v>
      </c>
      <c r="G158" s="397" t="s">
        <v>93</v>
      </c>
      <c r="H158" s="398">
        <v>45194</v>
      </c>
      <c r="I158" s="398">
        <v>46266</v>
      </c>
      <c r="J158" s="397" t="s">
        <v>76</v>
      </c>
      <c r="K158" s="399">
        <v>50000</v>
      </c>
      <c r="L158" s="399">
        <v>50588.49</v>
      </c>
      <c r="M158" s="399">
        <v>50469.66</v>
      </c>
      <c r="N158" s="399">
        <v>50000</v>
      </c>
      <c r="O158" s="400">
        <v>6.4299999999999996E-2</v>
      </c>
      <c r="P158" s="401">
        <v>1.9302232158819742E-3</v>
      </c>
      <c r="Q158" s="402">
        <v>0.9</v>
      </c>
      <c r="R158" s="403" t="s">
        <v>96</v>
      </c>
      <c r="T158" s="374" t="s">
        <v>478</v>
      </c>
      <c r="U158" s="375" t="s">
        <v>106</v>
      </c>
      <c r="V158" s="375" t="s">
        <v>92</v>
      </c>
      <c r="W158" s="375" t="s">
        <v>93</v>
      </c>
      <c r="X158" s="376">
        <v>45194</v>
      </c>
      <c r="Y158" s="376">
        <v>46266</v>
      </c>
      <c r="Z158" s="375" t="s">
        <v>76</v>
      </c>
      <c r="AA158" s="377">
        <v>50000</v>
      </c>
      <c r="AB158" s="377">
        <v>50588.49</v>
      </c>
      <c r="AC158" s="377">
        <v>50469.66</v>
      </c>
      <c r="AD158" s="377">
        <v>50000</v>
      </c>
      <c r="AE158" s="378">
        <v>6.4299999999999996E-2</v>
      </c>
      <c r="AF158" s="378">
        <v>1.9E-3</v>
      </c>
      <c r="AG158" s="379">
        <v>0.9</v>
      </c>
      <c r="AH158" s="375" t="s">
        <v>96</v>
      </c>
      <c r="AJ158" s="404">
        <f t="shared" si="42"/>
        <v>0</v>
      </c>
      <c r="AK158" s="404">
        <f t="shared" si="43"/>
        <v>0</v>
      </c>
      <c r="AL158" s="404">
        <f t="shared" si="44"/>
        <v>0</v>
      </c>
      <c r="AM158" s="404">
        <f t="shared" si="45"/>
        <v>0</v>
      </c>
      <c r="AN158" s="404">
        <f t="shared" si="46"/>
        <v>0</v>
      </c>
      <c r="AO158" s="404">
        <f t="shared" si="47"/>
        <v>3.0223215881974201E-5</v>
      </c>
      <c r="AP158" s="404">
        <f t="shared" si="48"/>
        <v>0</v>
      </c>
    </row>
    <row r="159" spans="2:42" ht="14.4" hidden="1" thickBot="1">
      <c r="B159" s="393" t="s">
        <v>478</v>
      </c>
      <c r="C159" s="394"/>
      <c r="D159" s="395" t="s">
        <v>106</v>
      </c>
      <c r="E159" s="396"/>
      <c r="F159" s="397" t="s">
        <v>92</v>
      </c>
      <c r="G159" s="397" t="s">
        <v>93</v>
      </c>
      <c r="H159" s="398">
        <v>45194</v>
      </c>
      <c r="I159" s="398">
        <v>46266</v>
      </c>
      <c r="J159" s="397" t="s">
        <v>76</v>
      </c>
      <c r="K159" s="399">
        <v>50000</v>
      </c>
      <c r="L159" s="399">
        <v>50588.49</v>
      </c>
      <c r="M159" s="399">
        <v>50469.66</v>
      </c>
      <c r="N159" s="399">
        <v>50000</v>
      </c>
      <c r="O159" s="400">
        <v>6.4299999999999996E-2</v>
      </c>
      <c r="P159" s="401">
        <v>1.9302232158819742E-3</v>
      </c>
      <c r="Q159" s="402">
        <v>0.9</v>
      </c>
      <c r="R159" s="403" t="s">
        <v>96</v>
      </c>
      <c r="T159" s="374" t="s">
        <v>478</v>
      </c>
      <c r="U159" s="375" t="s">
        <v>106</v>
      </c>
      <c r="V159" s="375" t="s">
        <v>92</v>
      </c>
      <c r="W159" s="375" t="s">
        <v>93</v>
      </c>
      <c r="X159" s="376">
        <v>45194</v>
      </c>
      <c r="Y159" s="376">
        <v>46266</v>
      </c>
      <c r="Z159" s="375" t="s">
        <v>76</v>
      </c>
      <c r="AA159" s="377">
        <v>50000</v>
      </c>
      <c r="AB159" s="377">
        <v>50588.49</v>
      </c>
      <c r="AC159" s="377">
        <v>50469.66</v>
      </c>
      <c r="AD159" s="377">
        <v>50000</v>
      </c>
      <c r="AE159" s="378">
        <v>6.4299999999999996E-2</v>
      </c>
      <c r="AF159" s="378">
        <v>1.9E-3</v>
      </c>
      <c r="AG159" s="379">
        <v>0.9</v>
      </c>
      <c r="AH159" s="375" t="s">
        <v>96</v>
      </c>
      <c r="AJ159" s="404">
        <f t="shared" si="42"/>
        <v>0</v>
      </c>
      <c r="AK159" s="404">
        <f t="shared" si="43"/>
        <v>0</v>
      </c>
      <c r="AL159" s="404">
        <f t="shared" si="44"/>
        <v>0</v>
      </c>
      <c r="AM159" s="404">
        <f t="shared" si="45"/>
        <v>0</v>
      </c>
      <c r="AN159" s="404">
        <f t="shared" si="46"/>
        <v>0</v>
      </c>
      <c r="AO159" s="404">
        <f t="shared" si="47"/>
        <v>3.0223215881974201E-5</v>
      </c>
      <c r="AP159" s="404">
        <f t="shared" si="48"/>
        <v>0</v>
      </c>
    </row>
    <row r="160" spans="2:42" ht="14.4" hidden="1" thickBot="1">
      <c r="B160" s="393" t="s">
        <v>478</v>
      </c>
      <c r="C160" s="394"/>
      <c r="D160" s="395" t="s">
        <v>106</v>
      </c>
      <c r="E160" s="396"/>
      <c r="F160" s="397" t="s">
        <v>92</v>
      </c>
      <c r="G160" s="397" t="s">
        <v>93</v>
      </c>
      <c r="H160" s="398">
        <v>45194</v>
      </c>
      <c r="I160" s="398">
        <v>46266</v>
      </c>
      <c r="J160" s="397" t="s">
        <v>76</v>
      </c>
      <c r="K160" s="399">
        <v>50000</v>
      </c>
      <c r="L160" s="399">
        <v>50588.49</v>
      </c>
      <c r="M160" s="399">
        <v>50469.66</v>
      </c>
      <c r="N160" s="399">
        <v>50000</v>
      </c>
      <c r="O160" s="400">
        <v>6.4299999999999996E-2</v>
      </c>
      <c r="P160" s="401">
        <v>1.9302232158819742E-3</v>
      </c>
      <c r="Q160" s="402">
        <v>0.9</v>
      </c>
      <c r="R160" s="403" t="s">
        <v>96</v>
      </c>
      <c r="T160" s="374" t="s">
        <v>478</v>
      </c>
      <c r="U160" s="375" t="s">
        <v>106</v>
      </c>
      <c r="V160" s="375" t="s">
        <v>92</v>
      </c>
      <c r="W160" s="375" t="s">
        <v>93</v>
      </c>
      <c r="X160" s="376">
        <v>45194</v>
      </c>
      <c r="Y160" s="376">
        <v>46266</v>
      </c>
      <c r="Z160" s="375" t="s">
        <v>76</v>
      </c>
      <c r="AA160" s="377">
        <v>50000</v>
      </c>
      <c r="AB160" s="377">
        <v>50588.49</v>
      </c>
      <c r="AC160" s="377">
        <v>50469.66</v>
      </c>
      <c r="AD160" s="377">
        <v>50000</v>
      </c>
      <c r="AE160" s="378">
        <v>6.4299999999999996E-2</v>
      </c>
      <c r="AF160" s="378">
        <v>1.9E-3</v>
      </c>
      <c r="AG160" s="379">
        <v>0.9</v>
      </c>
      <c r="AH160" s="375" t="s">
        <v>96</v>
      </c>
      <c r="AJ160" s="404">
        <f t="shared" si="42"/>
        <v>0</v>
      </c>
      <c r="AK160" s="404">
        <f t="shared" si="43"/>
        <v>0</v>
      </c>
      <c r="AL160" s="404">
        <f t="shared" si="44"/>
        <v>0</v>
      </c>
      <c r="AM160" s="404">
        <f t="shared" si="45"/>
        <v>0</v>
      </c>
      <c r="AN160" s="404">
        <f t="shared" si="46"/>
        <v>0</v>
      </c>
      <c r="AO160" s="404">
        <f t="shared" si="47"/>
        <v>3.0223215881974201E-5</v>
      </c>
      <c r="AP160" s="404">
        <f t="shared" si="48"/>
        <v>0</v>
      </c>
    </row>
    <row r="161" spans="2:42" ht="14.4" hidden="1" thickBot="1">
      <c r="B161" s="393" t="s">
        <v>478</v>
      </c>
      <c r="C161" s="394"/>
      <c r="D161" s="395" t="s">
        <v>512</v>
      </c>
      <c r="E161" s="396"/>
      <c r="F161" s="397" t="s">
        <v>92</v>
      </c>
      <c r="G161" s="397" t="s">
        <v>93</v>
      </c>
      <c r="H161" s="398">
        <v>45474</v>
      </c>
      <c r="I161" s="398">
        <v>46906</v>
      </c>
      <c r="J161" s="397" t="s">
        <v>76</v>
      </c>
      <c r="K161" s="399">
        <v>200000</v>
      </c>
      <c r="L161" s="399">
        <v>198679.37</v>
      </c>
      <c r="M161" s="399">
        <v>198995</v>
      </c>
      <c r="N161" s="399">
        <v>200000</v>
      </c>
      <c r="O161" s="400">
        <v>5.7500000000000002E-2</v>
      </c>
      <c r="P161" s="401">
        <v>7.6106074192779077E-3</v>
      </c>
      <c r="Q161" s="402">
        <v>0.9</v>
      </c>
      <c r="R161" s="403" t="s">
        <v>96</v>
      </c>
      <c r="T161" s="374" t="s">
        <v>478</v>
      </c>
      <c r="U161" s="375" t="s">
        <v>512</v>
      </c>
      <c r="V161" s="375" t="s">
        <v>92</v>
      </c>
      <c r="W161" s="375" t="s">
        <v>93</v>
      </c>
      <c r="X161" s="376">
        <v>45474</v>
      </c>
      <c r="Y161" s="376">
        <v>46906</v>
      </c>
      <c r="Z161" s="375" t="s">
        <v>76</v>
      </c>
      <c r="AA161" s="377">
        <v>200000</v>
      </c>
      <c r="AB161" s="377">
        <v>198679.37</v>
      </c>
      <c r="AC161" s="377">
        <v>198995</v>
      </c>
      <c r="AD161" s="377">
        <v>200000</v>
      </c>
      <c r="AE161" s="378">
        <v>5.7500000000000002E-2</v>
      </c>
      <c r="AF161" s="378">
        <v>7.6E-3</v>
      </c>
      <c r="AG161" s="379">
        <v>0.9</v>
      </c>
      <c r="AH161" s="375" t="s">
        <v>96</v>
      </c>
      <c r="AJ161" s="404">
        <f t="shared" si="42"/>
        <v>0</v>
      </c>
      <c r="AK161" s="404">
        <f t="shared" si="43"/>
        <v>0</v>
      </c>
      <c r="AL161" s="404">
        <f t="shared" si="44"/>
        <v>0</v>
      </c>
      <c r="AM161" s="404">
        <f t="shared" si="45"/>
        <v>0</v>
      </c>
      <c r="AN161" s="404">
        <f t="shared" si="46"/>
        <v>0</v>
      </c>
      <c r="AO161" s="404">
        <f t="shared" si="47"/>
        <v>1.0607419277907683E-5</v>
      </c>
      <c r="AP161" s="404">
        <f t="shared" si="48"/>
        <v>0</v>
      </c>
    </row>
    <row r="162" spans="2:42" ht="14.4" hidden="1" thickBot="1">
      <c r="B162" s="393" t="s">
        <v>478</v>
      </c>
      <c r="C162" s="394"/>
      <c r="D162" s="395" t="s">
        <v>513</v>
      </c>
      <c r="E162" s="396"/>
      <c r="F162" s="397" t="s">
        <v>92</v>
      </c>
      <c r="G162" s="397" t="s">
        <v>93</v>
      </c>
      <c r="H162" s="398">
        <v>45474</v>
      </c>
      <c r="I162" s="398">
        <v>46100</v>
      </c>
      <c r="J162" s="397" t="s">
        <v>76</v>
      </c>
      <c r="K162" s="399">
        <v>100000</v>
      </c>
      <c r="L162" s="399">
        <v>100558.51</v>
      </c>
      <c r="M162" s="399">
        <v>100481.05</v>
      </c>
      <c r="N162" s="399">
        <v>100000</v>
      </c>
      <c r="O162" s="400">
        <v>6.1499999999999999E-2</v>
      </c>
      <c r="P162" s="401">
        <v>3.8429197951045727E-3</v>
      </c>
      <c r="Q162" s="402">
        <v>0.9</v>
      </c>
      <c r="R162" s="403" t="s">
        <v>96</v>
      </c>
      <c r="T162" s="374" t="s">
        <v>478</v>
      </c>
      <c r="U162" s="375" t="s">
        <v>513</v>
      </c>
      <c r="V162" s="375" t="s">
        <v>92</v>
      </c>
      <c r="W162" s="375" t="s">
        <v>93</v>
      </c>
      <c r="X162" s="376">
        <v>45474</v>
      </c>
      <c r="Y162" s="376">
        <v>46100</v>
      </c>
      <c r="Z162" s="375" t="s">
        <v>76</v>
      </c>
      <c r="AA162" s="377">
        <v>100000</v>
      </c>
      <c r="AB162" s="377">
        <v>100558.51</v>
      </c>
      <c r="AC162" s="377">
        <v>100481.05</v>
      </c>
      <c r="AD162" s="377">
        <v>100000</v>
      </c>
      <c r="AE162" s="378">
        <v>6.1499999999999999E-2</v>
      </c>
      <c r="AF162" s="378">
        <v>3.8E-3</v>
      </c>
      <c r="AG162" s="379">
        <v>0.9</v>
      </c>
      <c r="AH162" s="375" t="s">
        <v>96</v>
      </c>
      <c r="AJ162" s="404">
        <f t="shared" si="42"/>
        <v>0</v>
      </c>
      <c r="AK162" s="404">
        <f t="shared" si="43"/>
        <v>0</v>
      </c>
      <c r="AL162" s="404">
        <f t="shared" si="44"/>
        <v>0</v>
      </c>
      <c r="AM162" s="404">
        <f t="shared" si="45"/>
        <v>0</v>
      </c>
      <c r="AN162" s="404">
        <f t="shared" si="46"/>
        <v>0</v>
      </c>
      <c r="AO162" s="404">
        <f t="shared" si="47"/>
        <v>4.2919795104572663E-5</v>
      </c>
      <c r="AP162" s="404">
        <f t="shared" si="48"/>
        <v>0</v>
      </c>
    </row>
    <row r="163" spans="2:42" ht="14.4" hidden="1" thickBot="1">
      <c r="B163" s="393" t="s">
        <v>478</v>
      </c>
      <c r="C163" s="394"/>
      <c r="D163" s="395" t="s">
        <v>105</v>
      </c>
      <c r="E163" s="396"/>
      <c r="F163" s="397" t="s">
        <v>92</v>
      </c>
      <c r="G163" s="397" t="s">
        <v>93</v>
      </c>
      <c r="H163" s="398">
        <v>45467</v>
      </c>
      <c r="I163" s="398">
        <v>45751</v>
      </c>
      <c r="J163" s="397" t="s">
        <v>76</v>
      </c>
      <c r="K163" s="399">
        <v>20000</v>
      </c>
      <c r="L163" s="399">
        <v>20928.12</v>
      </c>
      <c r="M163" s="399">
        <v>21577.4</v>
      </c>
      <c r="N163" s="399">
        <v>20000</v>
      </c>
      <c r="O163" s="400">
        <v>3.15E-2</v>
      </c>
      <c r="P163" s="401">
        <v>8.2523239543067482E-4</v>
      </c>
      <c r="Q163" s="402">
        <v>0.9</v>
      </c>
      <c r="R163" s="403" t="s">
        <v>96</v>
      </c>
      <c r="T163" s="374" t="s">
        <v>478</v>
      </c>
      <c r="U163" s="375" t="s">
        <v>105</v>
      </c>
      <c r="V163" s="375" t="s">
        <v>92</v>
      </c>
      <c r="W163" s="375" t="s">
        <v>93</v>
      </c>
      <c r="X163" s="376">
        <v>45467</v>
      </c>
      <c r="Y163" s="376">
        <v>45751</v>
      </c>
      <c r="Z163" s="375" t="s">
        <v>76</v>
      </c>
      <c r="AA163" s="377">
        <v>20000</v>
      </c>
      <c r="AB163" s="377">
        <v>20928.12</v>
      </c>
      <c r="AC163" s="377">
        <v>21577.4</v>
      </c>
      <c r="AD163" s="377">
        <v>20000</v>
      </c>
      <c r="AE163" s="378">
        <v>3.15E-2</v>
      </c>
      <c r="AF163" s="378">
        <v>8.0000000000000004E-4</v>
      </c>
      <c r="AG163" s="379">
        <v>0.9</v>
      </c>
      <c r="AH163" s="375" t="s">
        <v>96</v>
      </c>
      <c r="AJ163" s="404">
        <f t="shared" si="42"/>
        <v>0</v>
      </c>
      <c r="AK163" s="404">
        <f t="shared" si="43"/>
        <v>0</v>
      </c>
      <c r="AL163" s="404">
        <f t="shared" si="44"/>
        <v>0</v>
      </c>
      <c r="AM163" s="404">
        <f t="shared" si="45"/>
        <v>0</v>
      </c>
      <c r="AN163" s="404">
        <f t="shared" si="46"/>
        <v>0</v>
      </c>
      <c r="AO163" s="404">
        <f t="shared" si="47"/>
        <v>2.5232395430674782E-5</v>
      </c>
      <c r="AP163" s="404">
        <f t="shared" si="48"/>
        <v>0</v>
      </c>
    </row>
    <row r="164" spans="2:42" ht="14.4" hidden="1" thickBot="1">
      <c r="B164" s="393" t="s">
        <v>478</v>
      </c>
      <c r="C164" s="394"/>
      <c r="D164" s="395" t="s">
        <v>105</v>
      </c>
      <c r="E164" s="396"/>
      <c r="F164" s="397" t="s">
        <v>92</v>
      </c>
      <c r="G164" s="397" t="s">
        <v>93</v>
      </c>
      <c r="H164" s="398">
        <v>45467</v>
      </c>
      <c r="I164" s="398">
        <v>45915</v>
      </c>
      <c r="J164" s="397" t="s">
        <v>76</v>
      </c>
      <c r="K164" s="399">
        <v>10000</v>
      </c>
      <c r="L164" s="399">
        <v>10493.5</v>
      </c>
      <c r="M164" s="399">
        <v>10828.89</v>
      </c>
      <c r="N164" s="399">
        <v>10000</v>
      </c>
      <c r="O164" s="400">
        <v>4.2500000000000003E-2</v>
      </c>
      <c r="P164" s="401">
        <v>4.1415327307994841E-4</v>
      </c>
      <c r="Q164" s="402">
        <v>0.9</v>
      </c>
      <c r="R164" s="403" t="s">
        <v>96</v>
      </c>
      <c r="T164" s="374" t="s">
        <v>478</v>
      </c>
      <c r="U164" s="375" t="s">
        <v>105</v>
      </c>
      <c r="V164" s="375" t="s">
        <v>92</v>
      </c>
      <c r="W164" s="375" t="s">
        <v>93</v>
      </c>
      <c r="X164" s="376">
        <v>45467</v>
      </c>
      <c r="Y164" s="376">
        <v>45915</v>
      </c>
      <c r="Z164" s="375" t="s">
        <v>76</v>
      </c>
      <c r="AA164" s="377">
        <v>10000</v>
      </c>
      <c r="AB164" s="377">
        <v>10493.5</v>
      </c>
      <c r="AC164" s="377">
        <v>10828.89</v>
      </c>
      <c r="AD164" s="377">
        <v>10000</v>
      </c>
      <c r="AE164" s="378">
        <v>4.2500000000000003E-2</v>
      </c>
      <c r="AF164" s="378">
        <v>4.0000000000000002E-4</v>
      </c>
      <c r="AG164" s="379">
        <v>0.9</v>
      </c>
      <c r="AH164" s="375" t="s">
        <v>96</v>
      </c>
      <c r="AJ164" s="404">
        <f t="shared" si="42"/>
        <v>0</v>
      </c>
      <c r="AK164" s="404">
        <f t="shared" si="43"/>
        <v>0</v>
      </c>
      <c r="AL164" s="404">
        <f t="shared" si="44"/>
        <v>0</v>
      </c>
      <c r="AM164" s="404">
        <f t="shared" si="45"/>
        <v>0</v>
      </c>
      <c r="AN164" s="404">
        <f t="shared" si="46"/>
        <v>0</v>
      </c>
      <c r="AO164" s="404">
        <f t="shared" si="47"/>
        <v>1.4153273079948396E-5</v>
      </c>
      <c r="AP164" s="404">
        <f t="shared" si="48"/>
        <v>0</v>
      </c>
    </row>
    <row r="165" spans="2:42" ht="14.4" hidden="1" thickBot="1">
      <c r="B165" s="393" t="s">
        <v>478</v>
      </c>
      <c r="C165" s="394"/>
      <c r="D165" s="395" t="s">
        <v>105</v>
      </c>
      <c r="E165" s="396"/>
      <c r="F165" s="397" t="s">
        <v>92</v>
      </c>
      <c r="G165" s="397" t="s">
        <v>93</v>
      </c>
      <c r="H165" s="398">
        <v>45467</v>
      </c>
      <c r="I165" s="398">
        <v>46034</v>
      </c>
      <c r="J165" s="397" t="s">
        <v>76</v>
      </c>
      <c r="K165" s="399">
        <v>15000</v>
      </c>
      <c r="L165" s="399">
        <v>15700.77</v>
      </c>
      <c r="M165" s="399">
        <v>16211.58</v>
      </c>
      <c r="N165" s="399">
        <v>15000</v>
      </c>
      <c r="O165" s="400">
        <v>4.9000000000000002E-2</v>
      </c>
      <c r="P165" s="401">
        <v>6.2001543268030523E-4</v>
      </c>
      <c r="Q165" s="402">
        <v>0.9</v>
      </c>
      <c r="R165" s="403" t="s">
        <v>96</v>
      </c>
      <c r="T165" s="374" t="s">
        <v>478</v>
      </c>
      <c r="U165" s="375" t="s">
        <v>105</v>
      </c>
      <c r="V165" s="375" t="s">
        <v>92</v>
      </c>
      <c r="W165" s="375" t="s">
        <v>93</v>
      </c>
      <c r="X165" s="376">
        <v>45467</v>
      </c>
      <c r="Y165" s="376">
        <v>46034</v>
      </c>
      <c r="Z165" s="375" t="s">
        <v>76</v>
      </c>
      <c r="AA165" s="377">
        <v>15000</v>
      </c>
      <c r="AB165" s="377">
        <v>15700.77</v>
      </c>
      <c r="AC165" s="377">
        <v>16211.58</v>
      </c>
      <c r="AD165" s="377">
        <v>15000</v>
      </c>
      <c r="AE165" s="378">
        <v>4.9000000000000002E-2</v>
      </c>
      <c r="AF165" s="378">
        <v>5.9999999999999995E-4</v>
      </c>
      <c r="AG165" s="379">
        <v>0.9</v>
      </c>
      <c r="AH165" s="375" t="s">
        <v>96</v>
      </c>
      <c r="AJ165" s="404">
        <f t="shared" si="42"/>
        <v>0</v>
      </c>
      <c r="AK165" s="404">
        <f t="shared" si="43"/>
        <v>0</v>
      </c>
      <c r="AL165" s="404">
        <f t="shared" si="44"/>
        <v>0</v>
      </c>
      <c r="AM165" s="404">
        <f t="shared" si="45"/>
        <v>0</v>
      </c>
      <c r="AN165" s="404">
        <f t="shared" si="46"/>
        <v>0</v>
      </c>
      <c r="AO165" s="404">
        <f t="shared" si="47"/>
        <v>2.0015432680305285E-5</v>
      </c>
      <c r="AP165" s="404">
        <f t="shared" si="48"/>
        <v>0</v>
      </c>
    </row>
    <row r="166" spans="2:42" ht="14.4" hidden="1" thickBot="1">
      <c r="B166" s="393" t="s">
        <v>478</v>
      </c>
      <c r="C166" s="394"/>
      <c r="D166" s="395" t="s">
        <v>105</v>
      </c>
      <c r="E166" s="396"/>
      <c r="F166" s="397" t="s">
        <v>92</v>
      </c>
      <c r="G166" s="397" t="s">
        <v>93</v>
      </c>
      <c r="H166" s="398">
        <v>45467</v>
      </c>
      <c r="I166" s="398">
        <v>45681</v>
      </c>
      <c r="J166" s="397" t="s">
        <v>76</v>
      </c>
      <c r="K166" s="399">
        <v>10000</v>
      </c>
      <c r="L166" s="399">
        <v>10570.77</v>
      </c>
      <c r="M166" s="399">
        <v>10897.07</v>
      </c>
      <c r="N166" s="399">
        <v>10000</v>
      </c>
      <c r="O166" s="400">
        <v>4.7500000000000001E-2</v>
      </c>
      <c r="P166" s="401">
        <v>4.1676083213342398E-4</v>
      </c>
      <c r="Q166" s="402">
        <v>0.9</v>
      </c>
      <c r="R166" s="403" t="s">
        <v>96</v>
      </c>
      <c r="T166" s="374" t="s">
        <v>478</v>
      </c>
      <c r="U166" s="375" t="s">
        <v>105</v>
      </c>
      <c r="V166" s="375" t="s">
        <v>92</v>
      </c>
      <c r="W166" s="375" t="s">
        <v>93</v>
      </c>
      <c r="X166" s="376">
        <v>45467</v>
      </c>
      <c r="Y166" s="376">
        <v>45681</v>
      </c>
      <c r="Z166" s="375" t="s">
        <v>76</v>
      </c>
      <c r="AA166" s="377">
        <v>10000</v>
      </c>
      <c r="AB166" s="377">
        <v>10570.77</v>
      </c>
      <c r="AC166" s="377">
        <v>10897.07</v>
      </c>
      <c r="AD166" s="377">
        <v>10000</v>
      </c>
      <c r="AE166" s="378">
        <v>4.7500000000000001E-2</v>
      </c>
      <c r="AF166" s="378">
        <v>4.0000000000000002E-4</v>
      </c>
      <c r="AG166" s="379">
        <v>0.9</v>
      </c>
      <c r="AH166" s="375" t="s">
        <v>96</v>
      </c>
      <c r="AJ166" s="404">
        <f t="shared" si="42"/>
        <v>0</v>
      </c>
      <c r="AK166" s="404">
        <f t="shared" si="43"/>
        <v>0</v>
      </c>
      <c r="AL166" s="404">
        <f t="shared" si="44"/>
        <v>0</v>
      </c>
      <c r="AM166" s="404">
        <f t="shared" si="45"/>
        <v>0</v>
      </c>
      <c r="AN166" s="404">
        <f t="shared" si="46"/>
        <v>0</v>
      </c>
      <c r="AO166" s="404">
        <f t="shared" si="47"/>
        <v>1.6760832133423957E-5</v>
      </c>
      <c r="AP166" s="404">
        <f t="shared" si="48"/>
        <v>0</v>
      </c>
    </row>
    <row r="167" spans="2:42" ht="14.4" thickBot="1">
      <c r="B167" s="393"/>
      <c r="C167" s="394"/>
      <c r="D167" s="395"/>
      <c r="E167" s="396"/>
      <c r="F167" s="397"/>
      <c r="G167" s="397"/>
      <c r="H167" s="398"/>
      <c r="I167" s="398"/>
      <c r="J167" s="397"/>
      <c r="K167" s="416"/>
      <c r="L167" s="416"/>
      <c r="M167" s="416"/>
      <c r="N167" s="416"/>
      <c r="O167" s="417"/>
      <c r="P167" s="418"/>
      <c r="Q167" s="402"/>
      <c r="R167" s="403"/>
      <c r="T167" s="419"/>
      <c r="U167" s="341"/>
      <c r="V167" s="341"/>
      <c r="W167" s="341"/>
      <c r="X167" s="420"/>
      <c r="Y167" s="420"/>
      <c r="Z167" s="341"/>
      <c r="AA167" s="421">
        <f>SUM(AA143:AA166)</f>
        <v>19998565.43</v>
      </c>
      <c r="AB167" s="421">
        <f>SUM(AB143:AB166)</f>
        <v>20048648.229999986</v>
      </c>
      <c r="AC167" s="421">
        <f>SUM(AC143:AC166)</f>
        <v>20137946.540000003</v>
      </c>
      <c r="AD167" s="421">
        <f>SUM(AD143:AD166)</f>
        <v>19996000</v>
      </c>
      <c r="AE167" s="422"/>
      <c r="AF167" s="422"/>
      <c r="AG167" s="423"/>
      <c r="AH167" s="341"/>
      <c r="AJ167" s="404"/>
      <c r="AK167" s="404"/>
      <c r="AL167" s="404"/>
      <c r="AM167" s="404"/>
      <c r="AN167" s="404"/>
      <c r="AO167" s="404"/>
      <c r="AP167" s="404"/>
    </row>
    <row r="168" spans="2:42" ht="14.4" hidden="1" thickBot="1">
      <c r="B168" s="393" t="s">
        <v>478</v>
      </c>
      <c r="C168" s="394"/>
      <c r="D168" s="395" t="s">
        <v>105</v>
      </c>
      <c r="E168" s="396"/>
      <c r="F168" s="397" t="s">
        <v>92</v>
      </c>
      <c r="G168" s="397" t="s">
        <v>93</v>
      </c>
      <c r="H168" s="398">
        <v>45467</v>
      </c>
      <c r="I168" s="398">
        <v>46099</v>
      </c>
      <c r="J168" s="397" t="s">
        <v>76</v>
      </c>
      <c r="K168" s="399">
        <v>15000</v>
      </c>
      <c r="L168" s="399">
        <v>15526.1</v>
      </c>
      <c r="M168" s="399">
        <v>16034.47</v>
      </c>
      <c r="N168" s="399">
        <v>15000</v>
      </c>
      <c r="O168" s="400">
        <v>4.9000000000000002E-2</v>
      </c>
      <c r="P168" s="401">
        <v>6.1324182188592189E-4</v>
      </c>
      <c r="Q168" s="402">
        <v>0.9</v>
      </c>
      <c r="R168" s="403" t="s">
        <v>96</v>
      </c>
      <c r="T168" s="380" t="s">
        <v>478</v>
      </c>
      <c r="U168" s="381" t="s">
        <v>105</v>
      </c>
      <c r="V168" s="381" t="s">
        <v>92</v>
      </c>
      <c r="W168" s="381" t="s">
        <v>93</v>
      </c>
      <c r="X168" s="382">
        <v>45467</v>
      </c>
      <c r="Y168" s="382">
        <v>46099</v>
      </c>
      <c r="Z168" s="381" t="s">
        <v>76</v>
      </c>
      <c r="AA168" s="383">
        <v>15000</v>
      </c>
      <c r="AB168" s="383">
        <v>15526.1</v>
      </c>
      <c r="AC168" s="383">
        <v>16034.47</v>
      </c>
      <c r="AD168" s="383">
        <v>15000</v>
      </c>
      <c r="AE168" s="384">
        <v>4.9000000000000002E-2</v>
      </c>
      <c r="AF168" s="384">
        <v>5.9999999999999995E-4</v>
      </c>
      <c r="AG168" s="385">
        <v>0.9</v>
      </c>
      <c r="AH168" s="381" t="s">
        <v>96</v>
      </c>
      <c r="AJ168" s="404">
        <f t="shared" ref="AJ168:AJ190" si="49">+K168-AA168</f>
        <v>0</v>
      </c>
      <c r="AK168" s="404">
        <f t="shared" ref="AK168:AK190" si="50">+L168-AB168</f>
        <v>0</v>
      </c>
      <c r="AL168" s="404">
        <f t="shared" ref="AL168:AL190" si="51">+M168-AC168</f>
        <v>0</v>
      </c>
      <c r="AM168" s="404">
        <f t="shared" ref="AM168:AM190" si="52">+N168-AD168</f>
        <v>0</v>
      </c>
      <c r="AN168" s="404">
        <f t="shared" ref="AN168:AN190" si="53">+O168-AE168</f>
        <v>0</v>
      </c>
      <c r="AO168" s="404">
        <f t="shared" ref="AO168:AO190" si="54">+P168-AF168</f>
        <v>1.3241821885921941E-5</v>
      </c>
      <c r="AP168" s="404">
        <f t="shared" ref="AP168:AP190" si="55">+Q168-AG168</f>
        <v>0</v>
      </c>
    </row>
    <row r="169" spans="2:42" ht="14.4" hidden="1" thickBot="1">
      <c r="B169" s="393" t="s">
        <v>478</v>
      </c>
      <c r="C169" s="394"/>
      <c r="D169" s="395" t="s">
        <v>105</v>
      </c>
      <c r="E169" s="396"/>
      <c r="F169" s="397" t="s">
        <v>92</v>
      </c>
      <c r="G169" s="397" t="s">
        <v>93</v>
      </c>
      <c r="H169" s="398">
        <v>45467</v>
      </c>
      <c r="I169" s="398">
        <v>46223</v>
      </c>
      <c r="J169" s="397" t="s">
        <v>76</v>
      </c>
      <c r="K169" s="399">
        <v>15000</v>
      </c>
      <c r="L169" s="399">
        <v>15202.7</v>
      </c>
      <c r="M169" s="399">
        <v>15709.97</v>
      </c>
      <c r="N169" s="399">
        <v>15000</v>
      </c>
      <c r="O169" s="400">
        <v>4.9000000000000002E-2</v>
      </c>
      <c r="P169" s="401">
        <v>6.0083124821544941E-4</v>
      </c>
      <c r="Q169" s="402">
        <v>0.9</v>
      </c>
      <c r="R169" s="403" t="s">
        <v>96</v>
      </c>
      <c r="T169" s="380" t="s">
        <v>478</v>
      </c>
      <c r="U169" s="381" t="s">
        <v>105</v>
      </c>
      <c r="V169" s="381" t="s">
        <v>92</v>
      </c>
      <c r="W169" s="381" t="s">
        <v>93</v>
      </c>
      <c r="X169" s="382">
        <v>45467</v>
      </c>
      <c r="Y169" s="382">
        <v>46223</v>
      </c>
      <c r="Z169" s="381" t="s">
        <v>76</v>
      </c>
      <c r="AA169" s="383">
        <v>15000</v>
      </c>
      <c r="AB169" s="383">
        <v>15202.7</v>
      </c>
      <c r="AC169" s="383">
        <v>15709.97</v>
      </c>
      <c r="AD169" s="383">
        <v>15000</v>
      </c>
      <c r="AE169" s="384">
        <v>4.9000000000000002E-2</v>
      </c>
      <c r="AF169" s="384">
        <v>5.9999999999999995E-4</v>
      </c>
      <c r="AG169" s="385">
        <v>0.9</v>
      </c>
      <c r="AH169" s="381" t="s">
        <v>96</v>
      </c>
      <c r="AJ169" s="404">
        <f t="shared" si="49"/>
        <v>0</v>
      </c>
      <c r="AK169" s="404">
        <f t="shared" si="50"/>
        <v>0</v>
      </c>
      <c r="AL169" s="404">
        <f t="shared" si="51"/>
        <v>0</v>
      </c>
      <c r="AM169" s="404">
        <f t="shared" si="52"/>
        <v>0</v>
      </c>
      <c r="AN169" s="404">
        <f t="shared" si="53"/>
        <v>0</v>
      </c>
      <c r="AO169" s="404">
        <f t="shared" si="54"/>
        <v>8.312482154494618E-7</v>
      </c>
      <c r="AP169" s="404">
        <f t="shared" si="55"/>
        <v>0</v>
      </c>
    </row>
    <row r="170" spans="2:42" ht="14.4" hidden="1" thickBot="1">
      <c r="B170" s="393" t="s">
        <v>478</v>
      </c>
      <c r="C170" s="394"/>
      <c r="D170" s="395" t="s">
        <v>105</v>
      </c>
      <c r="E170" s="396"/>
      <c r="F170" s="397" t="s">
        <v>92</v>
      </c>
      <c r="G170" s="397" t="s">
        <v>93</v>
      </c>
      <c r="H170" s="398">
        <v>45467</v>
      </c>
      <c r="I170" s="398">
        <v>46372</v>
      </c>
      <c r="J170" s="397" t="s">
        <v>76</v>
      </c>
      <c r="K170" s="399">
        <v>10000</v>
      </c>
      <c r="L170" s="399">
        <v>9747.76</v>
      </c>
      <c r="M170" s="399">
        <v>9819.01</v>
      </c>
      <c r="N170" s="399">
        <v>10000</v>
      </c>
      <c r="O170" s="400">
        <v>0.05</v>
      </c>
      <c r="P170" s="401">
        <v>3.7553019098954227E-4</v>
      </c>
      <c r="Q170" s="402">
        <v>0.9</v>
      </c>
      <c r="R170" s="403" t="s">
        <v>96</v>
      </c>
      <c r="T170" s="380" t="s">
        <v>478</v>
      </c>
      <c r="U170" s="381" t="s">
        <v>105</v>
      </c>
      <c r="V170" s="381" t="s">
        <v>92</v>
      </c>
      <c r="W170" s="381" t="s">
        <v>93</v>
      </c>
      <c r="X170" s="382">
        <v>45467</v>
      </c>
      <c r="Y170" s="382">
        <v>46372</v>
      </c>
      <c r="Z170" s="381" t="s">
        <v>76</v>
      </c>
      <c r="AA170" s="383">
        <v>10000</v>
      </c>
      <c r="AB170" s="383">
        <v>9747.76</v>
      </c>
      <c r="AC170" s="383">
        <v>9819.01</v>
      </c>
      <c r="AD170" s="383">
        <v>10000</v>
      </c>
      <c r="AE170" s="384">
        <v>0.05</v>
      </c>
      <c r="AF170" s="384">
        <v>4.0000000000000002E-4</v>
      </c>
      <c r="AG170" s="385">
        <v>0.9</v>
      </c>
      <c r="AH170" s="381" t="s">
        <v>96</v>
      </c>
      <c r="AJ170" s="404">
        <f t="shared" si="49"/>
        <v>0</v>
      </c>
      <c r="AK170" s="404">
        <f t="shared" si="50"/>
        <v>0</v>
      </c>
      <c r="AL170" s="404">
        <f t="shared" si="51"/>
        <v>0</v>
      </c>
      <c r="AM170" s="404">
        <f t="shared" si="52"/>
        <v>0</v>
      </c>
      <c r="AN170" s="404">
        <f t="shared" si="53"/>
        <v>0</v>
      </c>
      <c r="AO170" s="404">
        <f t="shared" si="54"/>
        <v>-2.4469809010457745E-5</v>
      </c>
      <c r="AP170" s="404">
        <f t="shared" si="55"/>
        <v>0</v>
      </c>
    </row>
    <row r="171" spans="2:42" ht="14.4" hidden="1" thickBot="1">
      <c r="B171" s="393" t="s">
        <v>478</v>
      </c>
      <c r="C171" s="394"/>
      <c r="D171" s="395" t="s">
        <v>514</v>
      </c>
      <c r="E171" s="396"/>
      <c r="F171" s="397" t="s">
        <v>92</v>
      </c>
      <c r="G171" s="397" t="s">
        <v>93</v>
      </c>
      <c r="H171" s="398">
        <v>45476</v>
      </c>
      <c r="I171" s="398">
        <v>46062</v>
      </c>
      <c r="J171" s="397" t="s">
        <v>76</v>
      </c>
      <c r="K171" s="399">
        <v>60000</v>
      </c>
      <c r="L171" s="399">
        <v>60045.56</v>
      </c>
      <c r="M171" s="399">
        <v>60116.15</v>
      </c>
      <c r="N171" s="399">
        <v>60000</v>
      </c>
      <c r="O171" s="400">
        <v>5.7500000000000002E-2</v>
      </c>
      <c r="P171" s="401">
        <v>2.2991553416338278E-3</v>
      </c>
      <c r="Q171" s="402">
        <v>0.9</v>
      </c>
      <c r="R171" s="403" t="s">
        <v>96</v>
      </c>
      <c r="T171" s="380" t="s">
        <v>478</v>
      </c>
      <c r="U171" s="381" t="s">
        <v>514</v>
      </c>
      <c r="V171" s="381" t="s">
        <v>92</v>
      </c>
      <c r="W171" s="381" t="s">
        <v>93</v>
      </c>
      <c r="X171" s="382">
        <v>45476</v>
      </c>
      <c r="Y171" s="382">
        <v>46062</v>
      </c>
      <c r="Z171" s="381" t="s">
        <v>76</v>
      </c>
      <c r="AA171" s="383">
        <v>60000</v>
      </c>
      <c r="AB171" s="383">
        <v>60045.56</v>
      </c>
      <c r="AC171" s="383">
        <v>60116.15</v>
      </c>
      <c r="AD171" s="383">
        <v>60000</v>
      </c>
      <c r="AE171" s="384">
        <v>5.7500000000000002E-2</v>
      </c>
      <c r="AF171" s="384">
        <v>2.3E-3</v>
      </c>
      <c r="AG171" s="385">
        <v>0.9</v>
      </c>
      <c r="AH171" s="381" t="s">
        <v>96</v>
      </c>
      <c r="AJ171" s="404">
        <f t="shared" si="49"/>
        <v>0</v>
      </c>
      <c r="AK171" s="404">
        <f t="shared" si="50"/>
        <v>0</v>
      </c>
      <c r="AL171" s="404">
        <f t="shared" si="51"/>
        <v>0</v>
      </c>
      <c r="AM171" s="404">
        <f t="shared" si="52"/>
        <v>0</v>
      </c>
      <c r="AN171" s="404">
        <f t="shared" si="53"/>
        <v>0</v>
      </c>
      <c r="AO171" s="404">
        <f t="shared" si="54"/>
        <v>-8.4465836617218792E-7</v>
      </c>
      <c r="AP171" s="404">
        <f t="shared" si="55"/>
        <v>0</v>
      </c>
    </row>
    <row r="172" spans="2:42" ht="14.4" hidden="1" thickBot="1">
      <c r="B172" s="393" t="s">
        <v>478</v>
      </c>
      <c r="C172" s="394"/>
      <c r="D172" s="395" t="s">
        <v>514</v>
      </c>
      <c r="E172" s="396"/>
      <c r="F172" s="397" t="s">
        <v>92</v>
      </c>
      <c r="G172" s="397" t="s">
        <v>93</v>
      </c>
      <c r="H172" s="398">
        <v>45476</v>
      </c>
      <c r="I172" s="398">
        <v>46062</v>
      </c>
      <c r="J172" s="397" t="s">
        <v>76</v>
      </c>
      <c r="K172" s="399">
        <v>40000</v>
      </c>
      <c r="L172" s="399">
        <v>40030.36</v>
      </c>
      <c r="M172" s="399">
        <v>40077.43</v>
      </c>
      <c r="N172" s="399">
        <v>40000</v>
      </c>
      <c r="O172" s="400">
        <v>5.7500000000000002E-2</v>
      </c>
      <c r="P172" s="401">
        <v>1.5327701002718209E-3</v>
      </c>
      <c r="Q172" s="402">
        <v>0.9</v>
      </c>
      <c r="R172" s="403" t="s">
        <v>96</v>
      </c>
      <c r="T172" s="380" t="s">
        <v>478</v>
      </c>
      <c r="U172" s="381" t="s">
        <v>514</v>
      </c>
      <c r="V172" s="381" t="s">
        <v>92</v>
      </c>
      <c r="W172" s="381" t="s">
        <v>93</v>
      </c>
      <c r="X172" s="382">
        <v>45476</v>
      </c>
      <c r="Y172" s="382">
        <v>46062</v>
      </c>
      <c r="Z172" s="381" t="s">
        <v>76</v>
      </c>
      <c r="AA172" s="383">
        <v>40000</v>
      </c>
      <c r="AB172" s="383">
        <v>40030.36</v>
      </c>
      <c r="AC172" s="383">
        <v>40077.43</v>
      </c>
      <c r="AD172" s="383">
        <v>40000</v>
      </c>
      <c r="AE172" s="384">
        <v>5.7500000000000002E-2</v>
      </c>
      <c r="AF172" s="384">
        <v>1.5E-3</v>
      </c>
      <c r="AG172" s="385">
        <v>0.9</v>
      </c>
      <c r="AH172" s="381" t="s">
        <v>96</v>
      </c>
      <c r="AJ172" s="404">
        <f t="shared" si="49"/>
        <v>0</v>
      </c>
      <c r="AK172" s="404">
        <f t="shared" si="50"/>
        <v>0</v>
      </c>
      <c r="AL172" s="404">
        <f t="shared" si="51"/>
        <v>0</v>
      </c>
      <c r="AM172" s="404">
        <f t="shared" si="52"/>
        <v>0</v>
      </c>
      <c r="AN172" s="404">
        <f t="shared" si="53"/>
        <v>0</v>
      </c>
      <c r="AO172" s="404">
        <f t="shared" si="54"/>
        <v>3.2770100271820903E-5</v>
      </c>
      <c r="AP172" s="404">
        <f t="shared" si="55"/>
        <v>0</v>
      </c>
    </row>
    <row r="173" spans="2:42" ht="14.4" hidden="1" thickBot="1">
      <c r="B173" s="393" t="s">
        <v>478</v>
      </c>
      <c r="C173" s="394"/>
      <c r="D173" s="395" t="s">
        <v>514</v>
      </c>
      <c r="E173" s="396"/>
      <c r="F173" s="397" t="s">
        <v>92</v>
      </c>
      <c r="G173" s="397" t="s">
        <v>93</v>
      </c>
      <c r="H173" s="398">
        <v>45166</v>
      </c>
      <c r="I173" s="398">
        <v>45705</v>
      </c>
      <c r="J173" s="397" t="s">
        <v>76</v>
      </c>
      <c r="K173" s="399">
        <v>50000</v>
      </c>
      <c r="L173" s="399">
        <v>50169.71</v>
      </c>
      <c r="M173" s="399">
        <v>50417.29</v>
      </c>
      <c r="N173" s="399">
        <v>50000</v>
      </c>
      <c r="O173" s="400">
        <v>0.06</v>
      </c>
      <c r="P173" s="401">
        <v>1.9282203137460029E-3</v>
      </c>
      <c r="Q173" s="402">
        <v>0.9</v>
      </c>
      <c r="R173" s="403" t="s">
        <v>96</v>
      </c>
      <c r="T173" s="380" t="s">
        <v>478</v>
      </c>
      <c r="U173" s="381" t="s">
        <v>514</v>
      </c>
      <c r="V173" s="381" t="s">
        <v>92</v>
      </c>
      <c r="W173" s="381" t="s">
        <v>93</v>
      </c>
      <c r="X173" s="382">
        <v>45166</v>
      </c>
      <c r="Y173" s="382">
        <v>45705</v>
      </c>
      <c r="Z173" s="381" t="s">
        <v>76</v>
      </c>
      <c r="AA173" s="383">
        <v>50000</v>
      </c>
      <c r="AB173" s="383">
        <v>50169.71</v>
      </c>
      <c r="AC173" s="383">
        <v>50417.29</v>
      </c>
      <c r="AD173" s="383">
        <v>50000</v>
      </c>
      <c r="AE173" s="384">
        <v>0.06</v>
      </c>
      <c r="AF173" s="384">
        <v>1.9E-3</v>
      </c>
      <c r="AG173" s="385">
        <v>0.9</v>
      </c>
      <c r="AH173" s="381" t="s">
        <v>96</v>
      </c>
      <c r="AJ173" s="404">
        <f t="shared" si="49"/>
        <v>0</v>
      </c>
      <c r="AK173" s="404">
        <f t="shared" si="50"/>
        <v>0</v>
      </c>
      <c r="AL173" s="404">
        <f t="shared" si="51"/>
        <v>0</v>
      </c>
      <c r="AM173" s="404">
        <f t="shared" si="52"/>
        <v>0</v>
      </c>
      <c r="AN173" s="404">
        <f t="shared" si="53"/>
        <v>0</v>
      </c>
      <c r="AO173" s="404">
        <f t="shared" si="54"/>
        <v>2.8220313746002944E-5</v>
      </c>
      <c r="AP173" s="404">
        <f t="shared" si="55"/>
        <v>0</v>
      </c>
    </row>
    <row r="174" spans="2:42" ht="14.4" hidden="1" thickBot="1">
      <c r="B174" s="393" t="s">
        <v>478</v>
      </c>
      <c r="C174" s="394"/>
      <c r="D174" s="395" t="s">
        <v>514</v>
      </c>
      <c r="E174" s="396"/>
      <c r="F174" s="397" t="s">
        <v>92</v>
      </c>
      <c r="G174" s="397" t="s">
        <v>93</v>
      </c>
      <c r="H174" s="398">
        <v>45387</v>
      </c>
      <c r="I174" s="398">
        <v>45796</v>
      </c>
      <c r="J174" s="397" t="s">
        <v>76</v>
      </c>
      <c r="K174" s="399">
        <v>50000</v>
      </c>
      <c r="L174" s="399">
        <v>50688.94</v>
      </c>
      <c r="M174" s="399">
        <v>50494.42</v>
      </c>
      <c r="N174" s="399">
        <v>50000</v>
      </c>
      <c r="O174" s="400">
        <v>0.06</v>
      </c>
      <c r="P174" s="401">
        <v>1.9311701675124237E-3</v>
      </c>
      <c r="Q174" s="402">
        <v>0.9</v>
      </c>
      <c r="R174" s="403" t="s">
        <v>96</v>
      </c>
      <c r="T174" s="380" t="s">
        <v>478</v>
      </c>
      <c r="U174" s="381" t="s">
        <v>514</v>
      </c>
      <c r="V174" s="381" t="s">
        <v>92</v>
      </c>
      <c r="W174" s="381" t="s">
        <v>93</v>
      </c>
      <c r="X174" s="382">
        <v>45387</v>
      </c>
      <c r="Y174" s="382">
        <v>45796</v>
      </c>
      <c r="Z174" s="381" t="s">
        <v>76</v>
      </c>
      <c r="AA174" s="383">
        <v>50000</v>
      </c>
      <c r="AB174" s="383">
        <v>50688.94</v>
      </c>
      <c r="AC174" s="383">
        <v>50494.42</v>
      </c>
      <c r="AD174" s="383">
        <v>50000</v>
      </c>
      <c r="AE174" s="384">
        <v>0.06</v>
      </c>
      <c r="AF174" s="384">
        <v>1.9E-3</v>
      </c>
      <c r="AG174" s="385">
        <v>0.9</v>
      </c>
      <c r="AH174" s="381" t="s">
        <v>96</v>
      </c>
      <c r="AJ174" s="404">
        <f t="shared" si="49"/>
        <v>0</v>
      </c>
      <c r="AK174" s="404">
        <f t="shared" si="50"/>
        <v>0</v>
      </c>
      <c r="AL174" s="404">
        <f t="shared" si="51"/>
        <v>0</v>
      </c>
      <c r="AM174" s="404">
        <f t="shared" si="52"/>
        <v>0</v>
      </c>
      <c r="AN174" s="404">
        <f t="shared" si="53"/>
        <v>0</v>
      </c>
      <c r="AO174" s="404">
        <f t="shared" si="54"/>
        <v>3.1170167512423706E-5</v>
      </c>
      <c r="AP174" s="404">
        <f t="shared" si="55"/>
        <v>0</v>
      </c>
    </row>
    <row r="175" spans="2:42" ht="14.4" hidden="1" thickBot="1">
      <c r="B175" s="393" t="s">
        <v>478</v>
      </c>
      <c r="C175" s="394"/>
      <c r="D175" s="395" t="s">
        <v>514</v>
      </c>
      <c r="E175" s="396"/>
      <c r="F175" s="397" t="s">
        <v>92</v>
      </c>
      <c r="G175" s="397" t="s">
        <v>93</v>
      </c>
      <c r="H175" s="398">
        <v>45469</v>
      </c>
      <c r="I175" s="398">
        <v>46037</v>
      </c>
      <c r="J175" s="397" t="s">
        <v>76</v>
      </c>
      <c r="K175" s="399">
        <v>100000</v>
      </c>
      <c r="L175" s="399">
        <v>101450.1</v>
      </c>
      <c r="M175" s="399">
        <v>101476.86</v>
      </c>
      <c r="N175" s="399">
        <v>100000</v>
      </c>
      <c r="O175" s="400">
        <v>6.2E-2</v>
      </c>
      <c r="P175" s="401">
        <v>3.8810047669590973E-3</v>
      </c>
      <c r="Q175" s="402">
        <v>0.9</v>
      </c>
      <c r="R175" s="403" t="s">
        <v>96</v>
      </c>
      <c r="T175" s="380" t="s">
        <v>478</v>
      </c>
      <c r="U175" s="381" t="s">
        <v>514</v>
      </c>
      <c r="V175" s="381" t="s">
        <v>92</v>
      </c>
      <c r="W175" s="381" t="s">
        <v>93</v>
      </c>
      <c r="X175" s="382">
        <v>45469</v>
      </c>
      <c r="Y175" s="382">
        <v>46037</v>
      </c>
      <c r="Z175" s="381" t="s">
        <v>76</v>
      </c>
      <c r="AA175" s="383">
        <v>100000</v>
      </c>
      <c r="AB175" s="383">
        <v>101450.1</v>
      </c>
      <c r="AC175" s="383">
        <v>101476.86</v>
      </c>
      <c r="AD175" s="383">
        <v>100000</v>
      </c>
      <c r="AE175" s="384">
        <v>6.2E-2</v>
      </c>
      <c r="AF175" s="384">
        <v>3.8999999999999998E-3</v>
      </c>
      <c r="AG175" s="385">
        <v>0.9</v>
      </c>
      <c r="AH175" s="381" t="s">
        <v>96</v>
      </c>
      <c r="AJ175" s="404">
        <f t="shared" si="49"/>
        <v>0</v>
      </c>
      <c r="AK175" s="404">
        <f t="shared" si="50"/>
        <v>0</v>
      </c>
      <c r="AL175" s="404">
        <f t="shared" si="51"/>
        <v>0</v>
      </c>
      <c r="AM175" s="404">
        <f t="shared" si="52"/>
        <v>0</v>
      </c>
      <c r="AN175" s="404">
        <f t="shared" si="53"/>
        <v>0</v>
      </c>
      <c r="AO175" s="404">
        <f t="shared" si="54"/>
        <v>-1.8995233040902497E-5</v>
      </c>
      <c r="AP175" s="404">
        <f t="shared" si="55"/>
        <v>0</v>
      </c>
    </row>
    <row r="176" spans="2:42" ht="14.4" hidden="1" thickBot="1">
      <c r="B176" s="393" t="s">
        <v>478</v>
      </c>
      <c r="C176" s="394"/>
      <c r="D176" s="395" t="s">
        <v>514</v>
      </c>
      <c r="E176" s="396"/>
      <c r="F176" s="397" t="s">
        <v>92</v>
      </c>
      <c r="G176" s="397" t="s">
        <v>93</v>
      </c>
      <c r="H176" s="398">
        <v>45469</v>
      </c>
      <c r="I176" s="398">
        <v>46037</v>
      </c>
      <c r="J176" s="397" t="s">
        <v>76</v>
      </c>
      <c r="K176" s="399">
        <v>100000</v>
      </c>
      <c r="L176" s="399">
        <v>101450.1</v>
      </c>
      <c r="M176" s="399">
        <v>101476.86</v>
      </c>
      <c r="N176" s="399">
        <v>100000</v>
      </c>
      <c r="O176" s="400">
        <v>6.2E-2</v>
      </c>
      <c r="P176" s="401">
        <v>3.8810047669590973E-3</v>
      </c>
      <c r="Q176" s="402">
        <v>0.9</v>
      </c>
      <c r="R176" s="403" t="s">
        <v>96</v>
      </c>
      <c r="T176" s="380" t="s">
        <v>478</v>
      </c>
      <c r="U176" s="381" t="s">
        <v>514</v>
      </c>
      <c r="V176" s="381" t="s">
        <v>92</v>
      </c>
      <c r="W176" s="381" t="s">
        <v>93</v>
      </c>
      <c r="X176" s="382">
        <v>45469</v>
      </c>
      <c r="Y176" s="382">
        <v>46037</v>
      </c>
      <c r="Z176" s="381" t="s">
        <v>76</v>
      </c>
      <c r="AA176" s="383">
        <v>100000</v>
      </c>
      <c r="AB176" s="383">
        <v>101450.1</v>
      </c>
      <c r="AC176" s="383">
        <v>101476.86</v>
      </c>
      <c r="AD176" s="383">
        <v>100000</v>
      </c>
      <c r="AE176" s="384">
        <v>6.2E-2</v>
      </c>
      <c r="AF176" s="384">
        <v>3.8999999999999998E-3</v>
      </c>
      <c r="AG176" s="385">
        <v>0.9</v>
      </c>
      <c r="AH176" s="381" t="s">
        <v>96</v>
      </c>
      <c r="AJ176" s="404">
        <f t="shared" si="49"/>
        <v>0</v>
      </c>
      <c r="AK176" s="404">
        <f t="shared" si="50"/>
        <v>0</v>
      </c>
      <c r="AL176" s="404">
        <f t="shared" si="51"/>
        <v>0</v>
      </c>
      <c r="AM176" s="404">
        <f t="shared" si="52"/>
        <v>0</v>
      </c>
      <c r="AN176" s="404">
        <f t="shared" si="53"/>
        <v>0</v>
      </c>
      <c r="AO176" s="404">
        <f t="shared" si="54"/>
        <v>-1.8995233040902497E-5</v>
      </c>
      <c r="AP176" s="404">
        <f t="shared" si="55"/>
        <v>0</v>
      </c>
    </row>
    <row r="177" spans="2:42" ht="14.4" hidden="1" thickBot="1">
      <c r="B177" s="393" t="s">
        <v>478</v>
      </c>
      <c r="C177" s="394"/>
      <c r="D177" s="395" t="s">
        <v>514</v>
      </c>
      <c r="E177" s="396"/>
      <c r="F177" s="397" t="s">
        <v>92</v>
      </c>
      <c r="G177" s="397" t="s">
        <v>93</v>
      </c>
      <c r="H177" s="398">
        <v>45469</v>
      </c>
      <c r="I177" s="398">
        <v>46037</v>
      </c>
      <c r="J177" s="397" t="s">
        <v>76</v>
      </c>
      <c r="K177" s="399">
        <v>100000</v>
      </c>
      <c r="L177" s="399">
        <v>101450.1</v>
      </c>
      <c r="M177" s="399">
        <v>101476.86</v>
      </c>
      <c r="N177" s="399">
        <v>100000</v>
      </c>
      <c r="O177" s="400">
        <v>6.2E-2</v>
      </c>
      <c r="P177" s="401">
        <v>3.8810047669590973E-3</v>
      </c>
      <c r="Q177" s="402">
        <v>0.9</v>
      </c>
      <c r="R177" s="403" t="s">
        <v>96</v>
      </c>
      <c r="T177" s="380" t="s">
        <v>478</v>
      </c>
      <c r="U177" s="381" t="s">
        <v>514</v>
      </c>
      <c r="V177" s="381" t="s">
        <v>92</v>
      </c>
      <c r="W177" s="381" t="s">
        <v>93</v>
      </c>
      <c r="X177" s="382">
        <v>45469</v>
      </c>
      <c r="Y177" s="382">
        <v>46037</v>
      </c>
      <c r="Z177" s="381" t="s">
        <v>76</v>
      </c>
      <c r="AA177" s="383">
        <v>100000</v>
      </c>
      <c r="AB177" s="383">
        <v>101450.1</v>
      </c>
      <c r="AC177" s="383">
        <v>101476.86</v>
      </c>
      <c r="AD177" s="383">
        <v>100000</v>
      </c>
      <c r="AE177" s="384">
        <v>6.2E-2</v>
      </c>
      <c r="AF177" s="384">
        <v>3.8999999999999998E-3</v>
      </c>
      <c r="AG177" s="385">
        <v>0.9</v>
      </c>
      <c r="AH177" s="381" t="s">
        <v>96</v>
      </c>
      <c r="AJ177" s="404">
        <f t="shared" si="49"/>
        <v>0</v>
      </c>
      <c r="AK177" s="404">
        <f t="shared" si="50"/>
        <v>0</v>
      </c>
      <c r="AL177" s="404">
        <f t="shared" si="51"/>
        <v>0</v>
      </c>
      <c r="AM177" s="404">
        <f t="shared" si="52"/>
        <v>0</v>
      </c>
      <c r="AN177" s="404">
        <f t="shared" si="53"/>
        <v>0</v>
      </c>
      <c r="AO177" s="404">
        <f t="shared" si="54"/>
        <v>-1.8995233040902497E-5</v>
      </c>
      <c r="AP177" s="404">
        <f t="shared" si="55"/>
        <v>0</v>
      </c>
    </row>
    <row r="178" spans="2:42" ht="14.4" hidden="1" thickBot="1">
      <c r="B178" s="393" t="s">
        <v>478</v>
      </c>
      <c r="C178" s="394"/>
      <c r="D178" s="395" t="s">
        <v>514</v>
      </c>
      <c r="E178" s="396"/>
      <c r="F178" s="397" t="s">
        <v>92</v>
      </c>
      <c r="G178" s="397" t="s">
        <v>93</v>
      </c>
      <c r="H178" s="398">
        <v>45469</v>
      </c>
      <c r="I178" s="398">
        <v>46037</v>
      </c>
      <c r="J178" s="397" t="s">
        <v>76</v>
      </c>
      <c r="K178" s="399">
        <v>100000</v>
      </c>
      <c r="L178" s="399">
        <v>101450.1</v>
      </c>
      <c r="M178" s="399">
        <v>101476.86</v>
      </c>
      <c r="N178" s="399">
        <v>100000</v>
      </c>
      <c r="O178" s="400">
        <v>6.2E-2</v>
      </c>
      <c r="P178" s="401">
        <v>3.8810047669590973E-3</v>
      </c>
      <c r="Q178" s="402">
        <v>0.9</v>
      </c>
      <c r="R178" s="403" t="s">
        <v>96</v>
      </c>
      <c r="T178" s="380" t="s">
        <v>478</v>
      </c>
      <c r="U178" s="381" t="s">
        <v>514</v>
      </c>
      <c r="V178" s="381" t="s">
        <v>92</v>
      </c>
      <c r="W178" s="381" t="s">
        <v>93</v>
      </c>
      <c r="X178" s="382">
        <v>45469</v>
      </c>
      <c r="Y178" s="382">
        <v>46037</v>
      </c>
      <c r="Z178" s="381" t="s">
        <v>76</v>
      </c>
      <c r="AA178" s="383">
        <v>100000</v>
      </c>
      <c r="AB178" s="383">
        <v>101450.1</v>
      </c>
      <c r="AC178" s="383">
        <v>101476.86</v>
      </c>
      <c r="AD178" s="383">
        <v>100000</v>
      </c>
      <c r="AE178" s="384">
        <v>6.2E-2</v>
      </c>
      <c r="AF178" s="384">
        <v>3.8999999999999998E-3</v>
      </c>
      <c r="AG178" s="385">
        <v>0.9</v>
      </c>
      <c r="AH178" s="381" t="s">
        <v>96</v>
      </c>
      <c r="AJ178" s="404">
        <f t="shared" si="49"/>
        <v>0</v>
      </c>
      <c r="AK178" s="404">
        <f t="shared" si="50"/>
        <v>0</v>
      </c>
      <c r="AL178" s="404">
        <f t="shared" si="51"/>
        <v>0</v>
      </c>
      <c r="AM178" s="404">
        <f t="shared" si="52"/>
        <v>0</v>
      </c>
      <c r="AN178" s="404">
        <f t="shared" si="53"/>
        <v>0</v>
      </c>
      <c r="AO178" s="404">
        <f t="shared" si="54"/>
        <v>-1.8995233040902497E-5</v>
      </c>
      <c r="AP178" s="404">
        <f t="shared" si="55"/>
        <v>0</v>
      </c>
    </row>
    <row r="179" spans="2:42" ht="14.4" hidden="1" thickBot="1">
      <c r="B179" s="393" t="s">
        <v>478</v>
      </c>
      <c r="C179" s="394"/>
      <c r="D179" s="395" t="s">
        <v>514</v>
      </c>
      <c r="E179" s="396"/>
      <c r="F179" s="397" t="s">
        <v>92</v>
      </c>
      <c r="G179" s="397" t="s">
        <v>93</v>
      </c>
      <c r="H179" s="398">
        <v>45469</v>
      </c>
      <c r="I179" s="398">
        <v>46037</v>
      </c>
      <c r="J179" s="397" t="s">
        <v>76</v>
      </c>
      <c r="K179" s="399">
        <v>200000</v>
      </c>
      <c r="L179" s="399">
        <v>202900.2</v>
      </c>
      <c r="M179" s="399">
        <v>202953.71</v>
      </c>
      <c r="N179" s="399">
        <v>200000</v>
      </c>
      <c r="O179" s="400">
        <v>6.2E-2</v>
      </c>
      <c r="P179" s="401">
        <v>7.7620091514660006E-3</v>
      </c>
      <c r="Q179" s="402">
        <v>0.9</v>
      </c>
      <c r="R179" s="403" t="s">
        <v>96</v>
      </c>
      <c r="T179" s="380" t="s">
        <v>478</v>
      </c>
      <c r="U179" s="381" t="s">
        <v>514</v>
      </c>
      <c r="V179" s="381" t="s">
        <v>92</v>
      </c>
      <c r="W179" s="381" t="s">
        <v>93</v>
      </c>
      <c r="X179" s="382">
        <v>45469</v>
      </c>
      <c r="Y179" s="382">
        <v>46037</v>
      </c>
      <c r="Z179" s="381" t="s">
        <v>76</v>
      </c>
      <c r="AA179" s="383">
        <v>200000</v>
      </c>
      <c r="AB179" s="383">
        <v>202900.2</v>
      </c>
      <c r="AC179" s="383">
        <v>202953.71</v>
      </c>
      <c r="AD179" s="383">
        <v>200000</v>
      </c>
      <c r="AE179" s="384">
        <v>6.2E-2</v>
      </c>
      <c r="AF179" s="384">
        <v>7.7999999999999996E-3</v>
      </c>
      <c r="AG179" s="385">
        <v>0.9</v>
      </c>
      <c r="AH179" s="381" t="s">
        <v>96</v>
      </c>
      <c r="AJ179" s="404">
        <f t="shared" si="49"/>
        <v>0</v>
      </c>
      <c r="AK179" s="404">
        <f t="shared" si="50"/>
        <v>0</v>
      </c>
      <c r="AL179" s="404">
        <f t="shared" si="51"/>
        <v>0</v>
      </c>
      <c r="AM179" s="404">
        <f t="shared" si="52"/>
        <v>0</v>
      </c>
      <c r="AN179" s="404">
        <f t="shared" si="53"/>
        <v>0</v>
      </c>
      <c r="AO179" s="404">
        <f t="shared" si="54"/>
        <v>-3.799084853399904E-5</v>
      </c>
      <c r="AP179" s="404">
        <f t="shared" si="55"/>
        <v>0</v>
      </c>
    </row>
    <row r="180" spans="2:42" ht="14.4" hidden="1" thickBot="1">
      <c r="B180" s="393" t="s">
        <v>478</v>
      </c>
      <c r="C180" s="394"/>
      <c r="D180" s="395" t="s">
        <v>514</v>
      </c>
      <c r="E180" s="396"/>
      <c r="F180" s="397" t="s">
        <v>92</v>
      </c>
      <c r="G180" s="397" t="s">
        <v>93</v>
      </c>
      <c r="H180" s="398">
        <v>45469</v>
      </c>
      <c r="I180" s="398">
        <v>46037</v>
      </c>
      <c r="J180" s="397" t="s">
        <v>76</v>
      </c>
      <c r="K180" s="399">
        <v>200000</v>
      </c>
      <c r="L180" s="399">
        <v>202900.2</v>
      </c>
      <c r="M180" s="399">
        <v>202953.71</v>
      </c>
      <c r="N180" s="399">
        <v>200000</v>
      </c>
      <c r="O180" s="400">
        <v>6.2E-2</v>
      </c>
      <c r="P180" s="401">
        <v>7.7620091514660006E-3</v>
      </c>
      <c r="Q180" s="402">
        <v>0.9</v>
      </c>
      <c r="R180" s="403" t="s">
        <v>96</v>
      </c>
      <c r="T180" s="380" t="s">
        <v>478</v>
      </c>
      <c r="U180" s="381" t="s">
        <v>514</v>
      </c>
      <c r="V180" s="381" t="s">
        <v>92</v>
      </c>
      <c r="W180" s="381" t="s">
        <v>93</v>
      </c>
      <c r="X180" s="382">
        <v>45469</v>
      </c>
      <c r="Y180" s="382">
        <v>46037</v>
      </c>
      <c r="Z180" s="381" t="s">
        <v>76</v>
      </c>
      <c r="AA180" s="383">
        <v>200000</v>
      </c>
      <c r="AB180" s="383">
        <v>202900.2</v>
      </c>
      <c r="AC180" s="383">
        <v>202953.71</v>
      </c>
      <c r="AD180" s="383">
        <v>200000</v>
      </c>
      <c r="AE180" s="384">
        <v>6.2E-2</v>
      </c>
      <c r="AF180" s="384">
        <v>7.7999999999999996E-3</v>
      </c>
      <c r="AG180" s="385">
        <v>0.9</v>
      </c>
      <c r="AH180" s="381" t="s">
        <v>96</v>
      </c>
      <c r="AJ180" s="404">
        <f t="shared" si="49"/>
        <v>0</v>
      </c>
      <c r="AK180" s="404">
        <f t="shared" si="50"/>
        <v>0</v>
      </c>
      <c r="AL180" s="404">
        <f t="shared" si="51"/>
        <v>0</v>
      </c>
      <c r="AM180" s="404">
        <f t="shared" si="52"/>
        <v>0</v>
      </c>
      <c r="AN180" s="404">
        <f t="shared" si="53"/>
        <v>0</v>
      </c>
      <c r="AO180" s="404">
        <f t="shared" si="54"/>
        <v>-3.799084853399904E-5</v>
      </c>
      <c r="AP180" s="404">
        <f t="shared" si="55"/>
        <v>0</v>
      </c>
    </row>
    <row r="181" spans="2:42" ht="14.4" hidden="1" thickBot="1">
      <c r="B181" s="393" t="s">
        <v>478</v>
      </c>
      <c r="C181" s="394"/>
      <c r="D181" s="395" t="s">
        <v>514</v>
      </c>
      <c r="E181" s="396"/>
      <c r="F181" s="397" t="s">
        <v>92</v>
      </c>
      <c r="G181" s="397" t="s">
        <v>93</v>
      </c>
      <c r="H181" s="398">
        <v>45474</v>
      </c>
      <c r="I181" s="398">
        <v>45937</v>
      </c>
      <c r="J181" s="397" t="s">
        <v>76</v>
      </c>
      <c r="K181" s="399">
        <v>500000</v>
      </c>
      <c r="L181" s="399">
        <v>509834.1</v>
      </c>
      <c r="M181" s="399">
        <v>509276.13</v>
      </c>
      <c r="N181" s="399">
        <v>500000</v>
      </c>
      <c r="O181" s="400">
        <v>6.5000000000000002E-2</v>
      </c>
      <c r="P181" s="401">
        <v>1.9477377288068243E-2</v>
      </c>
      <c r="Q181" s="402">
        <v>0.9</v>
      </c>
      <c r="R181" s="403" t="s">
        <v>96</v>
      </c>
      <c r="T181" s="380" t="s">
        <v>478</v>
      </c>
      <c r="U181" s="381" t="s">
        <v>514</v>
      </c>
      <c r="V181" s="381" t="s">
        <v>92</v>
      </c>
      <c r="W181" s="381" t="s">
        <v>93</v>
      </c>
      <c r="X181" s="382">
        <v>45474</v>
      </c>
      <c r="Y181" s="382">
        <v>45937</v>
      </c>
      <c r="Z181" s="381" t="s">
        <v>76</v>
      </c>
      <c r="AA181" s="383">
        <v>500000</v>
      </c>
      <c r="AB181" s="383">
        <v>509834.1</v>
      </c>
      <c r="AC181" s="383">
        <v>509276.13</v>
      </c>
      <c r="AD181" s="383">
        <v>500000</v>
      </c>
      <c r="AE181" s="384">
        <v>6.5000000000000002E-2</v>
      </c>
      <c r="AF181" s="384">
        <v>1.95E-2</v>
      </c>
      <c r="AG181" s="385">
        <v>0.9</v>
      </c>
      <c r="AH181" s="381" t="s">
        <v>96</v>
      </c>
      <c r="AJ181" s="404">
        <f t="shared" si="49"/>
        <v>0</v>
      </c>
      <c r="AK181" s="404">
        <f t="shared" si="50"/>
        <v>0</v>
      </c>
      <c r="AL181" s="404">
        <f t="shared" si="51"/>
        <v>0</v>
      </c>
      <c r="AM181" s="404">
        <f t="shared" si="52"/>
        <v>0</v>
      </c>
      <c r="AN181" s="404">
        <f t="shared" si="53"/>
        <v>0</v>
      </c>
      <c r="AO181" s="404">
        <f t="shared" si="54"/>
        <v>-2.2622711931756523E-5</v>
      </c>
      <c r="AP181" s="404">
        <f t="shared" si="55"/>
        <v>0</v>
      </c>
    </row>
    <row r="182" spans="2:42" ht="14.4" hidden="1" thickBot="1">
      <c r="B182" s="393" t="s">
        <v>478</v>
      </c>
      <c r="C182" s="394"/>
      <c r="D182" s="395" t="s">
        <v>514</v>
      </c>
      <c r="E182" s="396"/>
      <c r="F182" s="397" t="s">
        <v>92</v>
      </c>
      <c r="G182" s="397" t="s">
        <v>93</v>
      </c>
      <c r="H182" s="398">
        <v>45399</v>
      </c>
      <c r="I182" s="398">
        <v>45943</v>
      </c>
      <c r="J182" s="397" t="s">
        <v>76</v>
      </c>
      <c r="K182" s="399">
        <v>500000</v>
      </c>
      <c r="L182" s="399">
        <v>502299.81</v>
      </c>
      <c r="M182" s="399">
        <v>508407.67</v>
      </c>
      <c r="N182" s="399">
        <v>500000</v>
      </c>
      <c r="O182" s="400">
        <v>6.5000000000000002E-2</v>
      </c>
      <c r="P182" s="401">
        <v>1.9444162844894565E-2</v>
      </c>
      <c r="Q182" s="402">
        <v>0.9</v>
      </c>
      <c r="R182" s="403" t="s">
        <v>96</v>
      </c>
      <c r="T182" s="380" t="s">
        <v>478</v>
      </c>
      <c r="U182" s="381" t="s">
        <v>514</v>
      </c>
      <c r="V182" s="381" t="s">
        <v>92</v>
      </c>
      <c r="W182" s="381" t="s">
        <v>93</v>
      </c>
      <c r="X182" s="382">
        <v>45399</v>
      </c>
      <c r="Y182" s="382">
        <v>45943</v>
      </c>
      <c r="Z182" s="381" t="s">
        <v>76</v>
      </c>
      <c r="AA182" s="383">
        <v>500000</v>
      </c>
      <c r="AB182" s="383">
        <v>502299.81</v>
      </c>
      <c r="AC182" s="383">
        <v>508407.67</v>
      </c>
      <c r="AD182" s="383">
        <v>500000</v>
      </c>
      <c r="AE182" s="384">
        <v>6.5000000000000002E-2</v>
      </c>
      <c r="AF182" s="384">
        <v>1.9400000000000001E-2</v>
      </c>
      <c r="AG182" s="385">
        <v>0.9</v>
      </c>
      <c r="AH182" s="381" t="s">
        <v>96</v>
      </c>
      <c r="AJ182" s="404">
        <f t="shared" si="49"/>
        <v>0</v>
      </c>
      <c r="AK182" s="404">
        <f t="shared" si="50"/>
        <v>0</v>
      </c>
      <c r="AL182" s="404">
        <f t="shared" si="51"/>
        <v>0</v>
      </c>
      <c r="AM182" s="404">
        <f t="shared" si="52"/>
        <v>0</v>
      </c>
      <c r="AN182" s="404">
        <f t="shared" si="53"/>
        <v>0</v>
      </c>
      <c r="AO182" s="404">
        <f t="shared" si="54"/>
        <v>4.4162844894564401E-5</v>
      </c>
      <c r="AP182" s="404">
        <f t="shared" si="55"/>
        <v>0</v>
      </c>
    </row>
    <row r="183" spans="2:42" ht="14.4" hidden="1" thickBot="1">
      <c r="B183" s="393" t="s">
        <v>478</v>
      </c>
      <c r="C183" s="394"/>
      <c r="D183" s="395" t="s">
        <v>106</v>
      </c>
      <c r="E183" s="396"/>
      <c r="F183" s="397" t="s">
        <v>92</v>
      </c>
      <c r="G183" s="397" t="s">
        <v>93</v>
      </c>
      <c r="H183" s="398">
        <v>45412</v>
      </c>
      <c r="I183" s="398">
        <v>46238</v>
      </c>
      <c r="J183" s="397" t="s">
        <v>76</v>
      </c>
      <c r="K183" s="399">
        <v>100000</v>
      </c>
      <c r="L183" s="399">
        <v>101727.75</v>
      </c>
      <c r="M183" s="399">
        <v>101165.63</v>
      </c>
      <c r="N183" s="399">
        <v>100000</v>
      </c>
      <c r="O183" s="400">
        <v>6.5000000000000002E-2</v>
      </c>
      <c r="P183" s="401">
        <v>3.8691017073490476E-3</v>
      </c>
      <c r="Q183" s="402">
        <v>0.9</v>
      </c>
      <c r="R183" s="403" t="s">
        <v>96</v>
      </c>
      <c r="T183" s="380" t="s">
        <v>478</v>
      </c>
      <c r="U183" s="381" t="s">
        <v>106</v>
      </c>
      <c r="V183" s="381" t="s">
        <v>92</v>
      </c>
      <c r="W183" s="381" t="s">
        <v>93</v>
      </c>
      <c r="X183" s="382">
        <v>45412</v>
      </c>
      <c r="Y183" s="382">
        <v>46238</v>
      </c>
      <c r="Z183" s="381" t="s">
        <v>76</v>
      </c>
      <c r="AA183" s="383">
        <v>100000</v>
      </c>
      <c r="AB183" s="383">
        <v>101727.75</v>
      </c>
      <c r="AC183" s="383">
        <v>101165.63</v>
      </c>
      <c r="AD183" s="383">
        <v>100000</v>
      </c>
      <c r="AE183" s="384">
        <v>6.5000000000000002E-2</v>
      </c>
      <c r="AF183" s="384">
        <v>3.8999999999999998E-3</v>
      </c>
      <c r="AG183" s="385">
        <v>0.9</v>
      </c>
      <c r="AH183" s="381" t="s">
        <v>96</v>
      </c>
      <c r="AJ183" s="404">
        <f t="shared" si="49"/>
        <v>0</v>
      </c>
      <c r="AK183" s="404">
        <f t="shared" si="50"/>
        <v>0</v>
      </c>
      <c r="AL183" s="404">
        <f t="shared" si="51"/>
        <v>0</v>
      </c>
      <c r="AM183" s="404">
        <f t="shared" si="52"/>
        <v>0</v>
      </c>
      <c r="AN183" s="404">
        <f t="shared" si="53"/>
        <v>0</v>
      </c>
      <c r="AO183" s="404">
        <f t="shared" si="54"/>
        <v>-3.0898292650952206E-5</v>
      </c>
      <c r="AP183" s="404">
        <f t="shared" si="55"/>
        <v>0</v>
      </c>
    </row>
    <row r="184" spans="2:42" ht="14.4" hidden="1" thickBot="1">
      <c r="B184" s="393" t="s">
        <v>478</v>
      </c>
      <c r="C184" s="394"/>
      <c r="D184" s="395" t="s">
        <v>106</v>
      </c>
      <c r="E184" s="396"/>
      <c r="F184" s="397" t="s">
        <v>92</v>
      </c>
      <c r="G184" s="397" t="s">
        <v>93</v>
      </c>
      <c r="H184" s="398">
        <v>45412</v>
      </c>
      <c r="I184" s="398">
        <v>46238</v>
      </c>
      <c r="J184" s="397" t="s">
        <v>76</v>
      </c>
      <c r="K184" s="399">
        <v>100000</v>
      </c>
      <c r="L184" s="399">
        <v>101727.75</v>
      </c>
      <c r="M184" s="399">
        <v>101165.63</v>
      </c>
      <c r="N184" s="399">
        <v>100000</v>
      </c>
      <c r="O184" s="400">
        <v>6.5000000000000002E-2</v>
      </c>
      <c r="P184" s="401">
        <v>3.8691017073490476E-3</v>
      </c>
      <c r="Q184" s="402">
        <v>0.9</v>
      </c>
      <c r="R184" s="403" t="s">
        <v>96</v>
      </c>
      <c r="T184" s="380" t="s">
        <v>478</v>
      </c>
      <c r="U184" s="381" t="s">
        <v>106</v>
      </c>
      <c r="V184" s="381" t="s">
        <v>92</v>
      </c>
      <c r="W184" s="381" t="s">
        <v>93</v>
      </c>
      <c r="X184" s="382">
        <v>45412</v>
      </c>
      <c r="Y184" s="382">
        <v>46238</v>
      </c>
      <c r="Z184" s="381" t="s">
        <v>76</v>
      </c>
      <c r="AA184" s="383">
        <v>100000</v>
      </c>
      <c r="AB184" s="383">
        <v>101727.75</v>
      </c>
      <c r="AC184" s="383">
        <v>101165.63</v>
      </c>
      <c r="AD184" s="383">
        <v>100000</v>
      </c>
      <c r="AE184" s="384">
        <v>6.5000000000000002E-2</v>
      </c>
      <c r="AF184" s="384">
        <v>3.8999999999999998E-3</v>
      </c>
      <c r="AG184" s="385">
        <v>0.9</v>
      </c>
      <c r="AH184" s="381" t="s">
        <v>96</v>
      </c>
      <c r="AJ184" s="404">
        <f t="shared" si="49"/>
        <v>0</v>
      </c>
      <c r="AK184" s="404">
        <f t="shared" si="50"/>
        <v>0</v>
      </c>
      <c r="AL184" s="404">
        <f t="shared" si="51"/>
        <v>0</v>
      </c>
      <c r="AM184" s="404">
        <f t="shared" si="52"/>
        <v>0</v>
      </c>
      <c r="AN184" s="404">
        <f t="shared" si="53"/>
        <v>0</v>
      </c>
      <c r="AO184" s="404">
        <f t="shared" si="54"/>
        <v>-3.0898292650952206E-5</v>
      </c>
      <c r="AP184" s="404">
        <f t="shared" si="55"/>
        <v>0</v>
      </c>
    </row>
    <row r="185" spans="2:42" ht="14.4" hidden="1" thickBot="1">
      <c r="B185" s="393" t="s">
        <v>478</v>
      </c>
      <c r="C185" s="394"/>
      <c r="D185" s="395" t="s">
        <v>106</v>
      </c>
      <c r="E185" s="396"/>
      <c r="F185" s="397" t="s">
        <v>92</v>
      </c>
      <c r="G185" s="397" t="s">
        <v>93</v>
      </c>
      <c r="H185" s="398">
        <v>45412</v>
      </c>
      <c r="I185" s="398">
        <v>46238</v>
      </c>
      <c r="J185" s="397" t="s">
        <v>76</v>
      </c>
      <c r="K185" s="399">
        <v>100000</v>
      </c>
      <c r="L185" s="399">
        <v>101727.75</v>
      </c>
      <c r="M185" s="399">
        <v>101165.63</v>
      </c>
      <c r="N185" s="399">
        <v>100000</v>
      </c>
      <c r="O185" s="400">
        <v>6.5000000000000002E-2</v>
      </c>
      <c r="P185" s="401">
        <v>3.8691017073490476E-3</v>
      </c>
      <c r="Q185" s="402">
        <v>0.9</v>
      </c>
      <c r="R185" s="403" t="s">
        <v>96</v>
      </c>
      <c r="T185" s="380" t="s">
        <v>478</v>
      </c>
      <c r="U185" s="381" t="s">
        <v>106</v>
      </c>
      <c r="V185" s="381" t="s">
        <v>92</v>
      </c>
      <c r="W185" s="381" t="s">
        <v>93</v>
      </c>
      <c r="X185" s="382">
        <v>45412</v>
      </c>
      <c r="Y185" s="382">
        <v>46238</v>
      </c>
      <c r="Z185" s="381" t="s">
        <v>76</v>
      </c>
      <c r="AA185" s="383">
        <v>100000</v>
      </c>
      <c r="AB185" s="383">
        <v>101727.75</v>
      </c>
      <c r="AC185" s="383">
        <v>101165.63</v>
      </c>
      <c r="AD185" s="383">
        <v>100000</v>
      </c>
      <c r="AE185" s="384">
        <v>6.5000000000000002E-2</v>
      </c>
      <c r="AF185" s="384">
        <v>3.8999999999999998E-3</v>
      </c>
      <c r="AG185" s="385">
        <v>0.9</v>
      </c>
      <c r="AH185" s="381" t="s">
        <v>96</v>
      </c>
      <c r="AJ185" s="404">
        <f t="shared" si="49"/>
        <v>0</v>
      </c>
      <c r="AK185" s="404">
        <f t="shared" si="50"/>
        <v>0</v>
      </c>
      <c r="AL185" s="404">
        <f t="shared" si="51"/>
        <v>0</v>
      </c>
      <c r="AM185" s="404">
        <f t="shared" si="52"/>
        <v>0</v>
      </c>
      <c r="AN185" s="404">
        <f t="shared" si="53"/>
        <v>0</v>
      </c>
      <c r="AO185" s="404">
        <f t="shared" si="54"/>
        <v>-3.0898292650952206E-5</v>
      </c>
      <c r="AP185" s="404">
        <f t="shared" si="55"/>
        <v>0</v>
      </c>
    </row>
    <row r="186" spans="2:42" ht="14.4" hidden="1" thickBot="1">
      <c r="B186" s="393" t="s">
        <v>478</v>
      </c>
      <c r="C186" s="394"/>
      <c r="D186" s="395" t="s">
        <v>106</v>
      </c>
      <c r="E186" s="396"/>
      <c r="F186" s="397" t="s">
        <v>92</v>
      </c>
      <c r="G186" s="397" t="s">
        <v>93</v>
      </c>
      <c r="H186" s="398">
        <v>45412</v>
      </c>
      <c r="I186" s="398">
        <v>46238</v>
      </c>
      <c r="J186" s="397" t="s">
        <v>76</v>
      </c>
      <c r="K186" s="399">
        <v>100000</v>
      </c>
      <c r="L186" s="399">
        <v>101727.75</v>
      </c>
      <c r="M186" s="399">
        <v>101165.63</v>
      </c>
      <c r="N186" s="399">
        <v>100000</v>
      </c>
      <c r="O186" s="400">
        <v>6.5000000000000002E-2</v>
      </c>
      <c r="P186" s="401">
        <v>3.8691017073490476E-3</v>
      </c>
      <c r="Q186" s="402">
        <v>0.9</v>
      </c>
      <c r="R186" s="403" t="s">
        <v>96</v>
      </c>
      <c r="T186" s="380" t="s">
        <v>478</v>
      </c>
      <c r="U186" s="381" t="s">
        <v>106</v>
      </c>
      <c r="V186" s="381" t="s">
        <v>92</v>
      </c>
      <c r="W186" s="381" t="s">
        <v>93</v>
      </c>
      <c r="X186" s="382">
        <v>45412</v>
      </c>
      <c r="Y186" s="382">
        <v>46238</v>
      </c>
      <c r="Z186" s="381" t="s">
        <v>76</v>
      </c>
      <c r="AA186" s="383">
        <v>100000</v>
      </c>
      <c r="AB186" s="383">
        <v>101727.75</v>
      </c>
      <c r="AC186" s="383">
        <v>101165.63</v>
      </c>
      <c r="AD186" s="383">
        <v>100000</v>
      </c>
      <c r="AE186" s="384">
        <v>6.5000000000000002E-2</v>
      </c>
      <c r="AF186" s="384">
        <v>3.8999999999999998E-3</v>
      </c>
      <c r="AG186" s="385">
        <v>0.9</v>
      </c>
      <c r="AH186" s="381" t="s">
        <v>96</v>
      </c>
      <c r="AJ186" s="404">
        <f t="shared" si="49"/>
        <v>0</v>
      </c>
      <c r="AK186" s="404">
        <f t="shared" si="50"/>
        <v>0</v>
      </c>
      <c r="AL186" s="404">
        <f t="shared" si="51"/>
        <v>0</v>
      </c>
      <c r="AM186" s="404">
        <f t="shared" si="52"/>
        <v>0</v>
      </c>
      <c r="AN186" s="404">
        <f t="shared" si="53"/>
        <v>0</v>
      </c>
      <c r="AO186" s="404">
        <f t="shared" si="54"/>
        <v>-3.0898292650952206E-5</v>
      </c>
      <c r="AP186" s="404">
        <f t="shared" si="55"/>
        <v>0</v>
      </c>
    </row>
    <row r="187" spans="2:42" ht="14.4" hidden="1" thickBot="1">
      <c r="B187" s="393" t="s">
        <v>478</v>
      </c>
      <c r="C187" s="394"/>
      <c r="D187" s="395" t="s">
        <v>106</v>
      </c>
      <c r="E187" s="396"/>
      <c r="F187" s="397" t="s">
        <v>92</v>
      </c>
      <c r="G187" s="397" t="s">
        <v>93</v>
      </c>
      <c r="H187" s="398">
        <v>45412</v>
      </c>
      <c r="I187" s="398">
        <v>46238</v>
      </c>
      <c r="J187" s="397" t="s">
        <v>76</v>
      </c>
      <c r="K187" s="399">
        <v>100000</v>
      </c>
      <c r="L187" s="399">
        <v>101727.75</v>
      </c>
      <c r="M187" s="399">
        <v>101165.63</v>
      </c>
      <c r="N187" s="399">
        <v>100000</v>
      </c>
      <c r="O187" s="400">
        <v>6.5000000000000002E-2</v>
      </c>
      <c r="P187" s="401">
        <v>3.8691017073490476E-3</v>
      </c>
      <c r="Q187" s="402">
        <v>0.9</v>
      </c>
      <c r="R187" s="403" t="s">
        <v>96</v>
      </c>
      <c r="T187" s="380" t="s">
        <v>478</v>
      </c>
      <c r="U187" s="381" t="s">
        <v>106</v>
      </c>
      <c r="V187" s="381" t="s">
        <v>92</v>
      </c>
      <c r="W187" s="381" t="s">
        <v>93</v>
      </c>
      <c r="X187" s="382">
        <v>45412</v>
      </c>
      <c r="Y187" s="382">
        <v>46238</v>
      </c>
      <c r="Z187" s="381" t="s">
        <v>76</v>
      </c>
      <c r="AA187" s="383">
        <v>100000</v>
      </c>
      <c r="AB187" s="383">
        <v>101727.75</v>
      </c>
      <c r="AC187" s="383">
        <v>101165.63</v>
      </c>
      <c r="AD187" s="383">
        <v>100000</v>
      </c>
      <c r="AE187" s="384">
        <v>6.5000000000000002E-2</v>
      </c>
      <c r="AF187" s="384">
        <v>3.8999999999999998E-3</v>
      </c>
      <c r="AG187" s="385">
        <v>0.9</v>
      </c>
      <c r="AH187" s="381" t="s">
        <v>96</v>
      </c>
      <c r="AJ187" s="404">
        <f t="shared" si="49"/>
        <v>0</v>
      </c>
      <c r="AK187" s="404">
        <f t="shared" si="50"/>
        <v>0</v>
      </c>
      <c r="AL187" s="404">
        <f t="shared" si="51"/>
        <v>0</v>
      </c>
      <c r="AM187" s="404">
        <f t="shared" si="52"/>
        <v>0</v>
      </c>
      <c r="AN187" s="404">
        <f t="shared" si="53"/>
        <v>0</v>
      </c>
      <c r="AO187" s="404">
        <f t="shared" si="54"/>
        <v>-3.0898292650952206E-5</v>
      </c>
      <c r="AP187" s="404">
        <f t="shared" si="55"/>
        <v>0</v>
      </c>
    </row>
    <row r="188" spans="2:42" ht="14.4" hidden="1" thickBot="1">
      <c r="B188" s="393" t="s">
        <v>478</v>
      </c>
      <c r="C188" s="394"/>
      <c r="D188" s="395" t="s">
        <v>106</v>
      </c>
      <c r="E188" s="396"/>
      <c r="F188" s="397" t="s">
        <v>92</v>
      </c>
      <c r="G188" s="397" t="s">
        <v>93</v>
      </c>
      <c r="H188" s="398">
        <v>45412</v>
      </c>
      <c r="I188" s="398">
        <v>46238</v>
      </c>
      <c r="J188" s="397" t="s">
        <v>76</v>
      </c>
      <c r="K188" s="399">
        <v>100000</v>
      </c>
      <c r="L188" s="399">
        <v>101727.75</v>
      </c>
      <c r="M188" s="399">
        <v>101165.63</v>
      </c>
      <c r="N188" s="399">
        <v>100000</v>
      </c>
      <c r="O188" s="400">
        <v>6.5000000000000002E-2</v>
      </c>
      <c r="P188" s="401">
        <v>3.8691017073490476E-3</v>
      </c>
      <c r="Q188" s="402">
        <v>0.9</v>
      </c>
      <c r="R188" s="403" t="s">
        <v>96</v>
      </c>
      <c r="T188" s="380" t="s">
        <v>478</v>
      </c>
      <c r="U188" s="381" t="s">
        <v>106</v>
      </c>
      <c r="V188" s="381" t="s">
        <v>92</v>
      </c>
      <c r="W188" s="381" t="s">
        <v>93</v>
      </c>
      <c r="X188" s="382">
        <v>45412</v>
      </c>
      <c r="Y188" s="382">
        <v>46238</v>
      </c>
      <c r="Z188" s="381" t="s">
        <v>76</v>
      </c>
      <c r="AA188" s="383">
        <v>100000</v>
      </c>
      <c r="AB188" s="383">
        <v>101727.75</v>
      </c>
      <c r="AC188" s="383">
        <v>101165.63</v>
      </c>
      <c r="AD188" s="383">
        <v>100000</v>
      </c>
      <c r="AE188" s="384">
        <v>6.5000000000000002E-2</v>
      </c>
      <c r="AF188" s="384">
        <v>3.8999999999999998E-3</v>
      </c>
      <c r="AG188" s="385">
        <v>0.9</v>
      </c>
      <c r="AH188" s="381" t="s">
        <v>96</v>
      </c>
      <c r="AJ188" s="404">
        <f t="shared" si="49"/>
        <v>0</v>
      </c>
      <c r="AK188" s="404">
        <f t="shared" si="50"/>
        <v>0</v>
      </c>
      <c r="AL188" s="404">
        <f t="shared" si="51"/>
        <v>0</v>
      </c>
      <c r="AM188" s="404">
        <f t="shared" si="52"/>
        <v>0</v>
      </c>
      <c r="AN188" s="404">
        <f t="shared" si="53"/>
        <v>0</v>
      </c>
      <c r="AO188" s="404">
        <f t="shared" si="54"/>
        <v>-3.0898292650952206E-5</v>
      </c>
      <c r="AP188" s="404">
        <f t="shared" si="55"/>
        <v>0</v>
      </c>
    </row>
    <row r="189" spans="2:42" ht="14.4" hidden="1" thickBot="1">
      <c r="B189" s="393" t="s">
        <v>478</v>
      </c>
      <c r="C189" s="394"/>
      <c r="D189" s="395" t="s">
        <v>106</v>
      </c>
      <c r="E189" s="396"/>
      <c r="F189" s="397" t="s">
        <v>92</v>
      </c>
      <c r="G189" s="397" t="s">
        <v>93</v>
      </c>
      <c r="H189" s="398">
        <v>45335</v>
      </c>
      <c r="I189" s="398">
        <v>46238</v>
      </c>
      <c r="J189" s="397" t="s">
        <v>76</v>
      </c>
      <c r="K189" s="399">
        <v>100000</v>
      </c>
      <c r="L189" s="399">
        <v>100607.16</v>
      </c>
      <c r="M189" s="399">
        <v>101314.06</v>
      </c>
      <c r="N189" s="399">
        <v>100000</v>
      </c>
      <c r="O189" s="400">
        <v>6.5000000000000002E-2</v>
      </c>
      <c r="P189" s="401">
        <v>3.8747784452532329E-3</v>
      </c>
      <c r="Q189" s="402">
        <v>0.9</v>
      </c>
      <c r="R189" s="403" t="s">
        <v>96</v>
      </c>
      <c r="T189" s="380" t="s">
        <v>478</v>
      </c>
      <c r="U189" s="381" t="s">
        <v>106</v>
      </c>
      <c r="V189" s="381" t="s">
        <v>92</v>
      </c>
      <c r="W189" s="381" t="s">
        <v>93</v>
      </c>
      <c r="X189" s="382">
        <v>45335</v>
      </c>
      <c r="Y189" s="382">
        <v>46238</v>
      </c>
      <c r="Z189" s="381" t="s">
        <v>76</v>
      </c>
      <c r="AA189" s="383">
        <v>100000</v>
      </c>
      <c r="AB189" s="383">
        <v>100607.16</v>
      </c>
      <c r="AC189" s="383">
        <v>101314.06</v>
      </c>
      <c r="AD189" s="383">
        <v>100000</v>
      </c>
      <c r="AE189" s="384">
        <v>6.5000000000000002E-2</v>
      </c>
      <c r="AF189" s="384">
        <v>3.8999999999999998E-3</v>
      </c>
      <c r="AG189" s="385">
        <v>0.9</v>
      </c>
      <c r="AH189" s="381" t="s">
        <v>96</v>
      </c>
      <c r="AJ189" s="404">
        <f t="shared" si="49"/>
        <v>0</v>
      </c>
      <c r="AK189" s="404">
        <f t="shared" si="50"/>
        <v>0</v>
      </c>
      <c r="AL189" s="404">
        <f t="shared" si="51"/>
        <v>0</v>
      </c>
      <c r="AM189" s="404">
        <f t="shared" si="52"/>
        <v>0</v>
      </c>
      <c r="AN189" s="404">
        <f t="shared" si="53"/>
        <v>0</v>
      </c>
      <c r="AO189" s="404">
        <f t="shared" si="54"/>
        <v>-2.5221554746766937E-5</v>
      </c>
      <c r="AP189" s="404">
        <f t="shared" si="55"/>
        <v>0</v>
      </c>
    </row>
    <row r="190" spans="2:42" ht="14.4" hidden="1" thickBot="1">
      <c r="B190" s="406" t="s">
        <v>478</v>
      </c>
      <c r="C190" s="407"/>
      <c r="D190" s="395" t="s">
        <v>106</v>
      </c>
      <c r="E190" s="396"/>
      <c r="F190" s="397" t="s">
        <v>92</v>
      </c>
      <c r="G190" s="397" t="s">
        <v>93</v>
      </c>
      <c r="H190" s="398">
        <v>45335</v>
      </c>
      <c r="I190" s="398">
        <v>46238</v>
      </c>
      <c r="J190" s="397" t="s">
        <v>76</v>
      </c>
      <c r="K190" s="399">
        <v>100000</v>
      </c>
      <c r="L190" s="399">
        <v>100607.16</v>
      </c>
      <c r="M190" s="399">
        <v>101314.06</v>
      </c>
      <c r="N190" s="399">
        <v>100000</v>
      </c>
      <c r="O190" s="400">
        <v>6.5000000000000002E-2</v>
      </c>
      <c r="P190" s="401">
        <v>3.8747784452532329E-3</v>
      </c>
      <c r="Q190" s="402">
        <v>0.9</v>
      </c>
      <c r="R190" s="403" t="s">
        <v>96</v>
      </c>
      <c r="T190" s="380" t="s">
        <v>478</v>
      </c>
      <c r="U190" s="381" t="s">
        <v>106</v>
      </c>
      <c r="V190" s="381" t="s">
        <v>92</v>
      </c>
      <c r="W190" s="381" t="s">
        <v>93</v>
      </c>
      <c r="X190" s="382">
        <v>45335</v>
      </c>
      <c r="Y190" s="382">
        <v>46238</v>
      </c>
      <c r="Z190" s="381" t="s">
        <v>76</v>
      </c>
      <c r="AA190" s="383">
        <v>100000</v>
      </c>
      <c r="AB190" s="383">
        <v>100607.16</v>
      </c>
      <c r="AC190" s="383">
        <v>101314.06</v>
      </c>
      <c r="AD190" s="383">
        <v>100000</v>
      </c>
      <c r="AE190" s="384">
        <v>6.5000000000000002E-2</v>
      </c>
      <c r="AF190" s="384">
        <v>3.8999999999999998E-3</v>
      </c>
      <c r="AG190" s="385">
        <v>0.9</v>
      </c>
      <c r="AH190" s="381" t="s">
        <v>96</v>
      </c>
      <c r="AJ190" s="404">
        <f t="shared" si="49"/>
        <v>0</v>
      </c>
      <c r="AK190" s="404">
        <f t="shared" si="50"/>
        <v>0</v>
      </c>
      <c r="AL190" s="404">
        <f t="shared" si="51"/>
        <v>0</v>
      </c>
      <c r="AM190" s="404">
        <f t="shared" si="52"/>
        <v>0</v>
      </c>
      <c r="AN190" s="404">
        <f t="shared" si="53"/>
        <v>0</v>
      </c>
      <c r="AO190" s="404">
        <f t="shared" si="54"/>
        <v>-2.5221554746766937E-5</v>
      </c>
      <c r="AP190" s="404">
        <f t="shared" si="55"/>
        <v>0</v>
      </c>
    </row>
    <row r="191" spans="2:42" ht="14.4" thickBot="1">
      <c r="B191" s="406"/>
      <c r="C191" s="407"/>
      <c r="D191" s="395"/>
      <c r="E191" s="396"/>
      <c r="F191" s="397"/>
      <c r="G191" s="397"/>
      <c r="H191" s="398"/>
      <c r="I191" s="398"/>
      <c r="J191" s="397"/>
      <c r="K191" s="416"/>
      <c r="L191" s="416"/>
      <c r="M191" s="416"/>
      <c r="N191" s="416"/>
      <c r="O191" s="417"/>
      <c r="P191" s="418"/>
      <c r="Q191" s="402"/>
      <c r="R191" s="403"/>
      <c r="T191" s="419"/>
      <c r="U191" s="341"/>
      <c r="V191" s="341"/>
      <c r="W191" s="341"/>
      <c r="X191" s="420"/>
      <c r="Y191" s="420"/>
      <c r="Z191" s="341"/>
      <c r="AA191" s="421">
        <f>SUM(AA167:AA190)</f>
        <v>22838565.43</v>
      </c>
      <c r="AB191" s="421">
        <f>SUM(AB167:AB190)</f>
        <v>22925374.889999993</v>
      </c>
      <c r="AC191" s="421">
        <f>SUM(AC167:AC190)</f>
        <v>23019735.839999992</v>
      </c>
      <c r="AD191" s="421">
        <f>SUM(AD167:AD190)</f>
        <v>22836000</v>
      </c>
      <c r="AE191" s="422"/>
      <c r="AF191" s="422"/>
      <c r="AG191" s="423"/>
      <c r="AH191" s="341"/>
      <c r="AJ191" s="404"/>
      <c r="AK191" s="404"/>
      <c r="AL191" s="404"/>
      <c r="AM191" s="404"/>
      <c r="AN191" s="404"/>
      <c r="AO191" s="404"/>
      <c r="AP191" s="404"/>
    </row>
    <row r="192" spans="2:42" ht="14.4" hidden="1" thickBot="1">
      <c r="B192" s="393" t="s">
        <v>478</v>
      </c>
      <c r="C192" s="394"/>
      <c r="D192" s="395" t="s">
        <v>106</v>
      </c>
      <c r="E192" s="396"/>
      <c r="F192" s="397" t="s">
        <v>92</v>
      </c>
      <c r="G192" s="397" t="s">
        <v>93</v>
      </c>
      <c r="H192" s="398">
        <v>45335</v>
      </c>
      <c r="I192" s="398">
        <v>46238</v>
      </c>
      <c r="J192" s="397" t="s">
        <v>76</v>
      </c>
      <c r="K192" s="399">
        <v>100000</v>
      </c>
      <c r="L192" s="399">
        <v>100607.16</v>
      </c>
      <c r="M192" s="399">
        <v>101314.06</v>
      </c>
      <c r="N192" s="399">
        <v>100000</v>
      </c>
      <c r="O192" s="400">
        <v>6.5000000000000002E-2</v>
      </c>
      <c r="P192" s="401">
        <v>3.8747784452532329E-3</v>
      </c>
      <c r="Q192" s="402">
        <v>0.9</v>
      </c>
      <c r="R192" s="403" t="s">
        <v>96</v>
      </c>
      <c r="T192" s="386" t="s">
        <v>478</v>
      </c>
      <c r="U192" s="387" t="s">
        <v>106</v>
      </c>
      <c r="V192" s="387" t="s">
        <v>92</v>
      </c>
      <c r="W192" s="387" t="s">
        <v>93</v>
      </c>
      <c r="X192" s="388">
        <v>45335</v>
      </c>
      <c r="Y192" s="388">
        <v>46238</v>
      </c>
      <c r="Z192" s="387" t="s">
        <v>76</v>
      </c>
      <c r="AA192" s="389">
        <v>100000</v>
      </c>
      <c r="AB192" s="389">
        <v>100607.16</v>
      </c>
      <c r="AC192" s="389">
        <v>101314.06</v>
      </c>
      <c r="AD192" s="389">
        <v>100000</v>
      </c>
      <c r="AE192" s="390">
        <v>6.5000000000000002E-2</v>
      </c>
      <c r="AF192" s="390">
        <v>3.8999999999999998E-3</v>
      </c>
      <c r="AG192" s="391">
        <v>0.9</v>
      </c>
      <c r="AH192" s="387" t="s">
        <v>96</v>
      </c>
      <c r="AJ192" s="404">
        <f t="shared" ref="AJ192:AP194" si="56">+K192-AA192</f>
        <v>0</v>
      </c>
      <c r="AK192" s="404">
        <f t="shared" si="56"/>
        <v>0</v>
      </c>
      <c r="AL192" s="404">
        <f t="shared" si="56"/>
        <v>0</v>
      </c>
      <c r="AM192" s="404">
        <f t="shared" si="56"/>
        <v>0</v>
      </c>
      <c r="AN192" s="404">
        <f t="shared" si="56"/>
        <v>0</v>
      </c>
      <c r="AO192" s="404">
        <f t="shared" si="56"/>
        <v>-2.5221554746766937E-5</v>
      </c>
      <c r="AP192" s="404">
        <f t="shared" si="56"/>
        <v>0</v>
      </c>
    </row>
    <row r="193" spans="2:42" ht="14.4" hidden="1" thickBot="1">
      <c r="B193" s="393" t="s">
        <v>478</v>
      </c>
      <c r="C193" s="394"/>
      <c r="D193" s="395" t="s">
        <v>477</v>
      </c>
      <c r="E193" s="396"/>
      <c r="F193" s="397" t="s">
        <v>92</v>
      </c>
      <c r="G193" s="397" t="s">
        <v>93</v>
      </c>
      <c r="H193" s="398">
        <v>45506</v>
      </c>
      <c r="I193" s="398">
        <v>46601</v>
      </c>
      <c r="J193" s="397" t="s">
        <v>76</v>
      </c>
      <c r="K193" s="399">
        <v>500000</v>
      </c>
      <c r="L193" s="399">
        <v>500000</v>
      </c>
      <c r="M193" s="399">
        <v>504986.3</v>
      </c>
      <c r="N193" s="399">
        <v>500000</v>
      </c>
      <c r="O193" s="400">
        <v>6.5000000000000002E-2</v>
      </c>
      <c r="P193" s="401">
        <v>1.9313311798857757E-2</v>
      </c>
      <c r="Q193" s="402">
        <v>0.9</v>
      </c>
      <c r="R193" s="403" t="s">
        <v>96</v>
      </c>
      <c r="T193" s="386" t="s">
        <v>509</v>
      </c>
      <c r="U193" s="387" t="s">
        <v>477</v>
      </c>
      <c r="V193" s="387" t="s">
        <v>92</v>
      </c>
      <c r="W193" s="387" t="s">
        <v>93</v>
      </c>
      <c r="X193" s="388">
        <v>45506</v>
      </c>
      <c r="Y193" s="388">
        <v>46601</v>
      </c>
      <c r="Z193" s="387" t="s">
        <v>76</v>
      </c>
      <c r="AA193" s="389">
        <v>500000</v>
      </c>
      <c r="AB193" s="389">
        <v>500000</v>
      </c>
      <c r="AC193" s="389">
        <v>504986.3</v>
      </c>
      <c r="AD193" s="389">
        <v>500000</v>
      </c>
      <c r="AE193" s="390">
        <v>6.5000000000000002E-2</v>
      </c>
      <c r="AF193" s="390">
        <v>1.9300000000000001E-2</v>
      </c>
      <c r="AG193" s="391">
        <v>0.9</v>
      </c>
      <c r="AH193" s="387" t="s">
        <v>96</v>
      </c>
      <c r="AJ193" s="404">
        <f t="shared" si="56"/>
        <v>0</v>
      </c>
      <c r="AK193" s="404">
        <f t="shared" si="56"/>
        <v>0</v>
      </c>
      <c r="AL193" s="404">
        <f t="shared" si="56"/>
        <v>0</v>
      </c>
      <c r="AM193" s="404">
        <f t="shared" si="56"/>
        <v>0</v>
      </c>
      <c r="AN193" s="404">
        <f t="shared" si="56"/>
        <v>0</v>
      </c>
      <c r="AO193" s="404">
        <f t="shared" si="56"/>
        <v>1.3311798857756213E-5</v>
      </c>
      <c r="AP193" s="404">
        <f t="shared" si="56"/>
        <v>0</v>
      </c>
    </row>
    <row r="194" spans="2:42" ht="14.4" hidden="1" thickBot="1">
      <c r="B194" s="393" t="s">
        <v>510</v>
      </c>
      <c r="C194" s="394"/>
      <c r="D194" s="395" t="s">
        <v>513</v>
      </c>
      <c r="E194" s="396"/>
      <c r="F194" s="397" t="s">
        <v>92</v>
      </c>
      <c r="G194" s="397" t="s">
        <v>93</v>
      </c>
      <c r="H194" s="398">
        <v>45467</v>
      </c>
      <c r="I194" s="398">
        <v>47807</v>
      </c>
      <c r="J194" s="397" t="s">
        <v>76</v>
      </c>
      <c r="K194" s="399">
        <v>100000</v>
      </c>
      <c r="L194" s="399">
        <v>102837.3</v>
      </c>
      <c r="M194" s="399">
        <v>102793.91</v>
      </c>
      <c r="N194" s="399">
        <v>100000</v>
      </c>
      <c r="O194" s="400">
        <v>6.7500000000000004E-2</v>
      </c>
      <c r="P194" s="401">
        <v>3.9313756330690997E-3</v>
      </c>
      <c r="Q194" s="402">
        <v>0.9</v>
      </c>
      <c r="R194" s="403" t="s">
        <v>96</v>
      </c>
      <c r="T194" s="386" t="s">
        <v>510</v>
      </c>
      <c r="U194" s="387" t="s">
        <v>513</v>
      </c>
      <c r="V194" s="387" t="s">
        <v>92</v>
      </c>
      <c r="W194" s="387" t="s">
        <v>93</v>
      </c>
      <c r="X194" s="388">
        <v>45467</v>
      </c>
      <c r="Y194" s="388">
        <v>47807</v>
      </c>
      <c r="Z194" s="387" t="s">
        <v>76</v>
      </c>
      <c r="AA194" s="389">
        <v>100000</v>
      </c>
      <c r="AB194" s="389">
        <v>102837.3</v>
      </c>
      <c r="AC194" s="389">
        <v>102793.91</v>
      </c>
      <c r="AD194" s="389">
        <v>100000</v>
      </c>
      <c r="AE194" s="390">
        <v>6.7500000000000004E-2</v>
      </c>
      <c r="AF194" s="390">
        <v>3.8999999999999998E-3</v>
      </c>
      <c r="AG194" s="391">
        <v>0.9</v>
      </c>
      <c r="AH194" s="387" t="s">
        <v>96</v>
      </c>
      <c r="AJ194" s="404">
        <f t="shared" si="56"/>
        <v>0</v>
      </c>
      <c r="AK194" s="404">
        <f t="shared" si="56"/>
        <v>0</v>
      </c>
      <c r="AL194" s="404">
        <f t="shared" si="56"/>
        <v>0</v>
      </c>
      <c r="AM194" s="404">
        <f t="shared" si="56"/>
        <v>0</v>
      </c>
      <c r="AN194" s="404">
        <f t="shared" si="56"/>
        <v>0</v>
      </c>
      <c r="AO194" s="404">
        <f t="shared" si="56"/>
        <v>3.1375633069099899E-5</v>
      </c>
      <c r="AP194" s="404">
        <f t="shared" si="56"/>
        <v>0</v>
      </c>
    </row>
    <row r="195" spans="2:42" ht="15.6" thickBot="1">
      <c r="B195" s="408" t="s">
        <v>536</v>
      </c>
      <c r="C195" s="409"/>
      <c r="D195" s="410"/>
      <c r="E195" s="411"/>
      <c r="F195" s="412"/>
      <c r="G195" s="412"/>
      <c r="H195" s="412"/>
      <c r="I195" s="412"/>
      <c r="J195" s="412"/>
      <c r="K195" s="413">
        <f>+SUM(K4:K194)</f>
        <v>23538565.43</v>
      </c>
      <c r="L195" s="413">
        <f>+SUM(L4:L194)</f>
        <v>23628819.349999994</v>
      </c>
      <c r="M195" s="413">
        <f>+SUM(M4:M194)</f>
        <v>23728830.109999992</v>
      </c>
      <c r="N195" s="413">
        <f>+SUM(N4:N194)</f>
        <v>23536000</v>
      </c>
      <c r="O195" s="412"/>
      <c r="P195" s="414"/>
      <c r="Q195" s="414"/>
      <c r="R195" s="414"/>
      <c r="T195" s="342" t="s">
        <v>538</v>
      </c>
      <c r="U195" s="415"/>
      <c r="V195" s="415"/>
      <c r="W195" s="415"/>
      <c r="X195" s="415"/>
      <c r="Y195" s="415"/>
      <c r="Z195" s="415"/>
      <c r="AA195" s="343">
        <f>SUM(AA191:AA194)</f>
        <v>23538565.43</v>
      </c>
      <c r="AB195" s="343">
        <f>SUM(AB191:AB194)</f>
        <v>23628819.349999994</v>
      </c>
      <c r="AC195" s="343">
        <f>SUM(AC191:AC194)</f>
        <v>23728830.109999992</v>
      </c>
      <c r="AD195" s="343">
        <f>SUM(AD191:AD194)</f>
        <v>23536000</v>
      </c>
      <c r="AE195" s="415"/>
      <c r="AF195" s="415"/>
      <c r="AG195" s="415"/>
      <c r="AH195" s="415"/>
    </row>
    <row r="196" spans="2:42" ht="15.6" thickBot="1">
      <c r="B196" s="408" t="s">
        <v>537</v>
      </c>
      <c r="C196" s="409"/>
      <c r="D196" s="410"/>
      <c r="E196" s="411"/>
      <c r="F196" s="412"/>
      <c r="G196" s="412"/>
      <c r="H196" s="412"/>
      <c r="I196" s="412"/>
      <c r="J196" s="412"/>
      <c r="K196" s="413">
        <v>5560402.3200000003</v>
      </c>
      <c r="L196" s="413">
        <v>5336280.0199999996</v>
      </c>
      <c r="M196" s="413">
        <v>5335914.9000000004</v>
      </c>
      <c r="N196" s="413">
        <v>5560402.3200000003</v>
      </c>
      <c r="O196" s="412"/>
      <c r="P196" s="414"/>
      <c r="Q196" s="414"/>
      <c r="R196" s="414"/>
      <c r="T196" s="342" t="s">
        <v>539</v>
      </c>
      <c r="U196" s="341"/>
      <c r="V196" s="341"/>
      <c r="W196" s="341"/>
      <c r="X196" s="341"/>
      <c r="Y196" s="341"/>
      <c r="Z196" s="341"/>
      <c r="AA196" s="343">
        <v>5560402.3200000003</v>
      </c>
      <c r="AB196" s="343">
        <v>5336280.0199999996</v>
      </c>
      <c r="AC196" s="343">
        <v>5335914.9000000004</v>
      </c>
      <c r="AD196" s="343">
        <v>5560402.3200000003</v>
      </c>
      <c r="AE196" s="341"/>
      <c r="AF196" s="341"/>
      <c r="AG196" s="341"/>
      <c r="AH196" s="341"/>
    </row>
  </sheetData>
  <autoFilter ref="B2:AP196" xr:uid="{2B81FD0B-A768-4139-831C-A5907D7E95D6}">
    <filterColumn colId="0" showButton="0"/>
    <filterColumn colId="2" showButton="0"/>
    <filterColumn colId="19">
      <filters blank="1"/>
    </filterColumn>
  </autoFilter>
  <mergeCells count="15">
    <mergeCell ref="P2:P3"/>
    <mergeCell ref="Q2:Q3"/>
    <mergeCell ref="R2:R3"/>
    <mergeCell ref="J2:J3"/>
    <mergeCell ref="K2:K3"/>
    <mergeCell ref="L2:L3"/>
    <mergeCell ref="M2:M3"/>
    <mergeCell ref="N2:N3"/>
    <mergeCell ref="O2:O3"/>
    <mergeCell ref="I2:I3"/>
    <mergeCell ref="B2:C3"/>
    <mergeCell ref="D2:E3"/>
    <mergeCell ref="F2:F3"/>
    <mergeCell ref="G2:G3"/>
    <mergeCell ref="H2: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F619-15CC-4224-889C-2EC0BE1AF426}">
  <dimension ref="C2:F10"/>
  <sheetViews>
    <sheetView workbookViewId="0"/>
  </sheetViews>
  <sheetFormatPr baseColWidth="10" defaultColWidth="8.88671875" defaultRowHeight="14.4"/>
  <cols>
    <col min="3" max="6" width="15.44140625" bestFit="1" customWidth="1"/>
  </cols>
  <sheetData>
    <row r="2" spans="3:6" ht="15" thickBot="1">
      <c r="C2" s="424">
        <v>1900000</v>
      </c>
      <c r="D2" s="424">
        <v>1900000</v>
      </c>
      <c r="E2" s="424">
        <v>1908348.3699999996</v>
      </c>
      <c r="F2" s="424">
        <v>1900000</v>
      </c>
    </row>
    <row r="3" spans="3:6" ht="15" thickBot="1">
      <c r="C3" s="424">
        <v>5074841.54</v>
      </c>
      <c r="D3" s="424">
        <v>5074841.54</v>
      </c>
      <c r="E3" s="424">
        <v>5101383.3899999987</v>
      </c>
      <c r="F3" s="424">
        <v>5080000</v>
      </c>
    </row>
    <row r="4" spans="3:6" ht="15" thickBot="1">
      <c r="C4" s="424">
        <v>10328437.43</v>
      </c>
      <c r="D4" s="424">
        <v>10328437.43</v>
      </c>
      <c r="E4" s="424">
        <v>10382637.460000001</v>
      </c>
      <c r="F4" s="424">
        <v>10330000</v>
      </c>
    </row>
    <row r="5" spans="3:6" ht="15" thickBot="1">
      <c r="C5" s="424">
        <v>13428437.43</v>
      </c>
      <c r="D5" s="424">
        <v>13428437.43</v>
      </c>
      <c r="E5" s="424">
        <v>13499168.720000006</v>
      </c>
      <c r="F5" s="424">
        <v>13430000</v>
      </c>
    </row>
    <row r="6" spans="3:6" ht="15" thickBot="1">
      <c r="C6" s="424">
        <v>15993565.43</v>
      </c>
      <c r="D6" s="424">
        <v>15993565.43</v>
      </c>
      <c r="E6" s="424">
        <v>16074555.060000004</v>
      </c>
      <c r="F6" s="424">
        <v>15991000</v>
      </c>
    </row>
    <row r="7" spans="3:6" ht="15" thickBot="1">
      <c r="C7" s="424">
        <v>18043565.43</v>
      </c>
      <c r="D7" s="424">
        <v>18073917.749999996</v>
      </c>
      <c r="E7" s="424">
        <v>18159683.559999999</v>
      </c>
      <c r="F7" s="424">
        <v>18041000</v>
      </c>
    </row>
    <row r="8" spans="3:6" ht="15" thickBot="1">
      <c r="C8" s="424">
        <v>19998565.43</v>
      </c>
      <c r="D8" s="424">
        <v>20048648.229999986</v>
      </c>
      <c r="E8" s="424">
        <v>20137946.540000003</v>
      </c>
      <c r="F8" s="424">
        <v>19996000</v>
      </c>
    </row>
    <row r="9" spans="3:6" ht="15" thickBot="1">
      <c r="C9" s="424">
        <v>22838565.43</v>
      </c>
      <c r="D9" s="424">
        <v>22925374.889999993</v>
      </c>
      <c r="E9" s="424">
        <v>23019735.839999992</v>
      </c>
      <c r="F9" s="424">
        <v>22836000</v>
      </c>
    </row>
    <row r="10" spans="3:6" ht="15" thickBot="1">
      <c r="C10" s="425">
        <v>23538565.43</v>
      </c>
      <c r="D10" s="425">
        <v>23628819.349999994</v>
      </c>
      <c r="E10" s="425">
        <v>23728830.109999992</v>
      </c>
      <c r="F10" s="425">
        <v>23536000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K40"/>
  <sheetViews>
    <sheetView showGridLines="0" zoomScale="90" zoomScaleNormal="90" zoomScaleSheetLayoutView="90" workbookViewId="0">
      <selection activeCell="L4" sqref="L4"/>
    </sheetView>
  </sheetViews>
  <sheetFormatPr baseColWidth="10" defaultColWidth="11.44140625" defaultRowHeight="13.2"/>
  <cols>
    <col min="1" max="1" width="2.88671875" style="43" customWidth="1"/>
    <col min="2" max="2" width="51.6640625" style="43" customWidth="1"/>
    <col min="3" max="3" width="13.88671875" style="43" customWidth="1"/>
    <col min="4" max="4" width="9.33203125" style="43" customWidth="1"/>
    <col min="5" max="5" width="7.6640625" style="43" customWidth="1"/>
    <col min="6" max="7" width="20.33203125" style="43" customWidth="1"/>
    <col min="8" max="9" width="17.88671875" style="43" bestFit="1" customWidth="1"/>
    <col min="10" max="10" width="6.88671875" style="43" customWidth="1"/>
    <col min="11" max="16384" width="11.44140625" style="43"/>
  </cols>
  <sheetData>
    <row r="1" spans="1:11">
      <c r="D1" s="87"/>
    </row>
    <row r="2" spans="1:11">
      <c r="D2" s="87"/>
    </row>
    <row r="3" spans="1:11">
      <c r="D3" s="87"/>
    </row>
    <row r="4" spans="1:11">
      <c r="D4" s="87"/>
    </row>
    <row r="5" spans="1:11">
      <c r="D5" s="87"/>
    </row>
    <row r="6" spans="1:11">
      <c r="B6" s="88"/>
      <c r="C6" s="89"/>
      <c r="D6" s="89"/>
      <c r="E6" s="89"/>
      <c r="F6" s="89"/>
      <c r="G6" s="90"/>
      <c r="H6" s="91"/>
      <c r="I6" s="91"/>
      <c r="J6" s="91"/>
    </row>
    <row r="7" spans="1:11">
      <c r="B7" s="443" t="s">
        <v>74</v>
      </c>
      <c r="C7" s="443"/>
      <c r="D7" s="443"/>
      <c r="E7" s="443"/>
      <c r="F7" s="443"/>
      <c r="G7" s="443"/>
      <c r="H7" s="91"/>
      <c r="I7" s="91"/>
      <c r="J7" s="91"/>
    </row>
    <row r="8" spans="1:11">
      <c r="B8" s="227"/>
      <c r="C8" s="227"/>
      <c r="D8" s="227"/>
      <c r="E8" s="227"/>
      <c r="F8" s="227"/>
      <c r="G8" s="227"/>
      <c r="H8" s="91"/>
      <c r="I8" s="91"/>
      <c r="J8" s="91"/>
    </row>
    <row r="9" spans="1:11">
      <c r="B9" s="433" t="s">
        <v>16</v>
      </c>
      <c r="C9" s="433"/>
      <c r="D9" s="433"/>
      <c r="E9" s="433"/>
      <c r="F9" s="433"/>
      <c r="G9" s="433"/>
      <c r="H9" s="92"/>
      <c r="I9" s="92"/>
    </row>
    <row r="10" spans="1:11" ht="39.75" customHeight="1">
      <c r="B10" s="437" t="s">
        <v>541</v>
      </c>
      <c r="C10" s="437"/>
      <c r="D10" s="437"/>
      <c r="E10" s="437"/>
      <c r="F10" s="437"/>
      <c r="G10" s="437"/>
      <c r="H10" s="92"/>
      <c r="I10" s="92"/>
    </row>
    <row r="11" spans="1:11">
      <c r="B11" s="435" t="s">
        <v>122</v>
      </c>
      <c r="C11" s="435"/>
      <c r="D11" s="435"/>
      <c r="E11" s="435"/>
      <c r="F11" s="435"/>
      <c r="G11" s="435"/>
      <c r="H11" s="92"/>
      <c r="I11" s="92"/>
    </row>
    <row r="12" spans="1:11">
      <c r="B12" s="93"/>
      <c r="C12" s="93"/>
      <c r="D12" s="93"/>
      <c r="E12" s="93"/>
      <c r="F12" s="93"/>
      <c r="G12" s="93"/>
      <c r="H12" s="92"/>
      <c r="I12" s="92"/>
    </row>
    <row r="13" spans="1:11" ht="30" customHeight="1">
      <c r="B13" s="94" t="s">
        <v>17</v>
      </c>
      <c r="C13" s="95"/>
      <c r="D13" s="95"/>
      <c r="E13" s="95"/>
      <c r="F13" s="96">
        <v>45657</v>
      </c>
      <c r="G13" s="96" t="s">
        <v>543</v>
      </c>
      <c r="I13" s="81"/>
      <c r="J13" s="81"/>
      <c r="K13" s="81"/>
    </row>
    <row r="14" spans="1:11">
      <c r="B14" s="97"/>
      <c r="C14" s="98"/>
      <c r="D14" s="98"/>
      <c r="E14" s="98"/>
      <c r="F14" s="99"/>
      <c r="G14" s="99"/>
      <c r="I14" s="81"/>
      <c r="J14" s="81"/>
      <c r="K14" s="81"/>
    </row>
    <row r="15" spans="1:11" ht="15" customHeight="1">
      <c r="A15" s="100"/>
      <c r="B15" s="46" t="s">
        <v>18</v>
      </c>
      <c r="C15" s="81" t="s">
        <v>113</v>
      </c>
      <c r="D15" s="44"/>
      <c r="E15" s="44"/>
      <c r="F15" s="47">
        <v>330396.14</v>
      </c>
      <c r="G15" s="301">
        <v>28156.240000000002</v>
      </c>
      <c r="H15" s="102"/>
      <c r="I15" s="81"/>
      <c r="J15" s="81"/>
      <c r="K15" s="81"/>
    </row>
    <row r="16" spans="1:11" ht="15" customHeight="1">
      <c r="A16" s="100"/>
      <c r="B16" s="46" t="s">
        <v>10</v>
      </c>
      <c r="C16" s="81" t="s">
        <v>113</v>
      </c>
      <c r="D16" s="44"/>
      <c r="E16" s="44"/>
      <c r="F16" s="101">
        <v>417557.04</v>
      </c>
      <c r="G16" s="301">
        <v>27947.08</v>
      </c>
      <c r="H16" s="102"/>
      <c r="I16" s="81"/>
      <c r="J16" s="81"/>
      <c r="K16" s="81"/>
    </row>
    <row r="17" spans="1:11" ht="15" customHeight="1">
      <c r="A17" s="100"/>
      <c r="B17" s="46" t="s">
        <v>98</v>
      </c>
      <c r="C17" s="81" t="s">
        <v>113</v>
      </c>
      <c r="D17" s="44"/>
      <c r="E17" s="44"/>
      <c r="F17" s="101">
        <v>31389</v>
      </c>
      <c r="G17" s="301">
        <v>16613.619999999995</v>
      </c>
      <c r="H17" s="102"/>
      <c r="I17" s="81"/>
      <c r="J17" s="81"/>
      <c r="K17" s="81"/>
    </row>
    <row r="18" spans="1:11" ht="15" customHeight="1">
      <c r="A18" s="100"/>
      <c r="B18" s="46" t="s">
        <v>9</v>
      </c>
      <c r="C18" s="81" t="s">
        <v>113</v>
      </c>
      <c r="D18" s="44"/>
      <c r="E18" s="44"/>
      <c r="F18" s="301">
        <v>0</v>
      </c>
      <c r="G18" s="301">
        <v>1.26</v>
      </c>
      <c r="H18" s="102"/>
      <c r="I18" s="81"/>
      <c r="J18" s="81"/>
      <c r="K18" s="81"/>
    </row>
    <row r="19" spans="1:11">
      <c r="A19" s="100"/>
      <c r="B19" s="104"/>
      <c r="C19" s="105"/>
      <c r="D19" s="106"/>
      <c r="E19" s="44"/>
      <c r="F19" s="101"/>
      <c r="G19" s="301"/>
      <c r="I19" s="81"/>
      <c r="J19" s="81"/>
      <c r="K19" s="81"/>
    </row>
    <row r="20" spans="1:11" s="44" customFormat="1" ht="15" customHeight="1">
      <c r="A20" s="100"/>
      <c r="B20" s="48" t="s">
        <v>19</v>
      </c>
      <c r="F20" s="107">
        <v>779342.17999999993</v>
      </c>
      <c r="G20" s="107">
        <v>72718.2</v>
      </c>
      <c r="I20" s="81"/>
      <c r="J20" s="81"/>
      <c r="K20" s="81"/>
    </row>
    <row r="21" spans="1:11" ht="30" customHeight="1">
      <c r="B21" s="108" t="s">
        <v>20</v>
      </c>
      <c r="C21" s="109"/>
      <c r="D21" s="110"/>
      <c r="E21" s="110"/>
      <c r="F21" s="111"/>
      <c r="G21" s="303"/>
      <c r="I21" s="81"/>
      <c r="J21" s="81"/>
      <c r="K21" s="81"/>
    </row>
    <row r="22" spans="1:11" ht="15" customHeight="1">
      <c r="A22" s="100"/>
      <c r="B22" s="112"/>
      <c r="C22" s="105"/>
      <c r="D22" s="106"/>
      <c r="E22" s="44"/>
      <c r="F22" s="101"/>
      <c r="G22" s="301"/>
      <c r="I22" s="81"/>
      <c r="J22" s="81"/>
      <c r="K22" s="81"/>
    </row>
    <row r="23" spans="1:11" ht="15" customHeight="1">
      <c r="A23" s="100"/>
      <c r="B23" s="104" t="s">
        <v>124</v>
      </c>
      <c r="C23" s="81" t="s">
        <v>582</v>
      </c>
      <c r="D23" s="106"/>
      <c r="E23" s="44"/>
      <c r="F23" s="101">
        <v>-235931.18</v>
      </c>
      <c r="G23" s="101">
        <v>-14778.26</v>
      </c>
      <c r="I23" s="81"/>
      <c r="J23" s="81"/>
      <c r="K23" s="81"/>
    </row>
    <row r="24" spans="1:11" ht="15" customHeight="1">
      <c r="A24" s="113"/>
      <c r="B24" s="114" t="s">
        <v>8</v>
      </c>
      <c r="C24" s="81" t="s">
        <v>587</v>
      </c>
      <c r="D24" s="115"/>
      <c r="E24" s="116"/>
      <c r="F24" s="101">
        <v>-43.94</v>
      </c>
      <c r="G24" s="101">
        <v>-18880.060000000001</v>
      </c>
      <c r="I24" s="81"/>
      <c r="J24" s="81"/>
      <c r="K24" s="81"/>
    </row>
    <row r="25" spans="1:11" ht="15" customHeight="1">
      <c r="A25" s="113"/>
      <c r="B25" s="114"/>
      <c r="C25" s="117"/>
      <c r="D25" s="115"/>
      <c r="E25" s="116"/>
      <c r="F25" s="101"/>
      <c r="G25" s="301"/>
      <c r="I25" s="81"/>
      <c r="J25" s="81"/>
      <c r="K25" s="81"/>
    </row>
    <row r="26" spans="1:11" ht="15" customHeight="1">
      <c r="A26" s="100"/>
      <c r="B26" s="48" t="s">
        <v>21</v>
      </c>
      <c r="C26" s="105"/>
      <c r="D26" s="44"/>
      <c r="E26" s="44"/>
      <c r="F26" s="107">
        <v>-235975.12</v>
      </c>
      <c r="G26" s="107">
        <v>-33658.32</v>
      </c>
      <c r="I26" s="81"/>
      <c r="J26" s="81"/>
      <c r="K26" s="81"/>
    </row>
    <row r="27" spans="1:11" ht="15" customHeight="1">
      <c r="A27" s="100"/>
      <c r="B27" s="48"/>
      <c r="C27" s="44"/>
      <c r="D27" s="44"/>
      <c r="E27" s="44"/>
      <c r="F27" s="107"/>
      <c r="G27" s="302"/>
      <c r="I27" s="81"/>
      <c r="J27" s="81"/>
      <c r="K27" s="81"/>
    </row>
    <row r="28" spans="1:11" ht="15" customHeight="1">
      <c r="A28" s="100"/>
      <c r="B28" s="118" t="s">
        <v>22</v>
      </c>
      <c r="C28" s="119"/>
      <c r="D28" s="119"/>
      <c r="E28" s="119"/>
      <c r="F28" s="120">
        <v>543367.05999999994</v>
      </c>
      <c r="G28" s="304">
        <v>39059.879999999997</v>
      </c>
      <c r="H28" s="121"/>
      <c r="I28" s="121"/>
      <c r="J28" s="81"/>
      <c r="K28" s="81"/>
    </row>
    <row r="29" spans="1:11" ht="15" customHeight="1">
      <c r="B29" s="43" t="s">
        <v>542</v>
      </c>
      <c r="F29" s="122"/>
      <c r="I29" s="81"/>
      <c r="J29" s="81"/>
      <c r="K29" s="81"/>
    </row>
    <row r="30" spans="1:11" ht="15" customHeight="1">
      <c r="B30" s="43" t="s">
        <v>123</v>
      </c>
      <c r="I30" s="81"/>
      <c r="J30" s="81"/>
      <c r="K30" s="81"/>
    </row>
    <row r="31" spans="1:11" ht="15" customHeight="1">
      <c r="F31" s="103"/>
      <c r="H31" s="76"/>
      <c r="J31" s="123"/>
    </row>
    <row r="32" spans="1:11" ht="15" customHeight="1">
      <c r="F32" s="103"/>
      <c r="G32" s="124"/>
      <c r="H32" s="76"/>
      <c r="J32" s="123"/>
    </row>
    <row r="33" spans="1:10" ht="15" customHeight="1">
      <c r="B33" s="80"/>
      <c r="F33" s="103"/>
      <c r="G33" s="124"/>
      <c r="H33" s="76"/>
      <c r="J33" s="123"/>
    </row>
    <row r="34" spans="1:10">
      <c r="C34" s="76"/>
      <c r="D34" s="76"/>
      <c r="E34" s="76"/>
      <c r="H34" s="76"/>
      <c r="J34" s="123"/>
    </row>
    <row r="35" spans="1:10">
      <c r="C35" s="76"/>
      <c r="D35" s="76"/>
      <c r="E35" s="76"/>
      <c r="H35" s="76"/>
      <c r="J35" s="123"/>
    </row>
    <row r="36" spans="1:10">
      <c r="C36" s="76"/>
      <c r="D36" s="76"/>
      <c r="E36" s="76"/>
      <c r="H36" s="76"/>
      <c r="J36" s="123"/>
    </row>
    <row r="37" spans="1:10">
      <c r="C37" s="76"/>
      <c r="D37" s="76"/>
      <c r="E37" s="76"/>
      <c r="H37" s="76"/>
      <c r="J37" s="123"/>
    </row>
    <row r="38" spans="1:10" s="85" customFormat="1">
      <c r="A38" s="83"/>
      <c r="B38" s="84"/>
      <c r="C38" s="125"/>
      <c r="D38" s="79"/>
      <c r="E38" s="79"/>
      <c r="F38" s="125"/>
      <c r="G38" s="84"/>
    </row>
    <row r="39" spans="1:10" s="37" customFormat="1">
      <c r="B39" s="86"/>
      <c r="C39" s="43"/>
      <c r="D39" s="87"/>
      <c r="E39" s="43"/>
      <c r="F39" s="43"/>
      <c r="G39" s="87"/>
    </row>
    <row r="40" spans="1:10" s="37" customFormat="1">
      <c r="B40" s="43"/>
      <c r="C40" s="43"/>
      <c r="D40" s="44"/>
      <c r="E40" s="43"/>
      <c r="F40" s="43"/>
      <c r="G40" s="43"/>
    </row>
  </sheetData>
  <customSheetViews>
    <customSheetView guid="{F3648BCD-1CED-4BBB-AE63-37BDB925883F}" scale="80" showGridLines="0" fitToPage="1">
      <pane ySplit="6" topLeftCell="A37" activePane="bottomLeft" state="frozen"/>
      <selection pane="bottomLeft" activeCell="B2" sqref="B2:G2"/>
      <pageMargins left="0" right="0" top="0" bottom="0" header="0" footer="0"/>
      <printOptions horizontalCentered="1"/>
      <pageSetup paperSize="9" scale="52" orientation="portrait" r:id="rId1"/>
    </customSheetView>
    <customSheetView guid="{5FCC9217-B3E9-4B91-A943-5F21728EBEE9}" scale="80" showPageBreaks="1" showGridLines="0" fitToPage="1" printArea="1">
      <pane ySplit="6" topLeftCell="A70" activePane="bottomLeft" state="frozen"/>
      <selection pane="bottomLeft" activeCell="B6" sqref="B6:G79"/>
      <pageMargins left="0" right="0" top="0" bottom="0" header="0" footer="0"/>
      <printOptions horizontalCentered="1"/>
      <pageSetup paperSize="9" scale="52" orientation="portrait" r:id="rId2"/>
    </customSheetView>
    <customSheetView guid="{7015FC6D-0680-4B00-AA0E-B83DA1D0B666}" scale="80" showPageBreaks="1" showGridLines="0" fitToPage="1" printArea="1">
      <pane ySplit="6" topLeftCell="A37" activePane="bottomLeft" state="frozen"/>
      <selection pane="bottomLeft" activeCell="B2" sqref="B2:G2"/>
      <pageMargins left="0" right="0" top="0" bottom="0" header="0" footer="0"/>
      <printOptions horizontalCentered="1"/>
      <pageSetup paperSize="9" scale="52" orientation="portrait" r:id="rId3"/>
    </customSheetView>
    <customSheetView guid="{B9F63820-5C32-455A-BC9D-0BE84D6B0867}" scale="80" showGridLines="0" fitToPage="1" state="hidden">
      <pane ySplit="6" topLeftCell="A28" activePane="bottomLeft" state="frozen"/>
      <selection pane="bottomLeft" activeCell="F51" sqref="F51"/>
      <pageMargins left="0" right="0" top="0" bottom="0" header="0" footer="0"/>
      <printOptions horizontalCentered="1"/>
      <pageSetup paperSize="9" scale="55" orientation="portrait" r:id="rId4"/>
    </customSheetView>
  </customSheetViews>
  <mergeCells count="4">
    <mergeCell ref="B11:G11"/>
    <mergeCell ref="B7:G7"/>
    <mergeCell ref="B9:G9"/>
    <mergeCell ref="B10:G10"/>
  </mergeCells>
  <printOptions horizontalCentered="1"/>
  <pageMargins left="0.48" right="0.39" top="0.74803149606299213" bottom="0.74803149606299213" header="0.31496062992125984" footer="0.31496062992125984"/>
  <pageSetup paperSize="9" scale="67"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O62"/>
  <sheetViews>
    <sheetView showGridLines="0" zoomScale="90" zoomScaleNormal="90" zoomScaleSheetLayoutView="80" workbookViewId="0">
      <selection activeCell="L12" sqref="L12"/>
    </sheetView>
  </sheetViews>
  <sheetFormatPr baseColWidth="10" defaultColWidth="11.44140625" defaultRowHeight="13.2"/>
  <cols>
    <col min="1" max="1" width="4.44140625" style="43" customWidth="1"/>
    <col min="2" max="2" width="35.33203125" style="76" customWidth="1"/>
    <col min="3" max="3" width="11.6640625" style="43" customWidth="1"/>
    <col min="4" max="4" width="2.44140625" style="43" bestFit="1" customWidth="1"/>
    <col min="5" max="5" width="13.44140625" style="43" customWidth="1"/>
    <col min="6" max="6" width="6.5546875" style="43" customWidth="1"/>
    <col min="7" max="7" width="6.44140625" style="43" customWidth="1"/>
    <col min="8" max="8" width="9.44140625" style="43" customWidth="1"/>
    <col min="9" max="9" width="22.5546875" style="43" customWidth="1"/>
    <col min="10" max="10" width="11.33203125" style="43" customWidth="1"/>
    <col min="11" max="11" width="16.44140625" style="43" bestFit="1" customWidth="1"/>
    <col min="12" max="12" width="15.44140625" style="43" bestFit="1" customWidth="1"/>
    <col min="13" max="13" width="15.109375" style="43" bestFit="1" customWidth="1"/>
    <col min="14" max="14" width="15.44140625" style="43" bestFit="1" customWidth="1"/>
    <col min="15" max="15" width="21.88671875" style="43" bestFit="1" customWidth="1"/>
    <col min="16" max="16384" width="11.44140625" style="43"/>
  </cols>
  <sheetData>
    <row r="1" spans="2:15">
      <c r="B1" s="43"/>
      <c r="D1" s="87"/>
    </row>
    <row r="2" spans="2:15">
      <c r="B2" s="43"/>
      <c r="D2" s="87"/>
    </row>
    <row r="3" spans="2:15">
      <c r="B3" s="43"/>
      <c r="D3" s="87"/>
    </row>
    <row r="4" spans="2:15">
      <c r="B4" s="43"/>
      <c r="D4" s="87"/>
    </row>
    <row r="5" spans="2:15">
      <c r="B5" s="43"/>
      <c r="D5" s="87"/>
    </row>
    <row r="6" spans="2:15">
      <c r="B6" s="43"/>
      <c r="D6" s="87"/>
    </row>
    <row r="7" spans="2:15">
      <c r="B7" s="459" t="s">
        <v>74</v>
      </c>
      <c r="C7" s="459"/>
      <c r="D7" s="459"/>
      <c r="E7" s="459"/>
      <c r="F7" s="459"/>
      <c r="G7" s="459"/>
      <c r="H7" s="459"/>
      <c r="I7" s="459"/>
      <c r="J7" s="126"/>
      <c r="K7" s="126"/>
    </row>
    <row r="8" spans="2:15">
      <c r="B8" s="228"/>
      <c r="C8" s="228"/>
      <c r="D8" s="228"/>
      <c r="E8" s="228"/>
      <c r="F8" s="228"/>
      <c r="G8" s="228"/>
      <c r="H8" s="228"/>
      <c r="I8" s="228"/>
      <c r="J8" s="126"/>
      <c r="K8" s="126"/>
    </row>
    <row r="9" spans="2:15">
      <c r="B9" s="460" t="s">
        <v>125</v>
      </c>
      <c r="C9" s="460"/>
      <c r="D9" s="460"/>
      <c r="E9" s="460"/>
      <c r="F9" s="460"/>
      <c r="G9" s="460"/>
      <c r="H9" s="460"/>
      <c r="I9" s="460"/>
      <c r="J9" s="44"/>
      <c r="K9" s="44"/>
    </row>
    <row r="10" spans="2:15">
      <c r="B10" s="437" t="s">
        <v>541</v>
      </c>
      <c r="C10" s="437"/>
      <c r="D10" s="437"/>
      <c r="E10" s="437"/>
      <c r="F10" s="437"/>
      <c r="G10" s="437"/>
      <c r="H10" s="437"/>
      <c r="I10" s="437"/>
      <c r="J10" s="92"/>
      <c r="K10" s="92"/>
    </row>
    <row r="11" spans="2:15" ht="27" customHeight="1">
      <c r="B11" s="437"/>
      <c r="C11" s="437"/>
      <c r="D11" s="437"/>
      <c r="E11" s="437"/>
      <c r="F11" s="437"/>
      <c r="G11" s="437"/>
      <c r="H11" s="437"/>
      <c r="I11" s="437"/>
      <c r="J11" s="92"/>
      <c r="K11" s="92"/>
    </row>
    <row r="12" spans="2:15">
      <c r="B12" s="461" t="s">
        <v>122</v>
      </c>
      <c r="C12" s="461"/>
      <c r="D12" s="461"/>
      <c r="E12" s="461"/>
      <c r="F12" s="461"/>
      <c r="G12" s="461"/>
      <c r="H12" s="461"/>
      <c r="I12" s="461"/>
      <c r="J12" s="123"/>
      <c r="K12" s="123"/>
    </row>
    <row r="13" spans="2:15">
      <c r="B13" s="123"/>
      <c r="C13" s="92"/>
      <c r="D13" s="92"/>
      <c r="E13" s="92"/>
      <c r="F13" s="92"/>
      <c r="G13" s="92"/>
      <c r="H13" s="92"/>
      <c r="I13" s="92"/>
      <c r="J13" s="92"/>
      <c r="K13" s="123"/>
      <c r="L13" s="123"/>
      <c r="M13" s="123"/>
      <c r="N13" s="123"/>
      <c r="O13" s="123"/>
    </row>
    <row r="14" spans="2:15" s="123" customFormat="1" ht="25.95" customHeight="1">
      <c r="B14" s="128" t="s">
        <v>23</v>
      </c>
      <c r="C14" s="458" t="s">
        <v>24</v>
      </c>
      <c r="D14" s="458"/>
      <c r="E14" s="458"/>
      <c r="F14" s="458" t="s">
        <v>25</v>
      </c>
      <c r="G14" s="458"/>
      <c r="H14" s="458"/>
      <c r="I14" s="128" t="s">
        <v>99</v>
      </c>
    </row>
    <row r="15" spans="2:15" s="123" customFormat="1" ht="19.95" customHeight="1">
      <c r="B15" s="129" t="s">
        <v>120</v>
      </c>
      <c r="C15" s="447">
        <v>8256215.8600000003</v>
      </c>
      <c r="D15" s="447"/>
      <c r="E15" s="447"/>
      <c r="F15" s="448">
        <v>39059.879999999997</v>
      </c>
      <c r="G15" s="448"/>
      <c r="H15" s="448"/>
      <c r="I15" s="215">
        <v>8295275.7400000002</v>
      </c>
      <c r="J15" s="130"/>
    </row>
    <row r="16" spans="2:15" s="123" customFormat="1" ht="19.95" customHeight="1">
      <c r="B16" s="131" t="s">
        <v>26</v>
      </c>
      <c r="C16" s="447"/>
      <c r="D16" s="447"/>
      <c r="E16" s="447"/>
      <c r="F16" s="449"/>
      <c r="G16" s="449"/>
      <c r="H16" s="449"/>
      <c r="I16" s="214"/>
      <c r="J16" s="133"/>
    </row>
    <row r="17" spans="1:15" s="123" customFormat="1" ht="19.95" customHeight="1">
      <c r="B17" s="134" t="s">
        <v>6</v>
      </c>
      <c r="C17" s="451">
        <v>115868601.13</v>
      </c>
      <c r="D17" s="452"/>
      <c r="E17" s="453"/>
      <c r="F17" s="450">
        <v>0</v>
      </c>
      <c r="G17" s="450"/>
      <c r="H17" s="450"/>
      <c r="I17" s="132"/>
      <c r="J17" s="289"/>
      <c r="K17" s="289"/>
      <c r="L17" s="289"/>
      <c r="M17" s="289"/>
    </row>
    <row r="18" spans="1:15" s="123" customFormat="1" ht="19.95" customHeight="1">
      <c r="B18" s="134" t="s">
        <v>7</v>
      </c>
      <c r="C18" s="454">
        <v>-98560185.090000004</v>
      </c>
      <c r="D18" s="455"/>
      <c r="E18" s="456"/>
      <c r="F18" s="450">
        <v>0</v>
      </c>
      <c r="G18" s="450"/>
      <c r="H18" s="450"/>
      <c r="I18" s="132"/>
      <c r="J18" s="289"/>
      <c r="K18" s="289"/>
      <c r="L18" s="289"/>
      <c r="M18" s="289"/>
    </row>
    <row r="19" spans="1:15" s="123" customFormat="1" ht="19.95" customHeight="1">
      <c r="B19" s="135" t="s">
        <v>27</v>
      </c>
      <c r="C19" s="450">
        <v>0</v>
      </c>
      <c r="D19" s="450"/>
      <c r="E19" s="450"/>
      <c r="F19" s="457">
        <v>543367.05999999994</v>
      </c>
      <c r="G19" s="457"/>
      <c r="H19" s="457"/>
      <c r="I19" s="132"/>
      <c r="J19" s="136"/>
    </row>
    <row r="20" spans="1:15" s="123" customFormat="1" ht="25.95" customHeight="1">
      <c r="B20" s="129" t="s">
        <v>121</v>
      </c>
      <c r="C20" s="446">
        <v>25564631.899999991</v>
      </c>
      <c r="D20" s="446"/>
      <c r="E20" s="446"/>
      <c r="F20" s="446">
        <v>582426.93999999994</v>
      </c>
      <c r="G20" s="446"/>
      <c r="H20" s="446"/>
      <c r="I20" s="128" t="s">
        <v>500</v>
      </c>
      <c r="J20" s="133"/>
    </row>
    <row r="21" spans="1:15" s="123" customFormat="1" ht="35.1" customHeight="1">
      <c r="B21" s="137"/>
      <c r="C21" s="444"/>
      <c r="D21" s="444"/>
      <c r="E21" s="444"/>
      <c r="F21" s="445"/>
      <c r="G21" s="445"/>
      <c r="H21" s="445"/>
      <c r="I21" s="138">
        <v>26147058.839999992</v>
      </c>
      <c r="J21" s="133"/>
    </row>
    <row r="22" spans="1:15">
      <c r="K22" s="123"/>
      <c r="L22" s="123"/>
      <c r="M22" s="123"/>
      <c r="N22" s="123"/>
      <c r="O22" s="123"/>
    </row>
    <row r="23" spans="1:15">
      <c r="B23" s="43" t="s">
        <v>123</v>
      </c>
      <c r="O23" s="139"/>
    </row>
    <row r="24" spans="1:15">
      <c r="O24" s="139"/>
    </row>
    <row r="25" spans="1:15">
      <c r="O25" s="139"/>
    </row>
    <row r="26" spans="1:15">
      <c r="B26" s="80"/>
      <c r="O26" s="139"/>
    </row>
    <row r="27" spans="1:15">
      <c r="B27" s="80"/>
      <c r="O27" s="139"/>
    </row>
    <row r="28" spans="1:15">
      <c r="O28" s="139"/>
    </row>
    <row r="29" spans="1:15">
      <c r="B29" s="43"/>
      <c r="O29" s="139"/>
    </row>
    <row r="30" spans="1:15">
      <c r="B30" s="84"/>
      <c r="C30" s="125"/>
      <c r="E30" s="79"/>
      <c r="F30" s="125"/>
      <c r="G30" s="84"/>
      <c r="I30" s="84"/>
      <c r="O30" s="139"/>
    </row>
    <row r="31" spans="1:15" s="80" customFormat="1">
      <c r="A31" s="140"/>
      <c r="B31" s="86"/>
      <c r="C31" s="43"/>
      <c r="E31" s="87"/>
      <c r="F31" s="43"/>
      <c r="G31" s="87"/>
      <c r="I31" s="87"/>
    </row>
    <row r="32" spans="1:15" s="80" customFormat="1">
      <c r="A32" s="140"/>
      <c r="B32" s="141"/>
      <c r="C32" s="142"/>
      <c r="F32" s="141"/>
      <c r="I32" s="141"/>
    </row>
    <row r="53" spans="4:8">
      <c r="H53" s="43">
        <v>0</v>
      </c>
    </row>
    <row r="62" spans="4:8">
      <c r="D62" s="43">
        <v>0</v>
      </c>
    </row>
  </sheetData>
  <customSheetViews>
    <customSheetView guid="{F3648BCD-1CED-4BBB-AE63-37BDB925883F}" scale="80" showGridLines="0">
      <pane ySplit="7" topLeftCell="A8" activePane="bottomLeft" state="frozen"/>
      <selection pane="bottomLeft" activeCell="N12" sqref="N12"/>
      <pageMargins left="0" right="0" top="0" bottom="0" header="0" footer="0"/>
      <pageSetup scale="47" orientation="portrait" r:id="rId1"/>
      <headerFooter alignWithMargins="0"/>
    </customSheetView>
    <customSheetView guid="{5FCC9217-B3E9-4B91-A943-5F21728EBEE9}" scale="80" showPageBreaks="1" showGridLines="0" printArea="1">
      <pane ySplit="7" topLeftCell="A47" activePane="bottomLeft" state="frozen"/>
      <selection pane="bottomLeft" activeCell="K71" sqref="K71"/>
      <pageMargins left="0" right="0" top="0" bottom="0" header="0" footer="0"/>
      <pageSetup scale="47" orientation="portrait" r:id="rId2"/>
      <headerFooter alignWithMargins="0"/>
    </customSheetView>
    <customSheetView guid="{7015FC6D-0680-4B00-AA0E-B83DA1D0B666}" scale="80" showPageBreaks="1" showGridLines="0" printArea="1">
      <pane ySplit="7" topLeftCell="A8" activePane="bottomLeft" state="frozen"/>
      <selection pane="bottomLeft" activeCell="I11" sqref="I9:I11"/>
      <pageMargins left="0" right="0" top="0" bottom="0" header="0" footer="0"/>
      <pageSetup scale="47" orientation="portrait" r:id="rId3"/>
      <headerFooter alignWithMargins="0"/>
    </customSheetView>
    <customSheetView guid="{B9F63820-5C32-455A-BC9D-0BE84D6B0867}" scale="80" showGridLines="0" state="hidden">
      <pane ySplit="7" topLeftCell="A8" activePane="bottomLeft" state="frozen"/>
      <selection pane="bottomLeft" sqref="A1:K15"/>
      <pageMargins left="0" right="0" top="0" bottom="0" header="0" footer="0"/>
      <pageSetup scale="47" orientation="portrait" r:id="rId4"/>
      <headerFooter alignWithMargins="0"/>
    </customSheetView>
  </customSheetViews>
  <mergeCells count="20">
    <mergeCell ref="C14:E14"/>
    <mergeCell ref="F14:H14"/>
    <mergeCell ref="B7:I7"/>
    <mergeCell ref="B9:I9"/>
    <mergeCell ref="B12:I12"/>
    <mergeCell ref="B10:I11"/>
    <mergeCell ref="C21:E21"/>
    <mergeCell ref="F21:H21"/>
    <mergeCell ref="C20:E20"/>
    <mergeCell ref="C15:E15"/>
    <mergeCell ref="F15:H15"/>
    <mergeCell ref="C16:E16"/>
    <mergeCell ref="F20:H20"/>
    <mergeCell ref="F16:H16"/>
    <mergeCell ref="F17:H17"/>
    <mergeCell ref="C17:E17"/>
    <mergeCell ref="C19:E19"/>
    <mergeCell ref="F18:H18"/>
    <mergeCell ref="C18:E18"/>
    <mergeCell ref="F19:H19"/>
  </mergeCell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3D51E-D581-4052-BD09-D7C2FAEE0279}">
  <sheetPr>
    <tabColor rgb="FFFFFF00"/>
  </sheetPr>
  <dimension ref="A1:G145"/>
  <sheetViews>
    <sheetView workbookViewId="0">
      <selection activeCell="A22" sqref="A22"/>
    </sheetView>
  </sheetViews>
  <sheetFormatPr baseColWidth="10" defaultColWidth="8.88671875" defaultRowHeight="14.4"/>
  <cols>
    <col min="1" max="1" width="85" customWidth="1"/>
    <col min="2" max="2" width="21" customWidth="1"/>
    <col min="3" max="3" width="17" customWidth="1"/>
    <col min="5" max="5" width="25.33203125" style="297" customWidth="1"/>
    <col min="7" max="7" width="9.6640625" bestFit="1" customWidth="1"/>
    <col min="256" max="256" width="75" customWidth="1"/>
    <col min="257" max="257" width="21" customWidth="1"/>
    <col min="258" max="258" width="16" customWidth="1"/>
    <col min="512" max="512" width="75" customWidth="1"/>
    <col min="513" max="513" width="21" customWidth="1"/>
    <col min="514" max="514" width="16" customWidth="1"/>
    <col min="768" max="768" width="75" customWidth="1"/>
    <col min="769" max="769" width="21" customWidth="1"/>
    <col min="770" max="770" width="16" customWidth="1"/>
    <col min="1024" max="1024" width="75" customWidth="1"/>
    <col min="1025" max="1025" width="21" customWidth="1"/>
    <col min="1026" max="1026" width="16" customWidth="1"/>
    <col min="1280" max="1280" width="75" customWidth="1"/>
    <col min="1281" max="1281" width="21" customWidth="1"/>
    <col min="1282" max="1282" width="16" customWidth="1"/>
    <col min="1536" max="1536" width="75" customWidth="1"/>
    <col min="1537" max="1537" width="21" customWidth="1"/>
    <col min="1538" max="1538" width="16" customWidth="1"/>
    <col min="1792" max="1792" width="75" customWidth="1"/>
    <col min="1793" max="1793" width="21" customWidth="1"/>
    <col min="1794" max="1794" width="16" customWidth="1"/>
    <col min="2048" max="2048" width="75" customWidth="1"/>
    <col min="2049" max="2049" width="21" customWidth="1"/>
    <col min="2050" max="2050" width="16" customWidth="1"/>
    <col min="2304" max="2304" width="75" customWidth="1"/>
    <col min="2305" max="2305" width="21" customWidth="1"/>
    <col min="2306" max="2306" width="16" customWidth="1"/>
    <col min="2560" max="2560" width="75" customWidth="1"/>
    <col min="2561" max="2561" width="21" customWidth="1"/>
    <col min="2562" max="2562" width="16" customWidth="1"/>
    <col min="2816" max="2816" width="75" customWidth="1"/>
    <col min="2817" max="2817" width="21" customWidth="1"/>
    <col min="2818" max="2818" width="16" customWidth="1"/>
    <col min="3072" max="3072" width="75" customWidth="1"/>
    <col min="3073" max="3073" width="21" customWidth="1"/>
    <col min="3074" max="3074" width="16" customWidth="1"/>
    <col min="3328" max="3328" width="75" customWidth="1"/>
    <col min="3329" max="3329" width="21" customWidth="1"/>
    <col min="3330" max="3330" width="16" customWidth="1"/>
    <col min="3584" max="3584" width="75" customWidth="1"/>
    <col min="3585" max="3585" width="21" customWidth="1"/>
    <col min="3586" max="3586" width="16" customWidth="1"/>
    <col min="3840" max="3840" width="75" customWidth="1"/>
    <col min="3841" max="3841" width="21" customWidth="1"/>
    <col min="3842" max="3842" width="16" customWidth="1"/>
    <col min="4096" max="4096" width="75" customWidth="1"/>
    <col min="4097" max="4097" width="21" customWidth="1"/>
    <col min="4098" max="4098" width="16" customWidth="1"/>
    <col min="4352" max="4352" width="75" customWidth="1"/>
    <col min="4353" max="4353" width="21" customWidth="1"/>
    <col min="4354" max="4354" width="16" customWidth="1"/>
    <col min="4608" max="4608" width="75" customWidth="1"/>
    <col min="4609" max="4609" width="21" customWidth="1"/>
    <col min="4610" max="4610" width="16" customWidth="1"/>
    <col min="4864" max="4864" width="75" customWidth="1"/>
    <col min="4865" max="4865" width="21" customWidth="1"/>
    <col min="4866" max="4866" width="16" customWidth="1"/>
    <col min="5120" max="5120" width="75" customWidth="1"/>
    <col min="5121" max="5121" width="21" customWidth="1"/>
    <col min="5122" max="5122" width="16" customWidth="1"/>
    <col min="5376" max="5376" width="75" customWidth="1"/>
    <col min="5377" max="5377" width="21" customWidth="1"/>
    <col min="5378" max="5378" width="16" customWidth="1"/>
    <col min="5632" max="5632" width="75" customWidth="1"/>
    <col min="5633" max="5633" width="21" customWidth="1"/>
    <col min="5634" max="5634" width="16" customWidth="1"/>
    <col min="5888" max="5888" width="75" customWidth="1"/>
    <col min="5889" max="5889" width="21" customWidth="1"/>
    <col min="5890" max="5890" width="16" customWidth="1"/>
    <col min="6144" max="6144" width="75" customWidth="1"/>
    <col min="6145" max="6145" width="21" customWidth="1"/>
    <col min="6146" max="6146" width="16" customWidth="1"/>
    <col min="6400" max="6400" width="75" customWidth="1"/>
    <col min="6401" max="6401" width="21" customWidth="1"/>
    <col min="6402" max="6402" width="16" customWidth="1"/>
    <col min="6656" max="6656" width="75" customWidth="1"/>
    <col min="6657" max="6657" width="21" customWidth="1"/>
    <col min="6658" max="6658" width="16" customWidth="1"/>
    <col min="6912" max="6912" width="75" customWidth="1"/>
    <col min="6913" max="6913" width="21" customWidth="1"/>
    <col min="6914" max="6914" width="16" customWidth="1"/>
    <col min="7168" max="7168" width="75" customWidth="1"/>
    <col min="7169" max="7169" width="21" customWidth="1"/>
    <col min="7170" max="7170" width="16" customWidth="1"/>
    <col min="7424" max="7424" width="75" customWidth="1"/>
    <col min="7425" max="7425" width="21" customWidth="1"/>
    <col min="7426" max="7426" width="16" customWidth="1"/>
    <col min="7680" max="7680" width="75" customWidth="1"/>
    <col min="7681" max="7681" width="21" customWidth="1"/>
    <col min="7682" max="7682" width="16" customWidth="1"/>
    <col min="7936" max="7936" width="75" customWidth="1"/>
    <col min="7937" max="7937" width="21" customWidth="1"/>
    <col min="7938" max="7938" width="16" customWidth="1"/>
    <col min="8192" max="8192" width="75" customWidth="1"/>
    <col min="8193" max="8193" width="21" customWidth="1"/>
    <col min="8194" max="8194" width="16" customWidth="1"/>
    <col min="8448" max="8448" width="75" customWidth="1"/>
    <col min="8449" max="8449" width="21" customWidth="1"/>
    <col min="8450" max="8450" width="16" customWidth="1"/>
    <col min="8704" max="8704" width="75" customWidth="1"/>
    <col min="8705" max="8705" width="21" customWidth="1"/>
    <col min="8706" max="8706" width="16" customWidth="1"/>
    <col min="8960" max="8960" width="75" customWidth="1"/>
    <col min="8961" max="8961" width="21" customWidth="1"/>
    <col min="8962" max="8962" width="16" customWidth="1"/>
    <col min="9216" max="9216" width="75" customWidth="1"/>
    <col min="9217" max="9217" width="21" customWidth="1"/>
    <col min="9218" max="9218" width="16" customWidth="1"/>
    <col min="9472" max="9472" width="75" customWidth="1"/>
    <col min="9473" max="9473" width="21" customWidth="1"/>
    <col min="9474" max="9474" width="16" customWidth="1"/>
    <col min="9728" max="9728" width="75" customWidth="1"/>
    <col min="9729" max="9729" width="21" customWidth="1"/>
    <col min="9730" max="9730" width="16" customWidth="1"/>
    <col min="9984" max="9984" width="75" customWidth="1"/>
    <col min="9985" max="9985" width="21" customWidth="1"/>
    <col min="9986" max="9986" width="16" customWidth="1"/>
    <col min="10240" max="10240" width="75" customWidth="1"/>
    <col min="10241" max="10241" width="21" customWidth="1"/>
    <col min="10242" max="10242" width="16" customWidth="1"/>
    <col min="10496" max="10496" width="75" customWidth="1"/>
    <col min="10497" max="10497" width="21" customWidth="1"/>
    <col min="10498" max="10498" width="16" customWidth="1"/>
    <col min="10752" max="10752" width="75" customWidth="1"/>
    <col min="10753" max="10753" width="21" customWidth="1"/>
    <col min="10754" max="10754" width="16" customWidth="1"/>
    <col min="11008" max="11008" width="75" customWidth="1"/>
    <col min="11009" max="11009" width="21" customWidth="1"/>
    <col min="11010" max="11010" width="16" customWidth="1"/>
    <col min="11264" max="11264" width="75" customWidth="1"/>
    <col min="11265" max="11265" width="21" customWidth="1"/>
    <col min="11266" max="11266" width="16" customWidth="1"/>
    <col min="11520" max="11520" width="75" customWidth="1"/>
    <col min="11521" max="11521" width="21" customWidth="1"/>
    <col min="11522" max="11522" width="16" customWidth="1"/>
    <col min="11776" max="11776" width="75" customWidth="1"/>
    <col min="11777" max="11777" width="21" customWidth="1"/>
    <col min="11778" max="11778" width="16" customWidth="1"/>
    <col min="12032" max="12032" width="75" customWidth="1"/>
    <col min="12033" max="12033" width="21" customWidth="1"/>
    <col min="12034" max="12034" width="16" customWidth="1"/>
    <col min="12288" max="12288" width="75" customWidth="1"/>
    <col min="12289" max="12289" width="21" customWidth="1"/>
    <col min="12290" max="12290" width="16" customWidth="1"/>
    <col min="12544" max="12544" width="75" customWidth="1"/>
    <col min="12545" max="12545" width="21" customWidth="1"/>
    <col min="12546" max="12546" width="16" customWidth="1"/>
    <col min="12800" max="12800" width="75" customWidth="1"/>
    <col min="12801" max="12801" width="21" customWidth="1"/>
    <col min="12802" max="12802" width="16" customWidth="1"/>
    <col min="13056" max="13056" width="75" customWidth="1"/>
    <col min="13057" max="13057" width="21" customWidth="1"/>
    <col min="13058" max="13058" width="16" customWidth="1"/>
    <col min="13312" max="13312" width="75" customWidth="1"/>
    <col min="13313" max="13313" width="21" customWidth="1"/>
    <col min="13314" max="13314" width="16" customWidth="1"/>
    <col min="13568" max="13568" width="75" customWidth="1"/>
    <col min="13569" max="13569" width="21" customWidth="1"/>
    <col min="13570" max="13570" width="16" customWidth="1"/>
    <col min="13824" max="13824" width="75" customWidth="1"/>
    <col min="13825" max="13825" width="21" customWidth="1"/>
    <col min="13826" max="13826" width="16" customWidth="1"/>
    <col min="14080" max="14080" width="75" customWidth="1"/>
    <col min="14081" max="14081" width="21" customWidth="1"/>
    <col min="14082" max="14082" width="16" customWidth="1"/>
    <col min="14336" max="14336" width="75" customWidth="1"/>
    <col min="14337" max="14337" width="21" customWidth="1"/>
    <col min="14338" max="14338" width="16" customWidth="1"/>
    <col min="14592" max="14592" width="75" customWidth="1"/>
    <col min="14593" max="14593" width="21" customWidth="1"/>
    <col min="14594" max="14594" width="16" customWidth="1"/>
    <col min="14848" max="14848" width="75" customWidth="1"/>
    <col min="14849" max="14849" width="21" customWidth="1"/>
    <col min="14850" max="14850" width="16" customWidth="1"/>
    <col min="15104" max="15104" width="75" customWidth="1"/>
    <col min="15105" max="15105" width="21" customWidth="1"/>
    <col min="15106" max="15106" width="16" customWidth="1"/>
    <col min="15360" max="15360" width="75" customWidth="1"/>
    <col min="15361" max="15361" width="21" customWidth="1"/>
    <col min="15362" max="15362" width="16" customWidth="1"/>
    <col min="15616" max="15616" width="75" customWidth="1"/>
    <col min="15617" max="15617" width="21" customWidth="1"/>
    <col min="15618" max="15618" width="16" customWidth="1"/>
    <col min="15872" max="15872" width="75" customWidth="1"/>
    <col min="15873" max="15873" width="21" customWidth="1"/>
    <col min="15874" max="15874" width="16" customWidth="1"/>
    <col min="16128" max="16128" width="75" customWidth="1"/>
    <col min="16129" max="16129" width="21" customWidth="1"/>
    <col min="16130" max="16130" width="16" customWidth="1"/>
  </cols>
  <sheetData>
    <row r="1" spans="1:7" ht="15.6">
      <c r="A1" s="241" t="s">
        <v>480</v>
      </c>
      <c r="B1" s="241"/>
      <c r="C1" s="241"/>
    </row>
    <row r="2" spans="1:7">
      <c r="A2" s="285" t="s">
        <v>167</v>
      </c>
      <c r="B2" s="285" t="s">
        <v>168</v>
      </c>
      <c r="C2" s="285"/>
    </row>
    <row r="3" spans="1:7">
      <c r="A3" s="285" t="s">
        <v>169</v>
      </c>
      <c r="B3" s="285" t="s">
        <v>170</v>
      </c>
      <c r="C3" s="285"/>
    </row>
    <row r="4" spans="1:7">
      <c r="A4" s="296" t="s">
        <v>171</v>
      </c>
      <c r="B4" s="296" t="s">
        <v>171</v>
      </c>
      <c r="C4" s="296" t="s">
        <v>172</v>
      </c>
      <c r="E4" s="298" t="s">
        <v>302</v>
      </c>
    </row>
    <row r="5" spans="1:7">
      <c r="A5" s="296" t="s">
        <v>173</v>
      </c>
      <c r="B5" s="296" t="s">
        <v>174</v>
      </c>
      <c r="C5" s="296"/>
    </row>
    <row r="6" spans="1:7">
      <c r="A6" s="287"/>
      <c r="B6" s="287"/>
      <c r="C6" s="287"/>
    </row>
    <row r="7" spans="1:7">
      <c r="A7" s="287" t="s">
        <v>175</v>
      </c>
      <c r="B7" s="287" t="s">
        <v>176</v>
      </c>
      <c r="C7" s="284">
        <v>26213881.390000001</v>
      </c>
      <c r="E7" s="297" t="s">
        <v>96</v>
      </c>
    </row>
    <row r="8" spans="1:7">
      <c r="A8" s="287" t="s">
        <v>177</v>
      </c>
      <c r="B8" s="287" t="s">
        <v>178</v>
      </c>
      <c r="C8" s="284">
        <v>2480811.58</v>
      </c>
    </row>
    <row r="9" spans="1:7">
      <c r="A9" s="287" t="s">
        <v>179</v>
      </c>
      <c r="B9" s="287" t="s">
        <v>180</v>
      </c>
      <c r="C9" s="284">
        <v>2480811.58</v>
      </c>
    </row>
    <row r="10" spans="1:7">
      <c r="A10" s="287" t="s">
        <v>181</v>
      </c>
      <c r="B10" s="287" t="s">
        <v>182</v>
      </c>
      <c r="C10" s="284">
        <v>2480811.4900000002</v>
      </c>
      <c r="D10" s="242">
        <v>4955.6000000000004</v>
      </c>
    </row>
    <row r="11" spans="1:7">
      <c r="A11" s="315" t="s">
        <v>183</v>
      </c>
      <c r="B11" s="315" t="s">
        <v>184</v>
      </c>
      <c r="C11" s="316">
        <v>5456.85</v>
      </c>
      <c r="D11" s="242">
        <f>+D10-5000</f>
        <v>-44.399999999999636</v>
      </c>
      <c r="E11" s="297" t="s">
        <v>1</v>
      </c>
      <c r="G11" s="242"/>
    </row>
    <row r="12" spans="1:7">
      <c r="A12" s="315" t="s">
        <v>185</v>
      </c>
      <c r="B12" s="315" t="s">
        <v>186</v>
      </c>
      <c r="C12" s="316">
        <v>2040</v>
      </c>
      <c r="E12" s="297" t="s">
        <v>1</v>
      </c>
      <c r="G12" s="242"/>
    </row>
    <row r="13" spans="1:7">
      <c r="A13" s="315" t="s">
        <v>426</v>
      </c>
      <c r="B13" s="315" t="s">
        <v>187</v>
      </c>
      <c r="C13" s="316">
        <v>10414.59</v>
      </c>
      <c r="E13" s="297" t="s">
        <v>1</v>
      </c>
      <c r="G13" s="242"/>
    </row>
    <row r="14" spans="1:7" s="243" customFormat="1">
      <c r="A14" s="315" t="s">
        <v>427</v>
      </c>
      <c r="B14" s="315" t="s">
        <v>428</v>
      </c>
      <c r="C14" s="316">
        <v>500.24</v>
      </c>
      <c r="E14" s="297" t="s">
        <v>1</v>
      </c>
      <c r="G14" s="242"/>
    </row>
    <row r="15" spans="1:7">
      <c r="A15" s="315" t="s">
        <v>481</v>
      </c>
      <c r="B15" s="315" t="s">
        <v>482</v>
      </c>
      <c r="C15" s="316">
        <v>27118.75</v>
      </c>
      <c r="E15" s="297" t="s">
        <v>1</v>
      </c>
      <c r="G15" s="242"/>
    </row>
    <row r="16" spans="1:7">
      <c r="A16" s="315" t="s">
        <v>429</v>
      </c>
      <c r="B16" s="315" t="s">
        <v>430</v>
      </c>
      <c r="C16" s="316">
        <v>2435181.06</v>
      </c>
      <c r="E16" s="297" t="s">
        <v>1</v>
      </c>
    </row>
    <row r="17" spans="1:7">
      <c r="A17" s="315" t="s">
        <v>483</v>
      </c>
      <c r="B17" s="315" t="s">
        <v>484</v>
      </c>
      <c r="C17" s="316">
        <v>100</v>
      </c>
      <c r="E17" s="297" t="s">
        <v>1</v>
      </c>
      <c r="G17" s="242"/>
    </row>
    <row r="18" spans="1:7">
      <c r="A18" s="287" t="s">
        <v>431</v>
      </c>
      <c r="B18" s="287" t="s">
        <v>432</v>
      </c>
      <c r="C18" s="284">
        <v>0.09</v>
      </c>
    </row>
    <row r="19" spans="1:7">
      <c r="A19" s="315" t="s">
        <v>433</v>
      </c>
      <c r="B19" s="315" t="s">
        <v>434</v>
      </c>
      <c r="C19" s="316">
        <v>0.09</v>
      </c>
      <c r="E19" s="297" t="s">
        <v>1</v>
      </c>
    </row>
    <row r="20" spans="1:7">
      <c r="A20" s="287" t="s">
        <v>188</v>
      </c>
      <c r="B20" s="287" t="s">
        <v>189</v>
      </c>
      <c r="C20" s="284">
        <v>23647804.489999998</v>
      </c>
    </row>
    <row r="21" spans="1:7">
      <c r="A21" s="287" t="s">
        <v>190</v>
      </c>
      <c r="B21" s="287" t="s">
        <v>191</v>
      </c>
      <c r="C21" s="284">
        <v>16646075.77</v>
      </c>
      <c r="G21" s="242"/>
    </row>
    <row r="22" spans="1:7">
      <c r="A22" s="287" t="s">
        <v>192</v>
      </c>
      <c r="B22" s="287" t="s">
        <v>193</v>
      </c>
      <c r="C22" s="284">
        <v>16646075.77</v>
      </c>
    </row>
    <row r="23" spans="1:7">
      <c r="A23" s="315" t="s">
        <v>435</v>
      </c>
      <c r="B23" s="315" t="s">
        <v>194</v>
      </c>
      <c r="C23" s="316">
        <v>16641904.109999999</v>
      </c>
      <c r="E23" s="297" t="s">
        <v>2</v>
      </c>
      <c r="G23" s="242"/>
    </row>
    <row r="24" spans="1:7">
      <c r="A24" s="333" t="s">
        <v>535</v>
      </c>
      <c r="B24" s="315"/>
      <c r="C24" s="334">
        <v>4171.66</v>
      </c>
      <c r="E24" s="335" t="s">
        <v>470</v>
      </c>
      <c r="G24" s="242"/>
    </row>
    <row r="25" spans="1:7">
      <c r="A25" s="287" t="s">
        <v>324</v>
      </c>
      <c r="B25" s="287" t="s">
        <v>374</v>
      </c>
      <c r="C25" s="284">
        <v>102776.42</v>
      </c>
    </row>
    <row r="26" spans="1:7">
      <c r="A26" s="315" t="s">
        <v>325</v>
      </c>
      <c r="B26" s="315" t="s">
        <v>375</v>
      </c>
      <c r="C26" s="316">
        <v>102776.42</v>
      </c>
      <c r="E26" s="297" t="s">
        <v>2</v>
      </c>
      <c r="G26" s="242"/>
    </row>
    <row r="27" spans="1:7">
      <c r="A27" s="287" t="s">
        <v>195</v>
      </c>
      <c r="B27" s="287" t="s">
        <v>436</v>
      </c>
      <c r="C27" s="284">
        <v>504897.26</v>
      </c>
    </row>
    <row r="28" spans="1:7">
      <c r="A28" s="315" t="s">
        <v>437</v>
      </c>
      <c r="B28" s="315" t="s">
        <v>438</v>
      </c>
      <c r="C28" s="316">
        <v>504897.26</v>
      </c>
      <c r="E28" s="297" t="s">
        <v>2</v>
      </c>
      <c r="G28" s="242"/>
    </row>
    <row r="29" spans="1:7">
      <c r="A29" s="287" t="s">
        <v>439</v>
      </c>
      <c r="B29" s="287" t="s">
        <v>440</v>
      </c>
      <c r="C29" s="284">
        <v>148827.79</v>
      </c>
      <c r="G29" s="242"/>
    </row>
    <row r="30" spans="1:7">
      <c r="A30" s="315" t="s">
        <v>326</v>
      </c>
      <c r="B30" s="315" t="s">
        <v>376</v>
      </c>
      <c r="C30" s="316">
        <v>21573.99</v>
      </c>
      <c r="E30" s="297" t="s">
        <v>2</v>
      </c>
      <c r="G30" s="242"/>
    </row>
    <row r="31" spans="1:7">
      <c r="A31" s="315" t="s">
        <v>327</v>
      </c>
      <c r="B31" s="315" t="s">
        <v>377</v>
      </c>
      <c r="C31" s="316">
        <v>9817.34</v>
      </c>
      <c r="E31" s="297" t="s">
        <v>2</v>
      </c>
      <c r="G31" s="242"/>
    </row>
    <row r="32" spans="1:7">
      <c r="A32" s="315" t="s">
        <v>328</v>
      </c>
      <c r="B32" s="315" t="s">
        <v>378</v>
      </c>
      <c r="C32" s="316">
        <v>16031.79</v>
      </c>
      <c r="E32" s="297" t="s">
        <v>2</v>
      </c>
    </row>
    <row r="33" spans="1:7">
      <c r="A33" s="315" t="s">
        <v>441</v>
      </c>
      <c r="B33" s="315" t="s">
        <v>442</v>
      </c>
      <c r="C33" s="316">
        <v>101404.67</v>
      </c>
      <c r="E33" s="297" t="s">
        <v>2</v>
      </c>
      <c r="G33" s="242"/>
    </row>
    <row r="34" spans="1:7">
      <c r="A34" s="287" t="s">
        <v>200</v>
      </c>
      <c r="B34" s="287" t="s">
        <v>201</v>
      </c>
      <c r="C34" s="284">
        <v>5602681.5700000003</v>
      </c>
      <c r="G34" s="242"/>
    </row>
    <row r="35" spans="1:7">
      <c r="A35" s="315" t="s">
        <v>204</v>
      </c>
      <c r="B35" s="315" t="s">
        <v>205</v>
      </c>
      <c r="C35" s="316">
        <v>50409.2</v>
      </c>
      <c r="E35" s="297" t="s">
        <v>2</v>
      </c>
      <c r="G35" s="242"/>
    </row>
    <row r="36" spans="1:7">
      <c r="A36" s="315" t="s">
        <v>206</v>
      </c>
      <c r="B36" s="315" t="s">
        <v>207</v>
      </c>
      <c r="C36" s="316">
        <v>50461.21</v>
      </c>
      <c r="E36" s="297" t="s">
        <v>2</v>
      </c>
      <c r="G36" s="242"/>
    </row>
    <row r="37" spans="1:7">
      <c r="A37" s="315" t="s">
        <v>208</v>
      </c>
      <c r="B37" s="315" t="s">
        <v>209</v>
      </c>
      <c r="C37" s="316">
        <v>50461.21</v>
      </c>
      <c r="E37" s="297" t="s">
        <v>2</v>
      </c>
      <c r="G37" s="242"/>
    </row>
    <row r="38" spans="1:7">
      <c r="A38" s="315" t="s">
        <v>210</v>
      </c>
      <c r="B38" s="315" t="s">
        <v>211</v>
      </c>
      <c r="C38" s="316">
        <v>50461.21</v>
      </c>
      <c r="E38" s="297" t="s">
        <v>2</v>
      </c>
      <c r="G38" s="242"/>
    </row>
    <row r="39" spans="1:7">
      <c r="A39" s="315" t="s">
        <v>212</v>
      </c>
      <c r="B39" s="315" t="s">
        <v>213</v>
      </c>
      <c r="C39" s="316">
        <v>50461.21</v>
      </c>
      <c r="E39" s="297" t="s">
        <v>2</v>
      </c>
      <c r="G39" s="242"/>
    </row>
    <row r="40" spans="1:7">
      <c r="A40" s="315" t="s">
        <v>214</v>
      </c>
      <c r="B40" s="315" t="s">
        <v>215</v>
      </c>
      <c r="C40" s="316">
        <v>50461.21</v>
      </c>
      <c r="E40" s="297" t="s">
        <v>2</v>
      </c>
      <c r="G40" s="242"/>
    </row>
    <row r="41" spans="1:7" s="243" customFormat="1">
      <c r="A41" s="315" t="s">
        <v>216</v>
      </c>
      <c r="B41" s="315" t="s">
        <v>217</v>
      </c>
      <c r="C41" s="316">
        <v>50461.21</v>
      </c>
      <c r="E41" s="297" t="s">
        <v>2</v>
      </c>
      <c r="G41" s="242"/>
    </row>
    <row r="42" spans="1:7">
      <c r="A42" s="315" t="s">
        <v>219</v>
      </c>
      <c r="B42" s="315" t="s">
        <v>220</v>
      </c>
      <c r="C42" s="316">
        <v>100719.3</v>
      </c>
      <c r="E42" s="299" t="s">
        <v>2</v>
      </c>
      <c r="G42" s="242"/>
    </row>
    <row r="43" spans="1:7">
      <c r="A43" s="315" t="s">
        <v>221</v>
      </c>
      <c r="B43" s="315" t="s">
        <v>222</v>
      </c>
      <c r="C43" s="316">
        <v>100719.3</v>
      </c>
      <c r="E43" s="297" t="s">
        <v>2</v>
      </c>
      <c r="G43" s="242"/>
    </row>
    <row r="44" spans="1:7">
      <c r="A44" s="315" t="s">
        <v>223</v>
      </c>
      <c r="B44" s="315" t="s">
        <v>224</v>
      </c>
      <c r="C44" s="316">
        <v>100719.3</v>
      </c>
      <c r="E44" s="297" t="s">
        <v>2</v>
      </c>
      <c r="G44" s="242"/>
    </row>
    <row r="45" spans="1:7">
      <c r="A45" s="315" t="s">
        <v>228</v>
      </c>
      <c r="B45" s="315" t="s">
        <v>229</v>
      </c>
      <c r="C45" s="316">
        <v>101296.76</v>
      </c>
      <c r="E45" s="297" t="s">
        <v>2</v>
      </c>
      <c r="G45" s="242"/>
    </row>
    <row r="46" spans="1:7">
      <c r="A46" s="315" t="s">
        <v>230</v>
      </c>
      <c r="B46" s="315" t="s">
        <v>231</v>
      </c>
      <c r="C46" s="316">
        <v>101296.76</v>
      </c>
      <c r="E46" s="297" t="s">
        <v>2</v>
      </c>
      <c r="G46" s="242"/>
    </row>
    <row r="47" spans="1:7">
      <c r="A47" s="315" t="s">
        <v>232</v>
      </c>
      <c r="B47" s="315" t="s">
        <v>233</v>
      </c>
      <c r="C47" s="316">
        <v>101296.76</v>
      </c>
      <c r="E47" s="297" t="s">
        <v>2</v>
      </c>
      <c r="G47" s="242"/>
    </row>
    <row r="48" spans="1:7">
      <c r="A48" s="315" t="s">
        <v>329</v>
      </c>
      <c r="B48" s="315" t="s">
        <v>379</v>
      </c>
      <c r="C48" s="316">
        <v>50486.86</v>
      </c>
      <c r="E48" s="297" t="s">
        <v>2</v>
      </c>
      <c r="G48" s="242"/>
    </row>
    <row r="49" spans="1:7">
      <c r="A49" s="315" t="s">
        <v>330</v>
      </c>
      <c r="B49" s="315" t="s">
        <v>380</v>
      </c>
      <c r="C49" s="316">
        <v>101148.08</v>
      </c>
      <c r="E49" s="297" t="s">
        <v>2</v>
      </c>
      <c r="G49" s="242"/>
    </row>
    <row r="50" spans="1:7">
      <c r="A50" s="315" t="s">
        <v>331</v>
      </c>
      <c r="B50" s="315" t="s">
        <v>381</v>
      </c>
      <c r="C50" s="316">
        <v>101148.08</v>
      </c>
      <c r="E50" s="297" t="s">
        <v>2</v>
      </c>
      <c r="G50" s="242"/>
    </row>
    <row r="51" spans="1:7">
      <c r="A51" s="315" t="s">
        <v>332</v>
      </c>
      <c r="B51" s="315" t="s">
        <v>382</v>
      </c>
      <c r="C51" s="316">
        <v>101148.08</v>
      </c>
      <c r="E51" s="297" t="s">
        <v>2</v>
      </c>
      <c r="G51" s="242"/>
    </row>
    <row r="52" spans="1:7">
      <c r="A52" s="315" t="s">
        <v>333</v>
      </c>
      <c r="B52" s="315" t="s">
        <v>383</v>
      </c>
      <c r="C52" s="316">
        <v>101148.08</v>
      </c>
      <c r="E52" s="297" t="s">
        <v>2</v>
      </c>
      <c r="G52" s="242"/>
    </row>
    <row r="53" spans="1:7">
      <c r="A53" s="315" t="s">
        <v>334</v>
      </c>
      <c r="B53" s="315" t="s">
        <v>384</v>
      </c>
      <c r="C53" s="316">
        <v>101148.08</v>
      </c>
      <c r="E53" s="297" t="s">
        <v>2</v>
      </c>
      <c r="G53" s="242"/>
    </row>
    <row r="54" spans="1:7">
      <c r="A54" s="315" t="s">
        <v>336</v>
      </c>
      <c r="B54" s="315" t="s">
        <v>385</v>
      </c>
      <c r="C54" s="316">
        <v>103957.85</v>
      </c>
      <c r="E54" s="297" t="s">
        <v>2</v>
      </c>
      <c r="G54" s="242"/>
    </row>
    <row r="55" spans="1:7">
      <c r="A55" s="315" t="s">
        <v>337</v>
      </c>
      <c r="B55" s="315" t="s">
        <v>386</v>
      </c>
      <c r="C55" s="316">
        <v>103957.85</v>
      </c>
      <c r="E55" s="297" t="s">
        <v>2</v>
      </c>
      <c r="G55" s="242"/>
    </row>
    <row r="56" spans="1:7">
      <c r="A56" s="315" t="s">
        <v>338</v>
      </c>
      <c r="B56" s="315" t="s">
        <v>387</v>
      </c>
      <c r="C56" s="316">
        <v>103957.85</v>
      </c>
      <c r="E56" s="297" t="s">
        <v>2</v>
      </c>
      <c r="G56" s="242"/>
    </row>
    <row r="57" spans="1:7">
      <c r="A57" s="315" t="s">
        <v>339</v>
      </c>
      <c r="B57" s="315" t="s">
        <v>388</v>
      </c>
      <c r="C57" s="316">
        <v>103957.85</v>
      </c>
      <c r="E57" s="297" t="s">
        <v>2</v>
      </c>
      <c r="G57" s="242"/>
    </row>
    <row r="58" spans="1:7">
      <c r="A58" s="315" t="s">
        <v>340</v>
      </c>
      <c r="B58" s="315" t="s">
        <v>389</v>
      </c>
      <c r="C58" s="316">
        <v>103957.85</v>
      </c>
      <c r="E58" s="297" t="s">
        <v>2</v>
      </c>
      <c r="G58" s="242"/>
    </row>
    <row r="59" spans="1:7">
      <c r="A59" s="315" t="s">
        <v>341</v>
      </c>
      <c r="B59" s="315" t="s">
        <v>390</v>
      </c>
      <c r="C59" s="316">
        <v>50784.23</v>
      </c>
      <c r="E59" s="297" t="s">
        <v>2</v>
      </c>
      <c r="G59" s="242"/>
    </row>
    <row r="60" spans="1:7">
      <c r="A60" s="315" t="s">
        <v>342</v>
      </c>
      <c r="B60" s="315" t="s">
        <v>391</v>
      </c>
      <c r="C60" s="316">
        <v>50784.23</v>
      </c>
      <c r="E60" s="297" t="s">
        <v>2</v>
      </c>
      <c r="G60" s="242"/>
    </row>
    <row r="61" spans="1:7">
      <c r="A61" s="315" t="s">
        <v>343</v>
      </c>
      <c r="B61" s="315" t="s">
        <v>392</v>
      </c>
      <c r="C61" s="316">
        <v>101374.38</v>
      </c>
      <c r="E61" s="297" t="s">
        <v>2</v>
      </c>
      <c r="G61" s="242"/>
    </row>
    <row r="62" spans="1:7">
      <c r="A62" s="315" t="s">
        <v>344</v>
      </c>
      <c r="B62" s="315" t="s">
        <v>393</v>
      </c>
      <c r="C62" s="316">
        <v>101374.38</v>
      </c>
      <c r="E62" s="297" t="s">
        <v>2</v>
      </c>
      <c r="G62" s="242"/>
    </row>
    <row r="63" spans="1:7">
      <c r="A63" s="315" t="s">
        <v>345</v>
      </c>
      <c r="B63" s="315" t="s">
        <v>394</v>
      </c>
      <c r="C63" s="316">
        <v>101374.38</v>
      </c>
      <c r="E63" s="297" t="s">
        <v>2</v>
      </c>
      <c r="G63" s="242"/>
    </row>
    <row r="64" spans="1:7">
      <c r="A64" s="315" t="s">
        <v>346</v>
      </c>
      <c r="B64" s="315" t="s">
        <v>395</v>
      </c>
      <c r="C64" s="316">
        <v>101374.38</v>
      </c>
      <c r="E64" s="297" t="s">
        <v>2</v>
      </c>
      <c r="G64" s="242"/>
    </row>
    <row r="65" spans="1:7">
      <c r="A65" s="315" t="s">
        <v>347</v>
      </c>
      <c r="B65" s="315" t="s">
        <v>396</v>
      </c>
      <c r="C65" s="316">
        <v>101374.38</v>
      </c>
      <c r="E65" s="297" t="s">
        <v>2</v>
      </c>
      <c r="G65" s="242"/>
    </row>
    <row r="66" spans="1:7">
      <c r="A66" s="315" t="s">
        <v>348</v>
      </c>
      <c r="B66" s="315" t="s">
        <v>397</v>
      </c>
      <c r="C66" s="316">
        <v>101374.38</v>
      </c>
      <c r="E66" s="297" t="s">
        <v>2</v>
      </c>
      <c r="G66" s="242"/>
    </row>
    <row r="67" spans="1:7">
      <c r="A67" s="315" t="s">
        <v>349</v>
      </c>
      <c r="B67" s="315" t="s">
        <v>398</v>
      </c>
      <c r="C67" s="316">
        <v>101374.38</v>
      </c>
      <c r="E67" s="297" t="s">
        <v>2</v>
      </c>
      <c r="G67" s="242"/>
    </row>
    <row r="68" spans="1:7">
      <c r="A68" s="315" t="s">
        <v>350</v>
      </c>
      <c r="B68" s="315" t="s">
        <v>399</v>
      </c>
      <c r="C68" s="316">
        <v>101374.38</v>
      </c>
      <c r="E68" s="297" t="s">
        <v>2</v>
      </c>
      <c r="G68" s="242"/>
    </row>
    <row r="69" spans="1:7">
      <c r="A69" s="315" t="s">
        <v>351</v>
      </c>
      <c r="B69" s="315" t="s">
        <v>400</v>
      </c>
      <c r="C69" s="316">
        <v>101374.38</v>
      </c>
      <c r="E69" s="297" t="s">
        <v>2</v>
      </c>
      <c r="G69" s="242"/>
    </row>
    <row r="70" spans="1:7">
      <c r="A70" s="315" t="s">
        <v>352</v>
      </c>
      <c r="B70" s="315" t="s">
        <v>401</v>
      </c>
      <c r="C70" s="316">
        <v>101374.38</v>
      </c>
      <c r="E70" s="297" t="s">
        <v>2</v>
      </c>
      <c r="G70" s="242"/>
    </row>
    <row r="71" spans="1:7">
      <c r="A71" s="315" t="s">
        <v>354</v>
      </c>
      <c r="B71" s="315" t="s">
        <v>402</v>
      </c>
      <c r="C71" s="316">
        <v>10895.35</v>
      </c>
      <c r="E71" s="297" t="s">
        <v>2</v>
      </c>
      <c r="G71" s="242"/>
    </row>
    <row r="72" spans="1:7">
      <c r="A72" s="315" t="s">
        <v>355</v>
      </c>
      <c r="B72" s="315" t="s">
        <v>403</v>
      </c>
      <c r="C72" s="316">
        <v>10827.13</v>
      </c>
      <c r="E72" s="297" t="s">
        <v>2</v>
      </c>
      <c r="G72" s="242"/>
    </row>
    <row r="73" spans="1:7">
      <c r="A73" s="315" t="s">
        <v>356</v>
      </c>
      <c r="B73" s="315" t="s">
        <v>404</v>
      </c>
      <c r="C73" s="316">
        <v>101460.27</v>
      </c>
      <c r="E73" s="297" t="s">
        <v>2</v>
      </c>
      <c r="G73" s="242"/>
    </row>
    <row r="74" spans="1:7">
      <c r="A74" s="315" t="s">
        <v>357</v>
      </c>
      <c r="B74" s="315" t="s">
        <v>405</v>
      </c>
      <c r="C74" s="316">
        <v>101460.27</v>
      </c>
      <c r="E74" s="297" t="s">
        <v>2</v>
      </c>
      <c r="G74" s="242"/>
    </row>
    <row r="75" spans="1:7">
      <c r="A75" s="315" t="s">
        <v>358</v>
      </c>
      <c r="B75" s="315" t="s">
        <v>406</v>
      </c>
      <c r="C75" s="316">
        <v>101460.27</v>
      </c>
      <c r="E75" s="297" t="s">
        <v>2</v>
      </c>
      <c r="G75" s="242"/>
    </row>
    <row r="76" spans="1:7">
      <c r="A76" s="315" t="s">
        <v>359</v>
      </c>
      <c r="B76" s="315" t="s">
        <v>407</v>
      </c>
      <c r="C76" s="316">
        <v>101460.27</v>
      </c>
      <c r="E76" s="297" t="s">
        <v>2</v>
      </c>
      <c r="G76" s="242"/>
    </row>
    <row r="77" spans="1:7">
      <c r="A77" s="315" t="s">
        <v>360</v>
      </c>
      <c r="B77" s="315" t="s">
        <v>408</v>
      </c>
      <c r="C77" s="316">
        <v>202920.54</v>
      </c>
      <c r="E77" s="297" t="s">
        <v>2</v>
      </c>
      <c r="G77" s="242"/>
    </row>
    <row r="78" spans="1:7">
      <c r="A78" s="315" t="s">
        <v>361</v>
      </c>
      <c r="B78" s="315" t="s">
        <v>409</v>
      </c>
      <c r="C78" s="316">
        <v>202920.54</v>
      </c>
      <c r="E78" s="297" t="s">
        <v>2</v>
      </c>
      <c r="G78" s="242"/>
    </row>
    <row r="79" spans="1:7">
      <c r="A79" s="315" t="s">
        <v>362</v>
      </c>
      <c r="B79" s="315" t="s">
        <v>410</v>
      </c>
      <c r="C79" s="316">
        <v>202856.87</v>
      </c>
      <c r="E79" s="297" t="s">
        <v>2</v>
      </c>
      <c r="G79" s="242"/>
    </row>
    <row r="80" spans="1:7">
      <c r="A80" s="315" t="s">
        <v>363</v>
      </c>
      <c r="B80" s="315" t="s">
        <v>411</v>
      </c>
      <c r="C80" s="316">
        <v>202856.87</v>
      </c>
      <c r="E80" s="297" t="s">
        <v>2</v>
      </c>
      <c r="G80" s="242"/>
    </row>
    <row r="81" spans="1:7">
      <c r="A81" s="315" t="s">
        <v>443</v>
      </c>
      <c r="B81" s="315" t="s">
        <v>444</v>
      </c>
      <c r="C81" s="316">
        <v>509191.6</v>
      </c>
      <c r="E81" s="297" t="s">
        <v>2</v>
      </c>
      <c r="G81" s="242"/>
    </row>
    <row r="82" spans="1:7">
      <c r="A82" s="315" t="s">
        <v>445</v>
      </c>
      <c r="B82" s="315" t="s">
        <v>446</v>
      </c>
      <c r="C82" s="316">
        <v>100464.71</v>
      </c>
      <c r="E82" s="297" t="s">
        <v>2</v>
      </c>
      <c r="G82" s="242"/>
    </row>
    <row r="83" spans="1:7">
      <c r="A83" s="315" t="s">
        <v>447</v>
      </c>
      <c r="B83" s="315" t="s">
        <v>448</v>
      </c>
      <c r="C83" s="316">
        <v>198962.29</v>
      </c>
      <c r="E83" s="297" t="s">
        <v>2</v>
      </c>
      <c r="G83" s="242"/>
    </row>
    <row r="84" spans="1:7">
      <c r="A84" s="315" t="s">
        <v>449</v>
      </c>
      <c r="B84" s="315" t="s">
        <v>450</v>
      </c>
      <c r="C84" s="316">
        <v>60106.31</v>
      </c>
      <c r="E84" s="297" t="s">
        <v>2</v>
      </c>
      <c r="G84" s="242"/>
    </row>
    <row r="85" spans="1:7">
      <c r="A85" s="315" t="s">
        <v>451</v>
      </c>
      <c r="B85" s="315" t="s">
        <v>452</v>
      </c>
      <c r="C85" s="316">
        <v>40070.86</v>
      </c>
      <c r="E85" s="297" t="s">
        <v>2</v>
      </c>
      <c r="G85" s="242"/>
    </row>
    <row r="86" spans="1:7">
      <c r="A86" s="315" t="s">
        <v>453</v>
      </c>
      <c r="B86" s="315" t="s">
        <v>454</v>
      </c>
      <c r="C86" s="316">
        <v>101404.67</v>
      </c>
      <c r="E86" s="297" t="s">
        <v>2</v>
      </c>
      <c r="G86" s="242"/>
    </row>
    <row r="87" spans="1:7">
      <c r="A87" s="315" t="s">
        <v>455</v>
      </c>
      <c r="B87" s="315" t="s">
        <v>456</v>
      </c>
      <c r="C87" s="316">
        <v>101404.67</v>
      </c>
      <c r="E87" s="297" t="s">
        <v>2</v>
      </c>
      <c r="G87" s="242"/>
    </row>
    <row r="88" spans="1:7">
      <c r="A88" s="315" t="s">
        <v>457</v>
      </c>
      <c r="B88" s="315" t="s">
        <v>458</v>
      </c>
      <c r="C88" s="316">
        <v>101404.67</v>
      </c>
      <c r="E88" s="297" t="s">
        <v>2</v>
      </c>
      <c r="G88" s="242"/>
    </row>
    <row r="89" spans="1:7">
      <c r="A89" s="287" t="s">
        <v>485</v>
      </c>
      <c r="B89" s="287" t="s">
        <v>486</v>
      </c>
      <c r="C89" s="284">
        <v>31916.19</v>
      </c>
      <c r="G89" s="242"/>
    </row>
    <row r="90" spans="1:7">
      <c r="A90" s="315" t="s">
        <v>364</v>
      </c>
      <c r="B90" s="315" t="s">
        <v>412</v>
      </c>
      <c r="C90" s="316">
        <v>16208.89</v>
      </c>
      <c r="E90" s="297" t="s">
        <v>2</v>
      </c>
      <c r="G90" s="242"/>
    </row>
    <row r="91" spans="1:7">
      <c r="A91" s="315" t="s">
        <v>365</v>
      </c>
      <c r="B91" s="315" t="s">
        <v>413</v>
      </c>
      <c r="C91" s="316">
        <v>15707.3</v>
      </c>
      <c r="E91" s="297" t="s">
        <v>2</v>
      </c>
      <c r="G91" s="242"/>
    </row>
    <row r="92" spans="1:7">
      <c r="A92" s="287" t="s">
        <v>487</v>
      </c>
      <c r="B92" s="287" t="s">
        <v>488</v>
      </c>
      <c r="C92" s="284">
        <v>508321.88</v>
      </c>
      <c r="G92" s="242"/>
    </row>
    <row r="93" spans="1:7">
      <c r="A93" s="315" t="s">
        <v>366</v>
      </c>
      <c r="B93" s="315" t="s">
        <v>414</v>
      </c>
      <c r="C93" s="316">
        <v>508321.88</v>
      </c>
      <c r="E93" s="297" t="s">
        <v>2</v>
      </c>
      <c r="G93" s="242"/>
    </row>
    <row r="94" spans="1:7">
      <c r="A94" s="287" t="s">
        <v>489</v>
      </c>
      <c r="B94" s="287" t="s">
        <v>490</v>
      </c>
      <c r="C94" s="284">
        <v>101148.08</v>
      </c>
      <c r="G94" s="242"/>
    </row>
    <row r="95" spans="1:7" ht="15" customHeight="1">
      <c r="A95" s="315" t="s">
        <v>367</v>
      </c>
      <c r="B95" s="315" t="s">
        <v>415</v>
      </c>
      <c r="C95" s="316">
        <v>101148.08</v>
      </c>
      <c r="E95" s="297" t="s">
        <v>2</v>
      </c>
    </row>
    <row r="96" spans="1:7">
      <c r="A96" s="287" t="s">
        <v>459</v>
      </c>
      <c r="B96" s="287" t="s">
        <v>460</v>
      </c>
      <c r="C96" s="284">
        <v>1159.53</v>
      </c>
      <c r="G96" s="242"/>
    </row>
    <row r="97" spans="1:7">
      <c r="A97" s="315" t="s">
        <v>461</v>
      </c>
      <c r="B97" s="315" t="s">
        <v>462</v>
      </c>
      <c r="C97" s="316">
        <v>1159.53</v>
      </c>
      <c r="E97" s="297" t="s">
        <v>2</v>
      </c>
    </row>
    <row r="98" spans="1:7">
      <c r="A98" s="287" t="s">
        <v>234</v>
      </c>
      <c r="B98" s="287" t="s">
        <v>235</v>
      </c>
      <c r="C98" s="284">
        <v>85265.32</v>
      </c>
    </row>
    <row r="99" spans="1:7">
      <c r="A99" s="287" t="s">
        <v>236</v>
      </c>
      <c r="B99" s="287" t="s">
        <v>237</v>
      </c>
      <c r="C99" s="284">
        <v>85265.32</v>
      </c>
      <c r="G99" s="242"/>
    </row>
    <row r="100" spans="1:7">
      <c r="A100" s="315" t="s">
        <v>238</v>
      </c>
      <c r="B100" s="315" t="s">
        <v>239</v>
      </c>
      <c r="C100" s="316">
        <v>225712.4</v>
      </c>
      <c r="E100" s="297" t="s">
        <v>2</v>
      </c>
    </row>
    <row r="101" spans="1:7">
      <c r="A101" s="315" t="s">
        <v>240</v>
      </c>
      <c r="B101" s="315" t="s">
        <v>241</v>
      </c>
      <c r="C101" s="316">
        <v>-140515.12</v>
      </c>
      <c r="E101" s="297" t="s">
        <v>2</v>
      </c>
      <c r="G101" s="242"/>
    </row>
    <row r="102" spans="1:7">
      <c r="A102" s="315" t="s">
        <v>464</v>
      </c>
      <c r="B102" s="315" t="s">
        <v>465</v>
      </c>
      <c r="C102" s="316">
        <v>68.040000000000006</v>
      </c>
      <c r="E102" s="297" t="s">
        <v>470</v>
      </c>
      <c r="G102" s="242"/>
    </row>
    <row r="103" spans="1:7">
      <c r="A103" s="287" t="s">
        <v>242</v>
      </c>
      <c r="B103" s="287" t="s">
        <v>243</v>
      </c>
      <c r="C103" s="284">
        <v>-66822.55</v>
      </c>
      <c r="E103" s="297" t="s">
        <v>96</v>
      </c>
    </row>
    <row r="104" spans="1:7">
      <c r="A104" s="287" t="s">
        <v>244</v>
      </c>
      <c r="B104" s="287" t="s">
        <v>245</v>
      </c>
      <c r="C104" s="284">
        <v>-66822.55</v>
      </c>
      <c r="G104" s="242"/>
    </row>
    <row r="105" spans="1:7">
      <c r="A105" s="287" t="s">
        <v>319</v>
      </c>
      <c r="B105" s="287" t="s">
        <v>491</v>
      </c>
      <c r="C105" s="284">
        <v>-1976.03</v>
      </c>
      <c r="G105" s="242"/>
    </row>
    <row r="106" spans="1:7">
      <c r="A106" s="315" t="s">
        <v>492</v>
      </c>
      <c r="B106" s="315" t="s">
        <v>493</v>
      </c>
      <c r="C106" s="316">
        <v>-1976.03</v>
      </c>
      <c r="E106" s="297" t="s">
        <v>5</v>
      </c>
    </row>
    <row r="107" spans="1:7">
      <c r="A107" s="287" t="s">
        <v>494</v>
      </c>
      <c r="B107" s="287" t="s">
        <v>495</v>
      </c>
      <c r="C107" s="284">
        <v>-27118.75</v>
      </c>
    </row>
    <row r="108" spans="1:7">
      <c r="A108" s="315" t="s">
        <v>496</v>
      </c>
      <c r="B108" s="315" t="s">
        <v>497</v>
      </c>
      <c r="C108" s="316">
        <v>-27118.75</v>
      </c>
      <c r="E108" s="297" t="s">
        <v>5</v>
      </c>
    </row>
    <row r="109" spans="1:7">
      <c r="A109" s="287" t="s">
        <v>246</v>
      </c>
      <c r="B109" s="287" t="s">
        <v>247</v>
      </c>
      <c r="C109" s="284">
        <v>-37727.769999999997</v>
      </c>
      <c r="G109" s="242"/>
    </row>
    <row r="110" spans="1:7">
      <c r="A110" s="315" t="s">
        <v>248</v>
      </c>
      <c r="B110" s="315" t="s">
        <v>249</v>
      </c>
      <c r="C110" s="316">
        <v>-37727.769999999997</v>
      </c>
      <c r="E110" s="297" t="s">
        <v>4</v>
      </c>
    </row>
    <row r="111" spans="1:7">
      <c r="A111" s="287" t="s">
        <v>250</v>
      </c>
      <c r="B111" s="287" t="s">
        <v>251</v>
      </c>
      <c r="C111" s="284">
        <v>-25603691.780000001</v>
      </c>
      <c r="E111" s="297" t="s">
        <v>96</v>
      </c>
    </row>
    <row r="112" spans="1:7">
      <c r="A112" s="287" t="s">
        <v>252</v>
      </c>
      <c r="B112" s="287" t="s">
        <v>253</v>
      </c>
      <c r="C112" s="284">
        <v>-25564631.899999999</v>
      </c>
    </row>
    <row r="113" spans="1:7">
      <c r="A113" s="315" t="s">
        <v>254</v>
      </c>
      <c r="B113" s="315" t="s">
        <v>255</v>
      </c>
      <c r="C113" s="316">
        <v>-132948147.3</v>
      </c>
      <c r="E113" s="297">
        <v>0</v>
      </c>
      <c r="F113" t="s">
        <v>499</v>
      </c>
    </row>
    <row r="114" spans="1:7">
      <c r="A114" s="315" t="s">
        <v>256</v>
      </c>
      <c r="B114" s="315" t="s">
        <v>257</v>
      </c>
      <c r="C114" s="316">
        <v>107383515.40000001</v>
      </c>
      <c r="E114" s="297">
        <v>0</v>
      </c>
      <c r="F114" t="s">
        <v>499</v>
      </c>
    </row>
    <row r="115" spans="1:7">
      <c r="A115" s="287" t="s">
        <v>368</v>
      </c>
      <c r="B115" s="287" t="s">
        <v>416</v>
      </c>
      <c r="C115" s="284">
        <v>-39059.879999999997</v>
      </c>
      <c r="G115" s="242"/>
    </row>
    <row r="116" spans="1:7">
      <c r="A116" s="315" t="s">
        <v>301</v>
      </c>
      <c r="B116" s="315" t="s">
        <v>417</v>
      </c>
      <c r="C116" s="316">
        <v>-39059.879999999997</v>
      </c>
      <c r="E116" s="297" t="s">
        <v>422</v>
      </c>
    </row>
    <row r="117" spans="1:7">
      <c r="A117" s="287" t="s">
        <v>258</v>
      </c>
      <c r="B117" s="287" t="s">
        <v>259</v>
      </c>
      <c r="C117" s="284">
        <v>-7147148.4100000001</v>
      </c>
      <c r="E117" s="297" t="s">
        <v>96</v>
      </c>
    </row>
    <row r="118" spans="1:7">
      <c r="A118" s="287" t="s">
        <v>260</v>
      </c>
      <c r="B118" s="287" t="s">
        <v>261</v>
      </c>
      <c r="C118" s="284">
        <v>-7147148.4100000001</v>
      </c>
    </row>
    <row r="119" spans="1:7">
      <c r="A119" s="287" t="s">
        <v>262</v>
      </c>
      <c r="B119" s="287" t="s">
        <v>263</v>
      </c>
      <c r="C119" s="284">
        <v>-6399239.1699999999</v>
      </c>
      <c r="E119" s="300"/>
      <c r="G119" s="242"/>
    </row>
    <row r="120" spans="1:7">
      <c r="A120" s="315" t="s">
        <v>369</v>
      </c>
      <c r="B120" s="315" t="s">
        <v>418</v>
      </c>
      <c r="C120" s="316">
        <v>-200693</v>
      </c>
      <c r="E120" s="297" t="s">
        <v>98</v>
      </c>
      <c r="G120" s="242"/>
    </row>
    <row r="121" spans="1:7">
      <c r="A121" s="315" t="s">
        <v>264</v>
      </c>
      <c r="B121" s="315" t="s">
        <v>265</v>
      </c>
      <c r="C121" s="316">
        <v>-6198546.1699999999</v>
      </c>
      <c r="E121" s="297" t="s">
        <v>98</v>
      </c>
    </row>
    <row r="122" spans="1:7">
      <c r="A122" s="287" t="s">
        <v>266</v>
      </c>
      <c r="B122" s="287" t="s">
        <v>267</v>
      </c>
      <c r="C122" s="284">
        <v>-292968.27</v>
      </c>
      <c r="G122" s="242"/>
    </row>
    <row r="123" spans="1:7">
      <c r="A123" s="315" t="s">
        <v>466</v>
      </c>
      <c r="B123" s="315" t="s">
        <v>467</v>
      </c>
      <c r="C123" s="316">
        <v>-3365.76</v>
      </c>
      <c r="E123" s="297" t="s">
        <v>18</v>
      </c>
      <c r="G123" s="242"/>
    </row>
    <row r="124" spans="1:7">
      <c r="A124" s="315" t="s">
        <v>268</v>
      </c>
      <c r="B124" s="315" t="s">
        <v>269</v>
      </c>
      <c r="C124" s="316">
        <v>-6774.82</v>
      </c>
      <c r="E124" s="297" t="s">
        <v>18</v>
      </c>
      <c r="G124" s="242"/>
    </row>
    <row r="125" spans="1:7">
      <c r="A125" s="315" t="s">
        <v>270</v>
      </c>
      <c r="B125" s="315" t="s">
        <v>271</v>
      </c>
      <c r="C125" s="316">
        <v>-271296.21000000002</v>
      </c>
      <c r="E125" s="297" t="s">
        <v>18</v>
      </c>
      <c r="G125" s="242"/>
    </row>
    <row r="126" spans="1:7">
      <c r="A126" s="315" t="s">
        <v>272</v>
      </c>
      <c r="B126" s="315" t="s">
        <v>273</v>
      </c>
      <c r="C126" s="316">
        <v>-11531.48</v>
      </c>
      <c r="E126" s="297" t="s">
        <v>18</v>
      </c>
    </row>
    <row r="127" spans="1:7">
      <c r="A127" s="287" t="s">
        <v>274</v>
      </c>
      <c r="B127" s="287" t="s">
        <v>275</v>
      </c>
      <c r="C127" s="284">
        <v>-417557.04</v>
      </c>
      <c r="G127" s="242"/>
    </row>
    <row r="128" spans="1:7">
      <c r="A128" s="315" t="s">
        <v>498</v>
      </c>
      <c r="B128" s="315" t="s">
        <v>276</v>
      </c>
      <c r="C128" s="316">
        <v>-368264.68</v>
      </c>
      <c r="D128" t="s">
        <v>421</v>
      </c>
      <c r="E128" s="297" t="s">
        <v>10</v>
      </c>
      <c r="G128" s="242"/>
    </row>
    <row r="129" spans="1:7">
      <c r="A129" s="315" t="s">
        <v>468</v>
      </c>
      <c r="B129" s="315" t="s">
        <v>469</v>
      </c>
      <c r="C129" s="316">
        <v>-49292.36</v>
      </c>
      <c r="E129" s="297" t="s">
        <v>10</v>
      </c>
    </row>
    <row r="130" spans="1:7">
      <c r="A130" s="287" t="s">
        <v>277</v>
      </c>
      <c r="B130" s="287" t="s">
        <v>278</v>
      </c>
      <c r="C130" s="284">
        <v>-37384.480000000003</v>
      </c>
      <c r="G130" s="242"/>
    </row>
    <row r="131" spans="1:7">
      <c r="A131" s="315" t="s">
        <v>370</v>
      </c>
      <c r="B131" s="315" t="s">
        <v>419</v>
      </c>
      <c r="C131" s="316">
        <v>43.39</v>
      </c>
      <c r="E131" s="297" t="s">
        <v>8</v>
      </c>
    </row>
    <row r="132" spans="1:7">
      <c r="A132" s="315" t="s">
        <v>279</v>
      </c>
      <c r="B132" s="315" t="s">
        <v>280</v>
      </c>
      <c r="C132" s="316">
        <v>66.989999999999995</v>
      </c>
      <c r="E132" s="297" t="s">
        <v>18</v>
      </c>
      <c r="G132" s="242"/>
    </row>
    <row r="133" spans="1:7">
      <c r="A133" s="315" t="s">
        <v>281</v>
      </c>
      <c r="B133" s="315" t="s">
        <v>282</v>
      </c>
      <c r="C133" s="316">
        <v>-21639.63</v>
      </c>
      <c r="E133" s="297" t="s">
        <v>18</v>
      </c>
      <c r="G133" s="242"/>
    </row>
    <row r="134" spans="1:7">
      <c r="A134" s="315" t="s">
        <v>283</v>
      </c>
      <c r="B134" s="315" t="s">
        <v>284</v>
      </c>
      <c r="C134" s="316">
        <v>-15855.23</v>
      </c>
      <c r="E134" s="297" t="s">
        <v>18</v>
      </c>
      <c r="G134" s="242"/>
    </row>
    <row r="135" spans="1:7">
      <c r="A135" s="287" t="s">
        <v>285</v>
      </c>
      <c r="B135" s="287" t="s">
        <v>286</v>
      </c>
      <c r="C135" s="284">
        <v>0.55000000000000004</v>
      </c>
      <c r="G135" s="242"/>
    </row>
    <row r="136" spans="1:7">
      <c r="A136" s="315" t="s">
        <v>287</v>
      </c>
      <c r="B136" s="315" t="s">
        <v>288</v>
      </c>
      <c r="C136" s="316">
        <v>0.55000000000000004</v>
      </c>
      <c r="E136" s="297" t="s">
        <v>8</v>
      </c>
    </row>
    <row r="137" spans="1:7">
      <c r="A137" s="287" t="s">
        <v>289</v>
      </c>
      <c r="B137" s="287" t="s">
        <v>290</v>
      </c>
      <c r="C137" s="284">
        <v>6603781.3499999996</v>
      </c>
      <c r="E137" s="297" t="s">
        <v>96</v>
      </c>
      <c r="G137" s="242"/>
    </row>
    <row r="138" spans="1:7">
      <c r="A138" s="287" t="s">
        <v>291</v>
      </c>
      <c r="B138" s="287" t="s">
        <v>292</v>
      </c>
      <c r="C138" s="284">
        <v>6603781.3499999996</v>
      </c>
    </row>
    <row r="139" spans="1:7">
      <c r="A139" s="287" t="s">
        <v>293</v>
      </c>
      <c r="B139" s="287" t="s">
        <v>294</v>
      </c>
      <c r="C139" s="284">
        <v>6367850.1699999999</v>
      </c>
    </row>
    <row r="140" spans="1:7">
      <c r="A140" s="315" t="s">
        <v>371</v>
      </c>
      <c r="B140" s="315" t="s">
        <v>420</v>
      </c>
      <c r="C140" s="316">
        <v>200438.38</v>
      </c>
      <c r="E140" s="297" t="s">
        <v>98</v>
      </c>
    </row>
    <row r="141" spans="1:7">
      <c r="A141" s="315" t="s">
        <v>295</v>
      </c>
      <c r="B141" s="315" t="s">
        <v>296</v>
      </c>
      <c r="C141" s="316">
        <v>6167411.79</v>
      </c>
      <c r="E141" s="297" t="s">
        <v>98</v>
      </c>
      <c r="G141" s="242"/>
    </row>
    <row r="142" spans="1:7">
      <c r="A142" s="287" t="s">
        <v>297</v>
      </c>
      <c r="B142" s="287" t="s">
        <v>298</v>
      </c>
      <c r="C142" s="284">
        <v>235931.18</v>
      </c>
      <c r="G142" s="242"/>
    </row>
    <row r="143" spans="1:7">
      <c r="A143" s="315" t="s">
        <v>299</v>
      </c>
      <c r="B143" s="315" t="s">
        <v>300</v>
      </c>
      <c r="C143" s="316">
        <v>235931.18</v>
      </c>
      <c r="E143" s="297" t="s">
        <v>124</v>
      </c>
    </row>
    <row r="144" spans="1:7">
      <c r="A144" s="288" t="s">
        <v>372</v>
      </c>
      <c r="B144" s="288"/>
      <c r="C144" s="286">
        <v>140341804.19</v>
      </c>
      <c r="G144" s="242"/>
    </row>
    <row r="145" spans="1:3">
      <c r="A145" s="288" t="s">
        <v>373</v>
      </c>
      <c r="B145" s="288"/>
      <c r="C145" s="286">
        <v>140341804.19</v>
      </c>
    </row>
  </sheetData>
  <autoFilter ref="A4:E145" xr:uid="{4333D51E-D581-4052-BD09-D7C2FAEE027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2F0C7-6569-49DC-B4F8-094FC54B423B}">
  <sheetPr>
    <tabColor rgb="FFFFFF00"/>
  </sheetPr>
  <dimension ref="A1:AN159"/>
  <sheetViews>
    <sheetView workbookViewId="0">
      <pane ySplit="3" topLeftCell="A4" activePane="bottomLeft" state="frozen"/>
      <selection activeCell="C100" activeCellId="2" sqref="C23 C99 C100"/>
      <selection pane="bottomLeft" activeCell="H21" sqref="H21"/>
    </sheetView>
  </sheetViews>
  <sheetFormatPr baseColWidth="10" defaultColWidth="9.109375" defaultRowHeight="14.4"/>
  <cols>
    <col min="1" max="1" width="53.33203125" style="238" bestFit="1" customWidth="1"/>
    <col min="2" max="2" width="16" style="265" customWidth="1"/>
    <col min="3" max="3" width="15" style="238" bestFit="1" customWidth="1"/>
    <col min="4" max="4" width="15.109375" style="238" bestFit="1" customWidth="1"/>
    <col min="5" max="5" width="16.5546875" style="238" bestFit="1" customWidth="1"/>
    <col min="6" max="6" width="14.109375" style="266" bestFit="1" customWidth="1"/>
    <col min="7" max="7" width="17.5546875" style="238" bestFit="1" customWidth="1"/>
    <col min="8" max="9" width="18.109375" style="238" bestFit="1" customWidth="1"/>
    <col min="10" max="10" width="13.5546875" style="238" bestFit="1" customWidth="1"/>
    <col min="11" max="11" width="13.6640625" style="238" bestFit="1" customWidth="1"/>
    <col min="12" max="12" width="13.109375" style="238" customWidth="1"/>
    <col min="13" max="13" width="13.44140625" style="238" bestFit="1" customWidth="1"/>
    <col min="14" max="14" width="16" style="238" bestFit="1" customWidth="1"/>
    <col min="15" max="248" width="9.109375" style="238"/>
    <col min="249" max="249" width="33.6640625" style="238" customWidth="1"/>
    <col min="250" max="250" width="16" style="238" customWidth="1"/>
    <col min="251" max="252" width="15" style="238" bestFit="1" customWidth="1"/>
    <col min="253" max="253" width="16.5546875" style="238" bestFit="1" customWidth="1"/>
    <col min="254" max="254" width="12.5546875" style="238" customWidth="1"/>
    <col min="255" max="255" width="17.5546875" style="238" bestFit="1" customWidth="1"/>
    <col min="256" max="257" width="18.109375" style="238" bestFit="1" customWidth="1"/>
    <col min="258" max="258" width="12.88671875" style="238" bestFit="1" customWidth="1"/>
    <col min="259" max="260" width="16.5546875" style="238" bestFit="1" customWidth="1"/>
    <col min="261" max="262" width="13.109375" style="238" bestFit="1" customWidth="1"/>
    <col min="263" max="263" width="15.5546875" style="238" bestFit="1" customWidth="1"/>
    <col min="264" max="264" width="13.6640625" style="238" bestFit="1" customWidth="1"/>
    <col min="265" max="267" width="12.33203125" style="238" bestFit="1" customWidth="1"/>
    <col min="268" max="268" width="17.5546875" style="238" bestFit="1" customWidth="1"/>
    <col min="269" max="269" width="12.33203125" style="238" bestFit="1" customWidth="1"/>
    <col min="270" max="270" width="13.44140625" style="238" bestFit="1" customWidth="1"/>
    <col min="271" max="504" width="9.109375" style="238"/>
    <col min="505" max="505" width="33.6640625" style="238" customWidth="1"/>
    <col min="506" max="506" width="16" style="238" customWidth="1"/>
    <col min="507" max="508" width="15" style="238" bestFit="1" customWidth="1"/>
    <col min="509" max="509" width="16.5546875" style="238" bestFit="1" customWidth="1"/>
    <col min="510" max="510" width="12.5546875" style="238" customWidth="1"/>
    <col min="511" max="511" width="17.5546875" style="238" bestFit="1" customWidth="1"/>
    <col min="512" max="513" width="18.109375" style="238" bestFit="1" customWidth="1"/>
    <col min="514" max="514" width="12.88671875" style="238" bestFit="1" customWidth="1"/>
    <col min="515" max="516" width="16.5546875" style="238" bestFit="1" customWidth="1"/>
    <col min="517" max="518" width="13.109375" style="238" bestFit="1" customWidth="1"/>
    <col min="519" max="519" width="15.5546875" style="238" bestFit="1" customWidth="1"/>
    <col min="520" max="520" width="13.6640625" style="238" bestFit="1" customWidth="1"/>
    <col min="521" max="523" width="12.33203125" style="238" bestFit="1" customWidth="1"/>
    <col min="524" max="524" width="17.5546875" style="238" bestFit="1" customWidth="1"/>
    <col min="525" max="525" width="12.33203125" style="238" bestFit="1" customWidth="1"/>
    <col min="526" max="526" width="13.44140625" style="238" bestFit="1" customWidth="1"/>
    <col min="527" max="760" width="9.109375" style="238"/>
    <col min="761" max="761" width="33.6640625" style="238" customWidth="1"/>
    <col min="762" max="762" width="16" style="238" customWidth="1"/>
    <col min="763" max="764" width="15" style="238" bestFit="1" customWidth="1"/>
    <col min="765" max="765" width="16.5546875" style="238" bestFit="1" customWidth="1"/>
    <col min="766" max="766" width="12.5546875" style="238" customWidth="1"/>
    <col min="767" max="767" width="17.5546875" style="238" bestFit="1" customWidth="1"/>
    <col min="768" max="769" width="18.109375" style="238" bestFit="1" customWidth="1"/>
    <col min="770" max="770" width="12.88671875" style="238" bestFit="1" customWidth="1"/>
    <col min="771" max="772" width="16.5546875" style="238" bestFit="1" customWidth="1"/>
    <col min="773" max="774" width="13.109375" style="238" bestFit="1" customWidth="1"/>
    <col min="775" max="775" width="15.5546875" style="238" bestFit="1" customWidth="1"/>
    <col min="776" max="776" width="13.6640625" style="238" bestFit="1" customWidth="1"/>
    <col min="777" max="779" width="12.33203125" style="238" bestFit="1" customWidth="1"/>
    <col min="780" max="780" width="17.5546875" style="238" bestFit="1" customWidth="1"/>
    <col min="781" max="781" width="12.33203125" style="238" bestFit="1" customWidth="1"/>
    <col min="782" max="782" width="13.44140625" style="238" bestFit="1" customWidth="1"/>
    <col min="783" max="1016" width="9.109375" style="238"/>
    <col min="1017" max="1017" width="33.6640625" style="238" customWidth="1"/>
    <col min="1018" max="1018" width="16" style="238" customWidth="1"/>
    <col min="1019" max="1020" width="15" style="238" bestFit="1" customWidth="1"/>
    <col min="1021" max="1021" width="16.5546875" style="238" bestFit="1" customWidth="1"/>
    <col min="1022" max="1022" width="12.5546875" style="238" customWidth="1"/>
    <col min="1023" max="1023" width="17.5546875" style="238" bestFit="1" customWidth="1"/>
    <col min="1024" max="1025" width="18.109375" style="238" bestFit="1" customWidth="1"/>
    <col min="1026" max="1026" width="12.88671875" style="238" bestFit="1" customWidth="1"/>
    <col min="1027" max="1028" width="16.5546875" style="238" bestFit="1" customWidth="1"/>
    <col min="1029" max="1030" width="13.109375" style="238" bestFit="1" customWidth="1"/>
    <col min="1031" max="1031" width="15.5546875" style="238" bestFit="1" customWidth="1"/>
    <col min="1032" max="1032" width="13.6640625" style="238" bestFit="1" customWidth="1"/>
    <col min="1033" max="1035" width="12.33203125" style="238" bestFit="1" customWidth="1"/>
    <col min="1036" max="1036" width="17.5546875" style="238" bestFit="1" customWidth="1"/>
    <col min="1037" max="1037" width="12.33203125" style="238" bestFit="1" customWidth="1"/>
    <col min="1038" max="1038" width="13.44140625" style="238" bestFit="1" customWidth="1"/>
    <col min="1039" max="1272" width="9.109375" style="238"/>
    <col min="1273" max="1273" width="33.6640625" style="238" customWidth="1"/>
    <col min="1274" max="1274" width="16" style="238" customWidth="1"/>
    <col min="1275" max="1276" width="15" style="238" bestFit="1" customWidth="1"/>
    <col min="1277" max="1277" width="16.5546875" style="238" bestFit="1" customWidth="1"/>
    <col min="1278" max="1278" width="12.5546875" style="238" customWidth="1"/>
    <col min="1279" max="1279" width="17.5546875" style="238" bestFit="1" customWidth="1"/>
    <col min="1280" max="1281" width="18.109375" style="238" bestFit="1" customWidth="1"/>
    <col min="1282" max="1282" width="12.88671875" style="238" bestFit="1" customWidth="1"/>
    <col min="1283" max="1284" width="16.5546875" style="238" bestFit="1" customWidth="1"/>
    <col min="1285" max="1286" width="13.109375" style="238" bestFit="1" customWidth="1"/>
    <col min="1287" max="1287" width="15.5546875" style="238" bestFit="1" customWidth="1"/>
    <col min="1288" max="1288" width="13.6640625" style="238" bestFit="1" customWidth="1"/>
    <col min="1289" max="1291" width="12.33203125" style="238" bestFit="1" customWidth="1"/>
    <col min="1292" max="1292" width="17.5546875" style="238" bestFit="1" customWidth="1"/>
    <col min="1293" max="1293" width="12.33203125" style="238" bestFit="1" customWidth="1"/>
    <col min="1294" max="1294" width="13.44140625" style="238" bestFit="1" customWidth="1"/>
    <col min="1295" max="1528" width="9.109375" style="238"/>
    <col min="1529" max="1529" width="33.6640625" style="238" customWidth="1"/>
    <col min="1530" max="1530" width="16" style="238" customWidth="1"/>
    <col min="1531" max="1532" width="15" style="238" bestFit="1" customWidth="1"/>
    <col min="1533" max="1533" width="16.5546875" style="238" bestFit="1" customWidth="1"/>
    <col min="1534" max="1534" width="12.5546875" style="238" customWidth="1"/>
    <col min="1535" max="1535" width="17.5546875" style="238" bestFit="1" customWidth="1"/>
    <col min="1536" max="1537" width="18.109375" style="238" bestFit="1" customWidth="1"/>
    <col min="1538" max="1538" width="12.88671875" style="238" bestFit="1" customWidth="1"/>
    <col min="1539" max="1540" width="16.5546875" style="238" bestFit="1" customWidth="1"/>
    <col min="1541" max="1542" width="13.109375" style="238" bestFit="1" customWidth="1"/>
    <col min="1543" max="1543" width="15.5546875" style="238" bestFit="1" customWidth="1"/>
    <col min="1544" max="1544" width="13.6640625" style="238" bestFit="1" customWidth="1"/>
    <col min="1545" max="1547" width="12.33203125" style="238" bestFit="1" customWidth="1"/>
    <col min="1548" max="1548" width="17.5546875" style="238" bestFit="1" customWidth="1"/>
    <col min="1549" max="1549" width="12.33203125" style="238" bestFit="1" customWidth="1"/>
    <col min="1550" max="1550" width="13.44140625" style="238" bestFit="1" customWidth="1"/>
    <col min="1551" max="1784" width="9.109375" style="238"/>
    <col min="1785" max="1785" width="33.6640625" style="238" customWidth="1"/>
    <col min="1786" max="1786" width="16" style="238" customWidth="1"/>
    <col min="1787" max="1788" width="15" style="238" bestFit="1" customWidth="1"/>
    <col min="1789" max="1789" width="16.5546875" style="238" bestFit="1" customWidth="1"/>
    <col min="1790" max="1790" width="12.5546875" style="238" customWidth="1"/>
    <col min="1791" max="1791" width="17.5546875" style="238" bestFit="1" customWidth="1"/>
    <col min="1792" max="1793" width="18.109375" style="238" bestFit="1" customWidth="1"/>
    <col min="1794" max="1794" width="12.88671875" style="238" bestFit="1" customWidth="1"/>
    <col min="1795" max="1796" width="16.5546875" style="238" bestFit="1" customWidth="1"/>
    <col min="1797" max="1798" width="13.109375" style="238" bestFit="1" customWidth="1"/>
    <col min="1799" max="1799" width="15.5546875" style="238" bestFit="1" customWidth="1"/>
    <col min="1800" max="1800" width="13.6640625" style="238" bestFit="1" customWidth="1"/>
    <col min="1801" max="1803" width="12.33203125" style="238" bestFit="1" customWidth="1"/>
    <col min="1804" max="1804" width="17.5546875" style="238" bestFit="1" customWidth="1"/>
    <col min="1805" max="1805" width="12.33203125" style="238" bestFit="1" customWidth="1"/>
    <col min="1806" max="1806" width="13.44140625" style="238" bestFit="1" customWidth="1"/>
    <col min="1807" max="2040" width="9.109375" style="238"/>
    <col min="2041" max="2041" width="33.6640625" style="238" customWidth="1"/>
    <col min="2042" max="2042" width="16" style="238" customWidth="1"/>
    <col min="2043" max="2044" width="15" style="238" bestFit="1" customWidth="1"/>
    <col min="2045" max="2045" width="16.5546875" style="238" bestFit="1" customWidth="1"/>
    <col min="2046" max="2046" width="12.5546875" style="238" customWidth="1"/>
    <col min="2047" max="2047" width="17.5546875" style="238" bestFit="1" customWidth="1"/>
    <col min="2048" max="2049" width="18.109375" style="238" bestFit="1" customWidth="1"/>
    <col min="2050" max="2050" width="12.88671875" style="238" bestFit="1" customWidth="1"/>
    <col min="2051" max="2052" width="16.5546875" style="238" bestFit="1" customWidth="1"/>
    <col min="2053" max="2054" width="13.109375" style="238" bestFit="1" customWidth="1"/>
    <col min="2055" max="2055" width="15.5546875" style="238" bestFit="1" customWidth="1"/>
    <col min="2056" max="2056" width="13.6640625" style="238" bestFit="1" customWidth="1"/>
    <col min="2057" max="2059" width="12.33203125" style="238" bestFit="1" customWidth="1"/>
    <col min="2060" max="2060" width="17.5546875" style="238" bestFit="1" customWidth="1"/>
    <col min="2061" max="2061" width="12.33203125" style="238" bestFit="1" customWidth="1"/>
    <col min="2062" max="2062" width="13.44140625" style="238" bestFit="1" customWidth="1"/>
    <col min="2063" max="2296" width="9.109375" style="238"/>
    <col min="2297" max="2297" width="33.6640625" style="238" customWidth="1"/>
    <col min="2298" max="2298" width="16" style="238" customWidth="1"/>
    <col min="2299" max="2300" width="15" style="238" bestFit="1" customWidth="1"/>
    <col min="2301" max="2301" width="16.5546875" style="238" bestFit="1" customWidth="1"/>
    <col min="2302" max="2302" width="12.5546875" style="238" customWidth="1"/>
    <col min="2303" max="2303" width="17.5546875" style="238" bestFit="1" customWidth="1"/>
    <col min="2304" max="2305" width="18.109375" style="238" bestFit="1" customWidth="1"/>
    <col min="2306" max="2306" width="12.88671875" style="238" bestFit="1" customWidth="1"/>
    <col min="2307" max="2308" width="16.5546875" style="238" bestFit="1" customWidth="1"/>
    <col min="2309" max="2310" width="13.109375" style="238" bestFit="1" customWidth="1"/>
    <col min="2311" max="2311" width="15.5546875" style="238" bestFit="1" customWidth="1"/>
    <col min="2312" max="2312" width="13.6640625" style="238" bestFit="1" customWidth="1"/>
    <col min="2313" max="2315" width="12.33203125" style="238" bestFit="1" customWidth="1"/>
    <col min="2316" max="2316" width="17.5546875" style="238" bestFit="1" customWidth="1"/>
    <col min="2317" max="2317" width="12.33203125" style="238" bestFit="1" customWidth="1"/>
    <col min="2318" max="2318" width="13.44140625" style="238" bestFit="1" customWidth="1"/>
    <col min="2319" max="2552" width="9.109375" style="238"/>
    <col min="2553" max="2553" width="33.6640625" style="238" customWidth="1"/>
    <col min="2554" max="2554" width="16" style="238" customWidth="1"/>
    <col min="2555" max="2556" width="15" style="238" bestFit="1" customWidth="1"/>
    <col min="2557" max="2557" width="16.5546875" style="238" bestFit="1" customWidth="1"/>
    <col min="2558" max="2558" width="12.5546875" style="238" customWidth="1"/>
    <col min="2559" max="2559" width="17.5546875" style="238" bestFit="1" customWidth="1"/>
    <col min="2560" max="2561" width="18.109375" style="238" bestFit="1" customWidth="1"/>
    <col min="2562" max="2562" width="12.88671875" style="238" bestFit="1" customWidth="1"/>
    <col min="2563" max="2564" width="16.5546875" style="238" bestFit="1" customWidth="1"/>
    <col min="2565" max="2566" width="13.109375" style="238" bestFit="1" customWidth="1"/>
    <col min="2567" max="2567" width="15.5546875" style="238" bestFit="1" customWidth="1"/>
    <col min="2568" max="2568" width="13.6640625" style="238" bestFit="1" customWidth="1"/>
    <col min="2569" max="2571" width="12.33203125" style="238" bestFit="1" customWidth="1"/>
    <col min="2572" max="2572" width="17.5546875" style="238" bestFit="1" customWidth="1"/>
    <col min="2573" max="2573" width="12.33203125" style="238" bestFit="1" customWidth="1"/>
    <col min="2574" max="2574" width="13.44140625" style="238" bestFit="1" customWidth="1"/>
    <col min="2575" max="2808" width="9.109375" style="238"/>
    <col min="2809" max="2809" width="33.6640625" style="238" customWidth="1"/>
    <col min="2810" max="2810" width="16" style="238" customWidth="1"/>
    <col min="2811" max="2812" width="15" style="238" bestFit="1" customWidth="1"/>
    <col min="2813" max="2813" width="16.5546875" style="238" bestFit="1" customWidth="1"/>
    <col min="2814" max="2814" width="12.5546875" style="238" customWidth="1"/>
    <col min="2815" max="2815" width="17.5546875" style="238" bestFit="1" customWidth="1"/>
    <col min="2816" max="2817" width="18.109375" style="238" bestFit="1" customWidth="1"/>
    <col min="2818" max="2818" width="12.88671875" style="238" bestFit="1" customWidth="1"/>
    <col min="2819" max="2820" width="16.5546875" style="238" bestFit="1" customWidth="1"/>
    <col min="2821" max="2822" width="13.109375" style="238" bestFit="1" customWidth="1"/>
    <col min="2823" max="2823" width="15.5546875" style="238" bestFit="1" customWidth="1"/>
    <col min="2824" max="2824" width="13.6640625" style="238" bestFit="1" customWidth="1"/>
    <col min="2825" max="2827" width="12.33203125" style="238" bestFit="1" customWidth="1"/>
    <col min="2828" max="2828" width="17.5546875" style="238" bestFit="1" customWidth="1"/>
    <col min="2829" max="2829" width="12.33203125" style="238" bestFit="1" customWidth="1"/>
    <col min="2830" max="2830" width="13.44140625" style="238" bestFit="1" customWidth="1"/>
    <col min="2831" max="3064" width="9.109375" style="238"/>
    <col min="3065" max="3065" width="33.6640625" style="238" customWidth="1"/>
    <col min="3066" max="3066" width="16" style="238" customWidth="1"/>
    <col min="3067" max="3068" width="15" style="238" bestFit="1" customWidth="1"/>
    <col min="3069" max="3069" width="16.5546875" style="238" bestFit="1" customWidth="1"/>
    <col min="3070" max="3070" width="12.5546875" style="238" customWidth="1"/>
    <col min="3071" max="3071" width="17.5546875" style="238" bestFit="1" customWidth="1"/>
    <col min="3072" max="3073" width="18.109375" style="238" bestFit="1" customWidth="1"/>
    <col min="3074" max="3074" width="12.88671875" style="238" bestFit="1" customWidth="1"/>
    <col min="3075" max="3076" width="16.5546875" style="238" bestFit="1" customWidth="1"/>
    <col min="3077" max="3078" width="13.109375" style="238" bestFit="1" customWidth="1"/>
    <col min="3079" max="3079" width="15.5546875" style="238" bestFit="1" customWidth="1"/>
    <col min="3080" max="3080" width="13.6640625" style="238" bestFit="1" customWidth="1"/>
    <col min="3081" max="3083" width="12.33203125" style="238" bestFit="1" customWidth="1"/>
    <col min="3084" max="3084" width="17.5546875" style="238" bestFit="1" customWidth="1"/>
    <col min="3085" max="3085" width="12.33203125" style="238" bestFit="1" customWidth="1"/>
    <col min="3086" max="3086" width="13.44140625" style="238" bestFit="1" customWidth="1"/>
    <col min="3087" max="3320" width="9.109375" style="238"/>
    <col min="3321" max="3321" width="33.6640625" style="238" customWidth="1"/>
    <col min="3322" max="3322" width="16" style="238" customWidth="1"/>
    <col min="3323" max="3324" width="15" style="238" bestFit="1" customWidth="1"/>
    <col min="3325" max="3325" width="16.5546875" style="238" bestFit="1" customWidth="1"/>
    <col min="3326" max="3326" width="12.5546875" style="238" customWidth="1"/>
    <col min="3327" max="3327" width="17.5546875" style="238" bestFit="1" customWidth="1"/>
    <col min="3328" max="3329" width="18.109375" style="238" bestFit="1" customWidth="1"/>
    <col min="3330" max="3330" width="12.88671875" style="238" bestFit="1" customWidth="1"/>
    <col min="3331" max="3332" width="16.5546875" style="238" bestFit="1" customWidth="1"/>
    <col min="3333" max="3334" width="13.109375" style="238" bestFit="1" customWidth="1"/>
    <col min="3335" max="3335" width="15.5546875" style="238" bestFit="1" customWidth="1"/>
    <col min="3336" max="3336" width="13.6640625" style="238" bestFit="1" customWidth="1"/>
    <col min="3337" max="3339" width="12.33203125" style="238" bestFit="1" customWidth="1"/>
    <col min="3340" max="3340" width="17.5546875" style="238" bestFit="1" customWidth="1"/>
    <col min="3341" max="3341" width="12.33203125" style="238" bestFit="1" customWidth="1"/>
    <col min="3342" max="3342" width="13.44140625" style="238" bestFit="1" customWidth="1"/>
    <col min="3343" max="3576" width="9.109375" style="238"/>
    <col min="3577" max="3577" width="33.6640625" style="238" customWidth="1"/>
    <col min="3578" max="3578" width="16" style="238" customWidth="1"/>
    <col min="3579" max="3580" width="15" style="238" bestFit="1" customWidth="1"/>
    <col min="3581" max="3581" width="16.5546875" style="238" bestFit="1" customWidth="1"/>
    <col min="3582" max="3582" width="12.5546875" style="238" customWidth="1"/>
    <col min="3583" max="3583" width="17.5546875" style="238" bestFit="1" customWidth="1"/>
    <col min="3584" max="3585" width="18.109375" style="238" bestFit="1" customWidth="1"/>
    <col min="3586" max="3586" width="12.88671875" style="238" bestFit="1" customWidth="1"/>
    <col min="3587" max="3588" width="16.5546875" style="238" bestFit="1" customWidth="1"/>
    <col min="3589" max="3590" width="13.109375" style="238" bestFit="1" customWidth="1"/>
    <col min="3591" max="3591" width="15.5546875" style="238" bestFit="1" customWidth="1"/>
    <col min="3592" max="3592" width="13.6640625" style="238" bestFit="1" customWidth="1"/>
    <col min="3593" max="3595" width="12.33203125" style="238" bestFit="1" customWidth="1"/>
    <col min="3596" max="3596" width="17.5546875" style="238" bestFit="1" customWidth="1"/>
    <col min="3597" max="3597" width="12.33203125" style="238" bestFit="1" customWidth="1"/>
    <col min="3598" max="3598" width="13.44140625" style="238" bestFit="1" customWidth="1"/>
    <col min="3599" max="3832" width="9.109375" style="238"/>
    <col min="3833" max="3833" width="33.6640625" style="238" customWidth="1"/>
    <col min="3834" max="3834" width="16" style="238" customWidth="1"/>
    <col min="3835" max="3836" width="15" style="238" bestFit="1" customWidth="1"/>
    <col min="3837" max="3837" width="16.5546875" style="238" bestFit="1" customWidth="1"/>
    <col min="3838" max="3838" width="12.5546875" style="238" customWidth="1"/>
    <col min="3839" max="3839" width="17.5546875" style="238" bestFit="1" customWidth="1"/>
    <col min="3840" max="3841" width="18.109375" style="238" bestFit="1" customWidth="1"/>
    <col min="3842" max="3842" width="12.88671875" style="238" bestFit="1" customWidth="1"/>
    <col min="3843" max="3844" width="16.5546875" style="238" bestFit="1" customWidth="1"/>
    <col min="3845" max="3846" width="13.109375" style="238" bestFit="1" customWidth="1"/>
    <col min="3847" max="3847" width="15.5546875" style="238" bestFit="1" customWidth="1"/>
    <col min="3848" max="3848" width="13.6640625" style="238" bestFit="1" customWidth="1"/>
    <col min="3849" max="3851" width="12.33203125" style="238" bestFit="1" customWidth="1"/>
    <col min="3852" max="3852" width="17.5546875" style="238" bestFit="1" customWidth="1"/>
    <col min="3853" max="3853" width="12.33203125" style="238" bestFit="1" customWidth="1"/>
    <col min="3854" max="3854" width="13.44140625" style="238" bestFit="1" customWidth="1"/>
    <col min="3855" max="4088" width="9.109375" style="238"/>
    <col min="4089" max="4089" width="33.6640625" style="238" customWidth="1"/>
    <col min="4090" max="4090" width="16" style="238" customWidth="1"/>
    <col min="4091" max="4092" width="15" style="238" bestFit="1" customWidth="1"/>
    <col min="4093" max="4093" width="16.5546875" style="238" bestFit="1" customWidth="1"/>
    <col min="4094" max="4094" width="12.5546875" style="238" customWidth="1"/>
    <col min="4095" max="4095" width="17.5546875" style="238" bestFit="1" customWidth="1"/>
    <col min="4096" max="4097" width="18.109375" style="238" bestFit="1" customWidth="1"/>
    <col min="4098" max="4098" width="12.88671875" style="238" bestFit="1" customWidth="1"/>
    <col min="4099" max="4100" width="16.5546875" style="238" bestFit="1" customWidth="1"/>
    <col min="4101" max="4102" width="13.109375" style="238" bestFit="1" customWidth="1"/>
    <col min="4103" max="4103" width="15.5546875" style="238" bestFit="1" customWidth="1"/>
    <col min="4104" max="4104" width="13.6640625" style="238" bestFit="1" customWidth="1"/>
    <col min="4105" max="4107" width="12.33203125" style="238" bestFit="1" customWidth="1"/>
    <col min="4108" max="4108" width="17.5546875" style="238" bestFit="1" customWidth="1"/>
    <col min="4109" max="4109" width="12.33203125" style="238" bestFit="1" customWidth="1"/>
    <col min="4110" max="4110" width="13.44140625" style="238" bestFit="1" customWidth="1"/>
    <col min="4111" max="4344" width="9.109375" style="238"/>
    <col min="4345" max="4345" width="33.6640625" style="238" customWidth="1"/>
    <col min="4346" max="4346" width="16" style="238" customWidth="1"/>
    <col min="4347" max="4348" width="15" style="238" bestFit="1" customWidth="1"/>
    <col min="4349" max="4349" width="16.5546875" style="238" bestFit="1" customWidth="1"/>
    <col min="4350" max="4350" width="12.5546875" style="238" customWidth="1"/>
    <col min="4351" max="4351" width="17.5546875" style="238" bestFit="1" customWidth="1"/>
    <col min="4352" max="4353" width="18.109375" style="238" bestFit="1" customWidth="1"/>
    <col min="4354" max="4354" width="12.88671875" style="238" bestFit="1" customWidth="1"/>
    <col min="4355" max="4356" width="16.5546875" style="238" bestFit="1" customWidth="1"/>
    <col min="4357" max="4358" width="13.109375" style="238" bestFit="1" customWidth="1"/>
    <col min="4359" max="4359" width="15.5546875" style="238" bestFit="1" customWidth="1"/>
    <col min="4360" max="4360" width="13.6640625" style="238" bestFit="1" customWidth="1"/>
    <col min="4361" max="4363" width="12.33203125" style="238" bestFit="1" customWidth="1"/>
    <col min="4364" max="4364" width="17.5546875" style="238" bestFit="1" customWidth="1"/>
    <col min="4365" max="4365" width="12.33203125" style="238" bestFit="1" customWidth="1"/>
    <col min="4366" max="4366" width="13.44140625" style="238" bestFit="1" customWidth="1"/>
    <col min="4367" max="4600" width="9.109375" style="238"/>
    <col min="4601" max="4601" width="33.6640625" style="238" customWidth="1"/>
    <col min="4602" max="4602" width="16" style="238" customWidth="1"/>
    <col min="4603" max="4604" width="15" style="238" bestFit="1" customWidth="1"/>
    <col min="4605" max="4605" width="16.5546875" style="238" bestFit="1" customWidth="1"/>
    <col min="4606" max="4606" width="12.5546875" style="238" customWidth="1"/>
    <col min="4607" max="4607" width="17.5546875" style="238" bestFit="1" customWidth="1"/>
    <col min="4608" max="4609" width="18.109375" style="238" bestFit="1" customWidth="1"/>
    <col min="4610" max="4610" width="12.88671875" style="238" bestFit="1" customWidth="1"/>
    <col min="4611" max="4612" width="16.5546875" style="238" bestFit="1" customWidth="1"/>
    <col min="4613" max="4614" width="13.109375" style="238" bestFit="1" customWidth="1"/>
    <col min="4615" max="4615" width="15.5546875" style="238" bestFit="1" customWidth="1"/>
    <col min="4616" max="4616" width="13.6640625" style="238" bestFit="1" customWidth="1"/>
    <col min="4617" max="4619" width="12.33203125" style="238" bestFit="1" customWidth="1"/>
    <col min="4620" max="4620" width="17.5546875" style="238" bestFit="1" customWidth="1"/>
    <col min="4621" max="4621" width="12.33203125" style="238" bestFit="1" customWidth="1"/>
    <col min="4622" max="4622" width="13.44140625" style="238" bestFit="1" customWidth="1"/>
    <col min="4623" max="4856" width="9.109375" style="238"/>
    <col min="4857" max="4857" width="33.6640625" style="238" customWidth="1"/>
    <col min="4858" max="4858" width="16" style="238" customWidth="1"/>
    <col min="4859" max="4860" width="15" style="238" bestFit="1" customWidth="1"/>
    <col min="4861" max="4861" width="16.5546875" style="238" bestFit="1" customWidth="1"/>
    <col min="4862" max="4862" width="12.5546875" style="238" customWidth="1"/>
    <col min="4863" max="4863" width="17.5546875" style="238" bestFit="1" customWidth="1"/>
    <col min="4864" max="4865" width="18.109375" style="238" bestFit="1" customWidth="1"/>
    <col min="4866" max="4866" width="12.88671875" style="238" bestFit="1" customWidth="1"/>
    <col min="4867" max="4868" width="16.5546875" style="238" bestFit="1" customWidth="1"/>
    <col min="4869" max="4870" width="13.109375" style="238" bestFit="1" customWidth="1"/>
    <col min="4871" max="4871" width="15.5546875" style="238" bestFit="1" customWidth="1"/>
    <col min="4872" max="4872" width="13.6640625" style="238" bestFit="1" customWidth="1"/>
    <col min="4873" max="4875" width="12.33203125" style="238" bestFit="1" customWidth="1"/>
    <col min="4876" max="4876" width="17.5546875" style="238" bestFit="1" customWidth="1"/>
    <col min="4877" max="4877" width="12.33203125" style="238" bestFit="1" customWidth="1"/>
    <col min="4878" max="4878" width="13.44140625" style="238" bestFit="1" customWidth="1"/>
    <col min="4879" max="5112" width="9.109375" style="238"/>
    <col min="5113" max="5113" width="33.6640625" style="238" customWidth="1"/>
    <col min="5114" max="5114" width="16" style="238" customWidth="1"/>
    <col min="5115" max="5116" width="15" style="238" bestFit="1" customWidth="1"/>
    <col min="5117" max="5117" width="16.5546875" style="238" bestFit="1" customWidth="1"/>
    <col min="5118" max="5118" width="12.5546875" style="238" customWidth="1"/>
    <col min="5119" max="5119" width="17.5546875" style="238" bestFit="1" customWidth="1"/>
    <col min="5120" max="5121" width="18.109375" style="238" bestFit="1" customWidth="1"/>
    <col min="5122" max="5122" width="12.88671875" style="238" bestFit="1" customWidth="1"/>
    <col min="5123" max="5124" width="16.5546875" style="238" bestFit="1" customWidth="1"/>
    <col min="5125" max="5126" width="13.109375" style="238" bestFit="1" customWidth="1"/>
    <col min="5127" max="5127" width="15.5546875" style="238" bestFit="1" customWidth="1"/>
    <col min="5128" max="5128" width="13.6640625" style="238" bestFit="1" customWidth="1"/>
    <col min="5129" max="5131" width="12.33203125" style="238" bestFit="1" customWidth="1"/>
    <col min="5132" max="5132" width="17.5546875" style="238" bestFit="1" customWidth="1"/>
    <col min="5133" max="5133" width="12.33203125" style="238" bestFit="1" customWidth="1"/>
    <col min="5134" max="5134" width="13.44140625" style="238" bestFit="1" customWidth="1"/>
    <col min="5135" max="5368" width="9.109375" style="238"/>
    <col min="5369" max="5369" width="33.6640625" style="238" customWidth="1"/>
    <col min="5370" max="5370" width="16" style="238" customWidth="1"/>
    <col min="5371" max="5372" width="15" style="238" bestFit="1" customWidth="1"/>
    <col min="5373" max="5373" width="16.5546875" style="238" bestFit="1" customWidth="1"/>
    <col min="5374" max="5374" width="12.5546875" style="238" customWidth="1"/>
    <col min="5375" max="5375" width="17.5546875" style="238" bestFit="1" customWidth="1"/>
    <col min="5376" max="5377" width="18.109375" style="238" bestFit="1" customWidth="1"/>
    <col min="5378" max="5378" width="12.88671875" style="238" bestFit="1" customWidth="1"/>
    <col min="5379" max="5380" width="16.5546875" style="238" bestFit="1" customWidth="1"/>
    <col min="5381" max="5382" width="13.109375" style="238" bestFit="1" customWidth="1"/>
    <col min="5383" max="5383" width="15.5546875" style="238" bestFit="1" customWidth="1"/>
    <col min="5384" max="5384" width="13.6640625" style="238" bestFit="1" customWidth="1"/>
    <col min="5385" max="5387" width="12.33203125" style="238" bestFit="1" customWidth="1"/>
    <col min="5388" max="5388" width="17.5546875" style="238" bestFit="1" customWidth="1"/>
    <col min="5389" max="5389" width="12.33203125" style="238" bestFit="1" customWidth="1"/>
    <col min="5390" max="5390" width="13.44140625" style="238" bestFit="1" customWidth="1"/>
    <col min="5391" max="5624" width="9.109375" style="238"/>
    <col min="5625" max="5625" width="33.6640625" style="238" customWidth="1"/>
    <col min="5626" max="5626" width="16" style="238" customWidth="1"/>
    <col min="5627" max="5628" width="15" style="238" bestFit="1" customWidth="1"/>
    <col min="5629" max="5629" width="16.5546875" style="238" bestFit="1" customWidth="1"/>
    <col min="5630" max="5630" width="12.5546875" style="238" customWidth="1"/>
    <col min="5631" max="5631" width="17.5546875" style="238" bestFit="1" customWidth="1"/>
    <col min="5632" max="5633" width="18.109375" style="238" bestFit="1" customWidth="1"/>
    <col min="5634" max="5634" width="12.88671875" style="238" bestFit="1" customWidth="1"/>
    <col min="5635" max="5636" width="16.5546875" style="238" bestFit="1" customWidth="1"/>
    <col min="5637" max="5638" width="13.109375" style="238" bestFit="1" customWidth="1"/>
    <col min="5639" max="5639" width="15.5546875" style="238" bestFit="1" customWidth="1"/>
    <col min="5640" max="5640" width="13.6640625" style="238" bestFit="1" customWidth="1"/>
    <col min="5641" max="5643" width="12.33203125" style="238" bestFit="1" customWidth="1"/>
    <col min="5644" max="5644" width="17.5546875" style="238" bestFit="1" customWidth="1"/>
    <col min="5645" max="5645" width="12.33203125" style="238" bestFit="1" customWidth="1"/>
    <col min="5646" max="5646" width="13.44140625" style="238" bestFit="1" customWidth="1"/>
    <col min="5647" max="5880" width="9.109375" style="238"/>
    <col min="5881" max="5881" width="33.6640625" style="238" customWidth="1"/>
    <col min="5882" max="5882" width="16" style="238" customWidth="1"/>
    <col min="5883" max="5884" width="15" style="238" bestFit="1" customWidth="1"/>
    <col min="5885" max="5885" width="16.5546875" style="238" bestFit="1" customWidth="1"/>
    <col min="5886" max="5886" width="12.5546875" style="238" customWidth="1"/>
    <col min="5887" max="5887" width="17.5546875" style="238" bestFit="1" customWidth="1"/>
    <col min="5888" max="5889" width="18.109375" style="238" bestFit="1" customWidth="1"/>
    <col min="5890" max="5890" width="12.88671875" style="238" bestFit="1" customWidth="1"/>
    <col min="5891" max="5892" width="16.5546875" style="238" bestFit="1" customWidth="1"/>
    <col min="5893" max="5894" width="13.109375" style="238" bestFit="1" customWidth="1"/>
    <col min="5895" max="5895" width="15.5546875" style="238" bestFit="1" customWidth="1"/>
    <col min="5896" max="5896" width="13.6640625" style="238" bestFit="1" customWidth="1"/>
    <col min="5897" max="5899" width="12.33203125" style="238" bestFit="1" customWidth="1"/>
    <col min="5900" max="5900" width="17.5546875" style="238" bestFit="1" customWidth="1"/>
    <col min="5901" max="5901" width="12.33203125" style="238" bestFit="1" customWidth="1"/>
    <col min="5902" max="5902" width="13.44140625" style="238" bestFit="1" customWidth="1"/>
    <col min="5903" max="6136" width="9.109375" style="238"/>
    <col min="6137" max="6137" width="33.6640625" style="238" customWidth="1"/>
    <col min="6138" max="6138" width="16" style="238" customWidth="1"/>
    <col min="6139" max="6140" width="15" style="238" bestFit="1" customWidth="1"/>
    <col min="6141" max="6141" width="16.5546875" style="238" bestFit="1" customWidth="1"/>
    <col min="6142" max="6142" width="12.5546875" style="238" customWidth="1"/>
    <col min="6143" max="6143" width="17.5546875" style="238" bestFit="1" customWidth="1"/>
    <col min="6144" max="6145" width="18.109375" style="238" bestFit="1" customWidth="1"/>
    <col min="6146" max="6146" width="12.88671875" style="238" bestFit="1" customWidth="1"/>
    <col min="6147" max="6148" width="16.5546875" style="238" bestFit="1" customWidth="1"/>
    <col min="6149" max="6150" width="13.109375" style="238" bestFit="1" customWidth="1"/>
    <col min="6151" max="6151" width="15.5546875" style="238" bestFit="1" customWidth="1"/>
    <col min="6152" max="6152" width="13.6640625" style="238" bestFit="1" customWidth="1"/>
    <col min="6153" max="6155" width="12.33203125" style="238" bestFit="1" customWidth="1"/>
    <col min="6156" max="6156" width="17.5546875" style="238" bestFit="1" customWidth="1"/>
    <col min="6157" max="6157" width="12.33203125" style="238" bestFit="1" customWidth="1"/>
    <col min="6158" max="6158" width="13.44140625" style="238" bestFit="1" customWidth="1"/>
    <col min="6159" max="6392" width="9.109375" style="238"/>
    <col min="6393" max="6393" width="33.6640625" style="238" customWidth="1"/>
    <col min="6394" max="6394" width="16" style="238" customWidth="1"/>
    <col min="6395" max="6396" width="15" style="238" bestFit="1" customWidth="1"/>
    <col min="6397" max="6397" width="16.5546875" style="238" bestFit="1" customWidth="1"/>
    <col min="6398" max="6398" width="12.5546875" style="238" customWidth="1"/>
    <col min="6399" max="6399" width="17.5546875" style="238" bestFit="1" customWidth="1"/>
    <col min="6400" max="6401" width="18.109375" style="238" bestFit="1" customWidth="1"/>
    <col min="6402" max="6402" width="12.88671875" style="238" bestFit="1" customWidth="1"/>
    <col min="6403" max="6404" width="16.5546875" style="238" bestFit="1" customWidth="1"/>
    <col min="6405" max="6406" width="13.109375" style="238" bestFit="1" customWidth="1"/>
    <col min="6407" max="6407" width="15.5546875" style="238" bestFit="1" customWidth="1"/>
    <col min="6408" max="6408" width="13.6640625" style="238" bestFit="1" customWidth="1"/>
    <col min="6409" max="6411" width="12.33203125" style="238" bestFit="1" customWidth="1"/>
    <col min="6412" max="6412" width="17.5546875" style="238" bestFit="1" customWidth="1"/>
    <col min="6413" max="6413" width="12.33203125" style="238" bestFit="1" customWidth="1"/>
    <col min="6414" max="6414" width="13.44140625" style="238" bestFit="1" customWidth="1"/>
    <col min="6415" max="6648" width="9.109375" style="238"/>
    <col min="6649" max="6649" width="33.6640625" style="238" customWidth="1"/>
    <col min="6650" max="6650" width="16" style="238" customWidth="1"/>
    <col min="6651" max="6652" width="15" style="238" bestFit="1" customWidth="1"/>
    <col min="6653" max="6653" width="16.5546875" style="238" bestFit="1" customWidth="1"/>
    <col min="6654" max="6654" width="12.5546875" style="238" customWidth="1"/>
    <col min="6655" max="6655" width="17.5546875" style="238" bestFit="1" customWidth="1"/>
    <col min="6656" max="6657" width="18.109375" style="238" bestFit="1" customWidth="1"/>
    <col min="6658" max="6658" width="12.88671875" style="238" bestFit="1" customWidth="1"/>
    <col min="6659" max="6660" width="16.5546875" style="238" bestFit="1" customWidth="1"/>
    <col min="6661" max="6662" width="13.109375" style="238" bestFit="1" customWidth="1"/>
    <col min="6663" max="6663" width="15.5546875" style="238" bestFit="1" customWidth="1"/>
    <col min="6664" max="6664" width="13.6640625" style="238" bestFit="1" customWidth="1"/>
    <col min="6665" max="6667" width="12.33203125" style="238" bestFit="1" customWidth="1"/>
    <col min="6668" max="6668" width="17.5546875" style="238" bestFit="1" customWidth="1"/>
    <col min="6669" max="6669" width="12.33203125" style="238" bestFit="1" customWidth="1"/>
    <col min="6670" max="6670" width="13.44140625" style="238" bestFit="1" customWidth="1"/>
    <col min="6671" max="6904" width="9.109375" style="238"/>
    <col min="6905" max="6905" width="33.6640625" style="238" customWidth="1"/>
    <col min="6906" max="6906" width="16" style="238" customWidth="1"/>
    <col min="6907" max="6908" width="15" style="238" bestFit="1" customWidth="1"/>
    <col min="6909" max="6909" width="16.5546875" style="238" bestFit="1" customWidth="1"/>
    <col min="6910" max="6910" width="12.5546875" style="238" customWidth="1"/>
    <col min="6911" max="6911" width="17.5546875" style="238" bestFit="1" customWidth="1"/>
    <col min="6912" max="6913" width="18.109375" style="238" bestFit="1" customWidth="1"/>
    <col min="6914" max="6914" width="12.88671875" style="238" bestFit="1" customWidth="1"/>
    <col min="6915" max="6916" width="16.5546875" style="238" bestFit="1" customWidth="1"/>
    <col min="6917" max="6918" width="13.109375" style="238" bestFit="1" customWidth="1"/>
    <col min="6919" max="6919" width="15.5546875" style="238" bestFit="1" customWidth="1"/>
    <col min="6920" max="6920" width="13.6640625" style="238" bestFit="1" customWidth="1"/>
    <col min="6921" max="6923" width="12.33203125" style="238" bestFit="1" customWidth="1"/>
    <col min="6924" max="6924" width="17.5546875" style="238" bestFit="1" customWidth="1"/>
    <col min="6925" max="6925" width="12.33203125" style="238" bestFit="1" customWidth="1"/>
    <col min="6926" max="6926" width="13.44140625" style="238" bestFit="1" customWidth="1"/>
    <col min="6927" max="7160" width="9.109375" style="238"/>
    <col min="7161" max="7161" width="33.6640625" style="238" customWidth="1"/>
    <col min="7162" max="7162" width="16" style="238" customWidth="1"/>
    <col min="7163" max="7164" width="15" style="238" bestFit="1" customWidth="1"/>
    <col min="7165" max="7165" width="16.5546875" style="238" bestFit="1" customWidth="1"/>
    <col min="7166" max="7166" width="12.5546875" style="238" customWidth="1"/>
    <col min="7167" max="7167" width="17.5546875" style="238" bestFit="1" customWidth="1"/>
    <col min="7168" max="7169" width="18.109375" style="238" bestFit="1" customWidth="1"/>
    <col min="7170" max="7170" width="12.88671875" style="238" bestFit="1" customWidth="1"/>
    <col min="7171" max="7172" width="16.5546875" style="238" bestFit="1" customWidth="1"/>
    <col min="7173" max="7174" width="13.109375" style="238" bestFit="1" customWidth="1"/>
    <col min="7175" max="7175" width="15.5546875" style="238" bestFit="1" customWidth="1"/>
    <col min="7176" max="7176" width="13.6640625" style="238" bestFit="1" customWidth="1"/>
    <col min="7177" max="7179" width="12.33203125" style="238" bestFit="1" customWidth="1"/>
    <col min="7180" max="7180" width="17.5546875" style="238" bestFit="1" customWidth="1"/>
    <col min="7181" max="7181" width="12.33203125" style="238" bestFit="1" customWidth="1"/>
    <col min="7182" max="7182" width="13.44140625" style="238" bestFit="1" customWidth="1"/>
    <col min="7183" max="7416" width="9.109375" style="238"/>
    <col min="7417" max="7417" width="33.6640625" style="238" customWidth="1"/>
    <col min="7418" max="7418" width="16" style="238" customWidth="1"/>
    <col min="7419" max="7420" width="15" style="238" bestFit="1" customWidth="1"/>
    <col min="7421" max="7421" width="16.5546875" style="238" bestFit="1" customWidth="1"/>
    <col min="7422" max="7422" width="12.5546875" style="238" customWidth="1"/>
    <col min="7423" max="7423" width="17.5546875" style="238" bestFit="1" customWidth="1"/>
    <col min="7424" max="7425" width="18.109375" style="238" bestFit="1" customWidth="1"/>
    <col min="7426" max="7426" width="12.88671875" style="238" bestFit="1" customWidth="1"/>
    <col min="7427" max="7428" width="16.5546875" style="238" bestFit="1" customWidth="1"/>
    <col min="7429" max="7430" width="13.109375" style="238" bestFit="1" customWidth="1"/>
    <col min="7431" max="7431" width="15.5546875" style="238" bestFit="1" customWidth="1"/>
    <col min="7432" max="7432" width="13.6640625" style="238" bestFit="1" customWidth="1"/>
    <col min="7433" max="7435" width="12.33203125" style="238" bestFit="1" customWidth="1"/>
    <col min="7436" max="7436" width="17.5546875" style="238" bestFit="1" customWidth="1"/>
    <col min="7437" max="7437" width="12.33203125" style="238" bestFit="1" customWidth="1"/>
    <col min="7438" max="7438" width="13.44140625" style="238" bestFit="1" customWidth="1"/>
    <col min="7439" max="7672" width="9.109375" style="238"/>
    <col min="7673" max="7673" width="33.6640625" style="238" customWidth="1"/>
    <col min="7674" max="7674" width="16" style="238" customWidth="1"/>
    <col min="7675" max="7676" width="15" style="238" bestFit="1" customWidth="1"/>
    <col min="7677" max="7677" width="16.5546875" style="238" bestFit="1" customWidth="1"/>
    <col min="7678" max="7678" width="12.5546875" style="238" customWidth="1"/>
    <col min="7679" max="7679" width="17.5546875" style="238" bestFit="1" customWidth="1"/>
    <col min="7680" max="7681" width="18.109375" style="238" bestFit="1" customWidth="1"/>
    <col min="7682" max="7682" width="12.88671875" style="238" bestFit="1" customWidth="1"/>
    <col min="7683" max="7684" width="16.5546875" style="238" bestFit="1" customWidth="1"/>
    <col min="7685" max="7686" width="13.109375" style="238" bestFit="1" customWidth="1"/>
    <col min="7687" max="7687" width="15.5546875" style="238" bestFit="1" customWidth="1"/>
    <col min="7688" max="7688" width="13.6640625" style="238" bestFit="1" customWidth="1"/>
    <col min="7689" max="7691" width="12.33203125" style="238" bestFit="1" customWidth="1"/>
    <col min="7692" max="7692" width="17.5546875" style="238" bestFit="1" customWidth="1"/>
    <col min="7693" max="7693" width="12.33203125" style="238" bestFit="1" customWidth="1"/>
    <col min="7694" max="7694" width="13.44140625" style="238" bestFit="1" customWidth="1"/>
    <col min="7695" max="7928" width="9.109375" style="238"/>
    <col min="7929" max="7929" width="33.6640625" style="238" customWidth="1"/>
    <col min="7930" max="7930" width="16" style="238" customWidth="1"/>
    <col min="7931" max="7932" width="15" style="238" bestFit="1" customWidth="1"/>
    <col min="7933" max="7933" width="16.5546875" style="238" bestFit="1" customWidth="1"/>
    <col min="7934" max="7934" width="12.5546875" style="238" customWidth="1"/>
    <col min="7935" max="7935" width="17.5546875" style="238" bestFit="1" customWidth="1"/>
    <col min="7936" max="7937" width="18.109375" style="238" bestFit="1" customWidth="1"/>
    <col min="7938" max="7938" width="12.88671875" style="238" bestFit="1" customWidth="1"/>
    <col min="7939" max="7940" width="16.5546875" style="238" bestFit="1" customWidth="1"/>
    <col min="7941" max="7942" width="13.109375" style="238" bestFit="1" customWidth="1"/>
    <col min="7943" max="7943" width="15.5546875" style="238" bestFit="1" customWidth="1"/>
    <col min="7944" max="7944" width="13.6640625" style="238" bestFit="1" customWidth="1"/>
    <col min="7945" max="7947" width="12.33203125" style="238" bestFit="1" customWidth="1"/>
    <col min="7948" max="7948" width="17.5546875" style="238" bestFit="1" customWidth="1"/>
    <col min="7949" max="7949" width="12.33203125" style="238" bestFit="1" customWidth="1"/>
    <col min="7950" max="7950" width="13.44140625" style="238" bestFit="1" customWidth="1"/>
    <col min="7951" max="8184" width="9.109375" style="238"/>
    <col min="8185" max="8185" width="33.6640625" style="238" customWidth="1"/>
    <col min="8186" max="8186" width="16" style="238" customWidth="1"/>
    <col min="8187" max="8188" width="15" style="238" bestFit="1" customWidth="1"/>
    <col min="8189" max="8189" width="16.5546875" style="238" bestFit="1" customWidth="1"/>
    <col min="8190" max="8190" width="12.5546875" style="238" customWidth="1"/>
    <col min="8191" max="8191" width="17.5546875" style="238" bestFit="1" customWidth="1"/>
    <col min="8192" max="8193" width="18.109375" style="238" bestFit="1" customWidth="1"/>
    <col min="8194" max="8194" width="12.88671875" style="238" bestFit="1" customWidth="1"/>
    <col min="8195" max="8196" width="16.5546875" style="238" bestFit="1" customWidth="1"/>
    <col min="8197" max="8198" width="13.109375" style="238" bestFit="1" customWidth="1"/>
    <col min="8199" max="8199" width="15.5546875" style="238" bestFit="1" customWidth="1"/>
    <col min="8200" max="8200" width="13.6640625" style="238" bestFit="1" customWidth="1"/>
    <col min="8201" max="8203" width="12.33203125" style="238" bestFit="1" customWidth="1"/>
    <col min="8204" max="8204" width="17.5546875" style="238" bestFit="1" customWidth="1"/>
    <col min="8205" max="8205" width="12.33203125" style="238" bestFit="1" customWidth="1"/>
    <col min="8206" max="8206" width="13.44140625" style="238" bestFit="1" customWidth="1"/>
    <col min="8207" max="8440" width="9.109375" style="238"/>
    <col min="8441" max="8441" width="33.6640625" style="238" customWidth="1"/>
    <col min="8442" max="8442" width="16" style="238" customWidth="1"/>
    <col min="8443" max="8444" width="15" style="238" bestFit="1" customWidth="1"/>
    <col min="8445" max="8445" width="16.5546875" style="238" bestFit="1" customWidth="1"/>
    <col min="8446" max="8446" width="12.5546875" style="238" customWidth="1"/>
    <col min="8447" max="8447" width="17.5546875" style="238" bestFit="1" customWidth="1"/>
    <col min="8448" max="8449" width="18.109375" style="238" bestFit="1" customWidth="1"/>
    <col min="8450" max="8450" width="12.88671875" style="238" bestFit="1" customWidth="1"/>
    <col min="8451" max="8452" width="16.5546875" style="238" bestFit="1" customWidth="1"/>
    <col min="8453" max="8454" width="13.109375" style="238" bestFit="1" customWidth="1"/>
    <col min="8455" max="8455" width="15.5546875" style="238" bestFit="1" customWidth="1"/>
    <col min="8456" max="8456" width="13.6640625" style="238" bestFit="1" customWidth="1"/>
    <col min="8457" max="8459" width="12.33203125" style="238" bestFit="1" customWidth="1"/>
    <col min="8460" max="8460" width="17.5546875" style="238" bestFit="1" customWidth="1"/>
    <col min="8461" max="8461" width="12.33203125" style="238" bestFit="1" customWidth="1"/>
    <col min="8462" max="8462" width="13.44140625" style="238" bestFit="1" customWidth="1"/>
    <col min="8463" max="8696" width="9.109375" style="238"/>
    <col min="8697" max="8697" width="33.6640625" style="238" customWidth="1"/>
    <col min="8698" max="8698" width="16" style="238" customWidth="1"/>
    <col min="8699" max="8700" width="15" style="238" bestFit="1" customWidth="1"/>
    <col min="8701" max="8701" width="16.5546875" style="238" bestFit="1" customWidth="1"/>
    <col min="8702" max="8702" width="12.5546875" style="238" customWidth="1"/>
    <col min="8703" max="8703" width="17.5546875" style="238" bestFit="1" customWidth="1"/>
    <col min="8704" max="8705" width="18.109375" style="238" bestFit="1" customWidth="1"/>
    <col min="8706" max="8706" width="12.88671875" style="238" bestFit="1" customWidth="1"/>
    <col min="8707" max="8708" width="16.5546875" style="238" bestFit="1" customWidth="1"/>
    <col min="8709" max="8710" width="13.109375" style="238" bestFit="1" customWidth="1"/>
    <col min="8711" max="8711" width="15.5546875" style="238" bestFit="1" customWidth="1"/>
    <col min="8712" max="8712" width="13.6640625" style="238" bestFit="1" customWidth="1"/>
    <col min="8713" max="8715" width="12.33203125" style="238" bestFit="1" customWidth="1"/>
    <col min="8716" max="8716" width="17.5546875" style="238" bestFit="1" customWidth="1"/>
    <col min="8717" max="8717" width="12.33203125" style="238" bestFit="1" customWidth="1"/>
    <col min="8718" max="8718" width="13.44140625" style="238" bestFit="1" customWidth="1"/>
    <col min="8719" max="8952" width="9.109375" style="238"/>
    <col min="8953" max="8953" width="33.6640625" style="238" customWidth="1"/>
    <col min="8954" max="8954" width="16" style="238" customWidth="1"/>
    <col min="8955" max="8956" width="15" style="238" bestFit="1" customWidth="1"/>
    <col min="8957" max="8957" width="16.5546875" style="238" bestFit="1" customWidth="1"/>
    <col min="8958" max="8958" width="12.5546875" style="238" customWidth="1"/>
    <col min="8959" max="8959" width="17.5546875" style="238" bestFit="1" customWidth="1"/>
    <col min="8960" max="8961" width="18.109375" style="238" bestFit="1" customWidth="1"/>
    <col min="8962" max="8962" width="12.88671875" style="238" bestFit="1" customWidth="1"/>
    <col min="8963" max="8964" width="16.5546875" style="238" bestFit="1" customWidth="1"/>
    <col min="8965" max="8966" width="13.109375" style="238" bestFit="1" customWidth="1"/>
    <col min="8967" max="8967" width="15.5546875" style="238" bestFit="1" customWidth="1"/>
    <col min="8968" max="8968" width="13.6640625" style="238" bestFit="1" customWidth="1"/>
    <col min="8969" max="8971" width="12.33203125" style="238" bestFit="1" customWidth="1"/>
    <col min="8972" max="8972" width="17.5546875" style="238" bestFit="1" customWidth="1"/>
    <col min="8973" max="8973" width="12.33203125" style="238" bestFit="1" customWidth="1"/>
    <col min="8974" max="8974" width="13.44140625" style="238" bestFit="1" customWidth="1"/>
    <col min="8975" max="9208" width="9.109375" style="238"/>
    <col min="9209" max="9209" width="33.6640625" style="238" customWidth="1"/>
    <col min="9210" max="9210" width="16" style="238" customWidth="1"/>
    <col min="9211" max="9212" width="15" style="238" bestFit="1" customWidth="1"/>
    <col min="9213" max="9213" width="16.5546875" style="238" bestFit="1" customWidth="1"/>
    <col min="9214" max="9214" width="12.5546875" style="238" customWidth="1"/>
    <col min="9215" max="9215" width="17.5546875" style="238" bestFit="1" customWidth="1"/>
    <col min="9216" max="9217" width="18.109375" style="238" bestFit="1" customWidth="1"/>
    <col min="9218" max="9218" width="12.88671875" style="238" bestFit="1" customWidth="1"/>
    <col min="9219" max="9220" width="16.5546875" style="238" bestFit="1" customWidth="1"/>
    <col min="9221" max="9222" width="13.109375" style="238" bestFit="1" customWidth="1"/>
    <col min="9223" max="9223" width="15.5546875" style="238" bestFit="1" customWidth="1"/>
    <col min="9224" max="9224" width="13.6640625" style="238" bestFit="1" customWidth="1"/>
    <col min="9225" max="9227" width="12.33203125" style="238" bestFit="1" customWidth="1"/>
    <col min="9228" max="9228" width="17.5546875" style="238" bestFit="1" customWidth="1"/>
    <col min="9229" max="9229" width="12.33203125" style="238" bestFit="1" customWidth="1"/>
    <col min="9230" max="9230" width="13.44140625" style="238" bestFit="1" customWidth="1"/>
    <col min="9231" max="9464" width="9.109375" style="238"/>
    <col min="9465" max="9465" width="33.6640625" style="238" customWidth="1"/>
    <col min="9466" max="9466" width="16" style="238" customWidth="1"/>
    <col min="9467" max="9468" width="15" style="238" bestFit="1" customWidth="1"/>
    <col min="9469" max="9469" width="16.5546875" style="238" bestFit="1" customWidth="1"/>
    <col min="9470" max="9470" width="12.5546875" style="238" customWidth="1"/>
    <col min="9471" max="9471" width="17.5546875" style="238" bestFit="1" customWidth="1"/>
    <col min="9472" max="9473" width="18.109375" style="238" bestFit="1" customWidth="1"/>
    <col min="9474" max="9474" width="12.88671875" style="238" bestFit="1" customWidth="1"/>
    <col min="9475" max="9476" width="16.5546875" style="238" bestFit="1" customWidth="1"/>
    <col min="9477" max="9478" width="13.109375" style="238" bestFit="1" customWidth="1"/>
    <col min="9479" max="9479" width="15.5546875" style="238" bestFit="1" customWidth="1"/>
    <col min="9480" max="9480" width="13.6640625" style="238" bestFit="1" customWidth="1"/>
    <col min="9481" max="9483" width="12.33203125" style="238" bestFit="1" customWidth="1"/>
    <col min="9484" max="9484" width="17.5546875" style="238" bestFit="1" customWidth="1"/>
    <col min="9485" max="9485" width="12.33203125" style="238" bestFit="1" customWidth="1"/>
    <col min="9486" max="9486" width="13.44140625" style="238" bestFit="1" customWidth="1"/>
    <col min="9487" max="9720" width="9.109375" style="238"/>
    <col min="9721" max="9721" width="33.6640625" style="238" customWidth="1"/>
    <col min="9722" max="9722" width="16" style="238" customWidth="1"/>
    <col min="9723" max="9724" width="15" style="238" bestFit="1" customWidth="1"/>
    <col min="9725" max="9725" width="16.5546875" style="238" bestFit="1" customWidth="1"/>
    <col min="9726" max="9726" width="12.5546875" style="238" customWidth="1"/>
    <col min="9727" max="9727" width="17.5546875" style="238" bestFit="1" customWidth="1"/>
    <col min="9728" max="9729" width="18.109375" style="238" bestFit="1" customWidth="1"/>
    <col min="9730" max="9730" width="12.88671875" style="238" bestFit="1" customWidth="1"/>
    <col min="9731" max="9732" width="16.5546875" style="238" bestFit="1" customWidth="1"/>
    <col min="9733" max="9734" width="13.109375" style="238" bestFit="1" customWidth="1"/>
    <col min="9735" max="9735" width="15.5546875" style="238" bestFit="1" customWidth="1"/>
    <col min="9736" max="9736" width="13.6640625" style="238" bestFit="1" customWidth="1"/>
    <col min="9737" max="9739" width="12.33203125" style="238" bestFit="1" customWidth="1"/>
    <col min="9740" max="9740" width="17.5546875" style="238" bestFit="1" customWidth="1"/>
    <col min="9741" max="9741" width="12.33203125" style="238" bestFit="1" customWidth="1"/>
    <col min="9742" max="9742" width="13.44140625" style="238" bestFit="1" customWidth="1"/>
    <col min="9743" max="9976" width="9.109375" style="238"/>
    <col min="9977" max="9977" width="33.6640625" style="238" customWidth="1"/>
    <col min="9978" max="9978" width="16" style="238" customWidth="1"/>
    <col min="9979" max="9980" width="15" style="238" bestFit="1" customWidth="1"/>
    <col min="9981" max="9981" width="16.5546875" style="238" bestFit="1" customWidth="1"/>
    <col min="9982" max="9982" width="12.5546875" style="238" customWidth="1"/>
    <col min="9983" max="9983" width="17.5546875" style="238" bestFit="1" customWidth="1"/>
    <col min="9984" max="9985" width="18.109375" style="238" bestFit="1" customWidth="1"/>
    <col min="9986" max="9986" width="12.88671875" style="238" bestFit="1" customWidth="1"/>
    <col min="9987" max="9988" width="16.5546875" style="238" bestFit="1" customWidth="1"/>
    <col min="9989" max="9990" width="13.109375" style="238" bestFit="1" customWidth="1"/>
    <col min="9991" max="9991" width="15.5546875" style="238" bestFit="1" customWidth="1"/>
    <col min="9992" max="9992" width="13.6640625" style="238" bestFit="1" customWidth="1"/>
    <col min="9993" max="9995" width="12.33203125" style="238" bestFit="1" customWidth="1"/>
    <col min="9996" max="9996" width="17.5546875" style="238" bestFit="1" customWidth="1"/>
    <col min="9997" max="9997" width="12.33203125" style="238" bestFit="1" customWidth="1"/>
    <col min="9998" max="9998" width="13.44140625" style="238" bestFit="1" customWidth="1"/>
    <col min="9999" max="10232" width="9.109375" style="238"/>
    <col min="10233" max="10233" width="33.6640625" style="238" customWidth="1"/>
    <col min="10234" max="10234" width="16" style="238" customWidth="1"/>
    <col min="10235" max="10236" width="15" style="238" bestFit="1" customWidth="1"/>
    <col min="10237" max="10237" width="16.5546875" style="238" bestFit="1" customWidth="1"/>
    <col min="10238" max="10238" width="12.5546875" style="238" customWidth="1"/>
    <col min="10239" max="10239" width="17.5546875" style="238" bestFit="1" customWidth="1"/>
    <col min="10240" max="10241" width="18.109375" style="238" bestFit="1" customWidth="1"/>
    <col min="10242" max="10242" width="12.88671875" style="238" bestFit="1" customWidth="1"/>
    <col min="10243" max="10244" width="16.5546875" style="238" bestFit="1" customWidth="1"/>
    <col min="10245" max="10246" width="13.109375" style="238" bestFit="1" customWidth="1"/>
    <col min="10247" max="10247" width="15.5546875" style="238" bestFit="1" customWidth="1"/>
    <col min="10248" max="10248" width="13.6640625" style="238" bestFit="1" customWidth="1"/>
    <col min="10249" max="10251" width="12.33203125" style="238" bestFit="1" customWidth="1"/>
    <col min="10252" max="10252" width="17.5546875" style="238" bestFit="1" customWidth="1"/>
    <col min="10253" max="10253" width="12.33203125" style="238" bestFit="1" customWidth="1"/>
    <col min="10254" max="10254" width="13.44140625" style="238" bestFit="1" customWidth="1"/>
    <col min="10255" max="10488" width="9.109375" style="238"/>
    <col min="10489" max="10489" width="33.6640625" style="238" customWidth="1"/>
    <col min="10490" max="10490" width="16" style="238" customWidth="1"/>
    <col min="10491" max="10492" width="15" style="238" bestFit="1" customWidth="1"/>
    <col min="10493" max="10493" width="16.5546875" style="238" bestFit="1" customWidth="1"/>
    <col min="10494" max="10494" width="12.5546875" style="238" customWidth="1"/>
    <col min="10495" max="10495" width="17.5546875" style="238" bestFit="1" customWidth="1"/>
    <col min="10496" max="10497" width="18.109375" style="238" bestFit="1" customWidth="1"/>
    <col min="10498" max="10498" width="12.88671875" style="238" bestFit="1" customWidth="1"/>
    <col min="10499" max="10500" width="16.5546875" style="238" bestFit="1" customWidth="1"/>
    <col min="10501" max="10502" width="13.109375" style="238" bestFit="1" customWidth="1"/>
    <col min="10503" max="10503" width="15.5546875" style="238" bestFit="1" customWidth="1"/>
    <col min="10504" max="10504" width="13.6640625" style="238" bestFit="1" customWidth="1"/>
    <col min="10505" max="10507" width="12.33203125" style="238" bestFit="1" customWidth="1"/>
    <col min="10508" max="10508" width="17.5546875" style="238" bestFit="1" customWidth="1"/>
    <col min="10509" max="10509" width="12.33203125" style="238" bestFit="1" customWidth="1"/>
    <col min="10510" max="10510" width="13.44140625" style="238" bestFit="1" customWidth="1"/>
    <col min="10511" max="10744" width="9.109375" style="238"/>
    <col min="10745" max="10745" width="33.6640625" style="238" customWidth="1"/>
    <col min="10746" max="10746" width="16" style="238" customWidth="1"/>
    <col min="10747" max="10748" width="15" style="238" bestFit="1" customWidth="1"/>
    <col min="10749" max="10749" width="16.5546875" style="238" bestFit="1" customWidth="1"/>
    <col min="10750" max="10750" width="12.5546875" style="238" customWidth="1"/>
    <col min="10751" max="10751" width="17.5546875" style="238" bestFit="1" customWidth="1"/>
    <col min="10752" max="10753" width="18.109375" style="238" bestFit="1" customWidth="1"/>
    <col min="10754" max="10754" width="12.88671875" style="238" bestFit="1" customWidth="1"/>
    <col min="10755" max="10756" width="16.5546875" style="238" bestFit="1" customWidth="1"/>
    <col min="10757" max="10758" width="13.109375" style="238" bestFit="1" customWidth="1"/>
    <col min="10759" max="10759" width="15.5546875" style="238" bestFit="1" customWidth="1"/>
    <col min="10760" max="10760" width="13.6640625" style="238" bestFit="1" customWidth="1"/>
    <col min="10761" max="10763" width="12.33203125" style="238" bestFit="1" customWidth="1"/>
    <col min="10764" max="10764" width="17.5546875" style="238" bestFit="1" customWidth="1"/>
    <col min="10765" max="10765" width="12.33203125" style="238" bestFit="1" customWidth="1"/>
    <col min="10766" max="10766" width="13.44140625" style="238" bestFit="1" customWidth="1"/>
    <col min="10767" max="11000" width="9.109375" style="238"/>
    <col min="11001" max="11001" width="33.6640625" style="238" customWidth="1"/>
    <col min="11002" max="11002" width="16" style="238" customWidth="1"/>
    <col min="11003" max="11004" width="15" style="238" bestFit="1" customWidth="1"/>
    <col min="11005" max="11005" width="16.5546875" style="238" bestFit="1" customWidth="1"/>
    <col min="11006" max="11006" width="12.5546875" style="238" customWidth="1"/>
    <col min="11007" max="11007" width="17.5546875" style="238" bestFit="1" customWidth="1"/>
    <col min="11008" max="11009" width="18.109375" style="238" bestFit="1" customWidth="1"/>
    <col min="11010" max="11010" width="12.88671875" style="238" bestFit="1" customWidth="1"/>
    <col min="11011" max="11012" width="16.5546875" style="238" bestFit="1" customWidth="1"/>
    <col min="11013" max="11014" width="13.109375" style="238" bestFit="1" customWidth="1"/>
    <col min="11015" max="11015" width="15.5546875" style="238" bestFit="1" customWidth="1"/>
    <col min="11016" max="11016" width="13.6640625" style="238" bestFit="1" customWidth="1"/>
    <col min="11017" max="11019" width="12.33203125" style="238" bestFit="1" customWidth="1"/>
    <col min="11020" max="11020" width="17.5546875" style="238" bestFit="1" customWidth="1"/>
    <col min="11021" max="11021" width="12.33203125" style="238" bestFit="1" customWidth="1"/>
    <col min="11022" max="11022" width="13.44140625" style="238" bestFit="1" customWidth="1"/>
    <col min="11023" max="11256" width="9.109375" style="238"/>
    <col min="11257" max="11257" width="33.6640625" style="238" customWidth="1"/>
    <col min="11258" max="11258" width="16" style="238" customWidth="1"/>
    <col min="11259" max="11260" width="15" style="238" bestFit="1" customWidth="1"/>
    <col min="11261" max="11261" width="16.5546875" style="238" bestFit="1" customWidth="1"/>
    <col min="11262" max="11262" width="12.5546875" style="238" customWidth="1"/>
    <col min="11263" max="11263" width="17.5546875" style="238" bestFit="1" customWidth="1"/>
    <col min="11264" max="11265" width="18.109375" style="238" bestFit="1" customWidth="1"/>
    <col min="11266" max="11266" width="12.88671875" style="238" bestFit="1" customWidth="1"/>
    <col min="11267" max="11268" width="16.5546875" style="238" bestFit="1" customWidth="1"/>
    <col min="11269" max="11270" width="13.109375" style="238" bestFit="1" customWidth="1"/>
    <col min="11271" max="11271" width="15.5546875" style="238" bestFit="1" customWidth="1"/>
    <col min="11272" max="11272" width="13.6640625" style="238" bestFit="1" customWidth="1"/>
    <col min="11273" max="11275" width="12.33203125" style="238" bestFit="1" customWidth="1"/>
    <col min="11276" max="11276" width="17.5546875" style="238" bestFit="1" customWidth="1"/>
    <col min="11277" max="11277" width="12.33203125" style="238" bestFit="1" customWidth="1"/>
    <col min="11278" max="11278" width="13.44140625" style="238" bestFit="1" customWidth="1"/>
    <col min="11279" max="11512" width="9.109375" style="238"/>
    <col min="11513" max="11513" width="33.6640625" style="238" customWidth="1"/>
    <col min="11514" max="11514" width="16" style="238" customWidth="1"/>
    <col min="11515" max="11516" width="15" style="238" bestFit="1" customWidth="1"/>
    <col min="11517" max="11517" width="16.5546875" style="238" bestFit="1" customWidth="1"/>
    <col min="11518" max="11518" width="12.5546875" style="238" customWidth="1"/>
    <col min="11519" max="11519" width="17.5546875" style="238" bestFit="1" customWidth="1"/>
    <col min="11520" max="11521" width="18.109375" style="238" bestFit="1" customWidth="1"/>
    <col min="11522" max="11522" width="12.88671875" style="238" bestFit="1" customWidth="1"/>
    <col min="11523" max="11524" width="16.5546875" style="238" bestFit="1" customWidth="1"/>
    <col min="11525" max="11526" width="13.109375" style="238" bestFit="1" customWidth="1"/>
    <col min="11527" max="11527" width="15.5546875" style="238" bestFit="1" customWidth="1"/>
    <col min="11528" max="11528" width="13.6640625" style="238" bestFit="1" customWidth="1"/>
    <col min="11529" max="11531" width="12.33203125" style="238" bestFit="1" customWidth="1"/>
    <col min="11532" max="11532" width="17.5546875" style="238" bestFit="1" customWidth="1"/>
    <col min="11533" max="11533" width="12.33203125" style="238" bestFit="1" customWidth="1"/>
    <col min="11534" max="11534" width="13.44140625" style="238" bestFit="1" customWidth="1"/>
    <col min="11535" max="11768" width="9.109375" style="238"/>
    <col min="11769" max="11769" width="33.6640625" style="238" customWidth="1"/>
    <col min="11770" max="11770" width="16" style="238" customWidth="1"/>
    <col min="11771" max="11772" width="15" style="238" bestFit="1" customWidth="1"/>
    <col min="11773" max="11773" width="16.5546875" style="238" bestFit="1" customWidth="1"/>
    <col min="11774" max="11774" width="12.5546875" style="238" customWidth="1"/>
    <col min="11775" max="11775" width="17.5546875" style="238" bestFit="1" customWidth="1"/>
    <col min="11776" max="11777" width="18.109375" style="238" bestFit="1" customWidth="1"/>
    <col min="11778" max="11778" width="12.88671875" style="238" bestFit="1" customWidth="1"/>
    <col min="11779" max="11780" width="16.5546875" style="238" bestFit="1" customWidth="1"/>
    <col min="11781" max="11782" width="13.109375" style="238" bestFit="1" customWidth="1"/>
    <col min="11783" max="11783" width="15.5546875" style="238" bestFit="1" customWidth="1"/>
    <col min="11784" max="11784" width="13.6640625" style="238" bestFit="1" customWidth="1"/>
    <col min="11785" max="11787" width="12.33203125" style="238" bestFit="1" customWidth="1"/>
    <col min="11788" max="11788" width="17.5546875" style="238" bestFit="1" customWidth="1"/>
    <col min="11789" max="11789" width="12.33203125" style="238" bestFit="1" customWidth="1"/>
    <col min="11790" max="11790" width="13.44140625" style="238" bestFit="1" customWidth="1"/>
    <col min="11791" max="12024" width="9.109375" style="238"/>
    <col min="12025" max="12025" width="33.6640625" style="238" customWidth="1"/>
    <col min="12026" max="12026" width="16" style="238" customWidth="1"/>
    <col min="12027" max="12028" width="15" style="238" bestFit="1" customWidth="1"/>
    <col min="12029" max="12029" width="16.5546875" style="238" bestFit="1" customWidth="1"/>
    <col min="12030" max="12030" width="12.5546875" style="238" customWidth="1"/>
    <col min="12031" max="12031" width="17.5546875" style="238" bestFit="1" customWidth="1"/>
    <col min="12032" max="12033" width="18.109375" style="238" bestFit="1" customWidth="1"/>
    <col min="12034" max="12034" width="12.88671875" style="238" bestFit="1" customWidth="1"/>
    <col min="12035" max="12036" width="16.5546875" style="238" bestFit="1" customWidth="1"/>
    <col min="12037" max="12038" width="13.109375" style="238" bestFit="1" customWidth="1"/>
    <col min="12039" max="12039" width="15.5546875" style="238" bestFit="1" customWidth="1"/>
    <col min="12040" max="12040" width="13.6640625" style="238" bestFit="1" customWidth="1"/>
    <col min="12041" max="12043" width="12.33203125" style="238" bestFit="1" customWidth="1"/>
    <col min="12044" max="12044" width="17.5546875" style="238" bestFit="1" customWidth="1"/>
    <col min="12045" max="12045" width="12.33203125" style="238" bestFit="1" customWidth="1"/>
    <col min="12046" max="12046" width="13.44140625" style="238" bestFit="1" customWidth="1"/>
    <col min="12047" max="12280" width="9.109375" style="238"/>
    <col min="12281" max="12281" width="33.6640625" style="238" customWidth="1"/>
    <col min="12282" max="12282" width="16" style="238" customWidth="1"/>
    <col min="12283" max="12284" width="15" style="238" bestFit="1" customWidth="1"/>
    <col min="12285" max="12285" width="16.5546875" style="238" bestFit="1" customWidth="1"/>
    <col min="12286" max="12286" width="12.5546875" style="238" customWidth="1"/>
    <col min="12287" max="12287" width="17.5546875" style="238" bestFit="1" customWidth="1"/>
    <col min="12288" max="12289" width="18.109375" style="238" bestFit="1" customWidth="1"/>
    <col min="12290" max="12290" width="12.88671875" style="238" bestFit="1" customWidth="1"/>
    <col min="12291" max="12292" width="16.5546875" style="238" bestFit="1" customWidth="1"/>
    <col min="12293" max="12294" width="13.109375" style="238" bestFit="1" customWidth="1"/>
    <col min="12295" max="12295" width="15.5546875" style="238" bestFit="1" customWidth="1"/>
    <col min="12296" max="12296" width="13.6640625" style="238" bestFit="1" customWidth="1"/>
    <col min="12297" max="12299" width="12.33203125" style="238" bestFit="1" customWidth="1"/>
    <col min="12300" max="12300" width="17.5546875" style="238" bestFit="1" customWidth="1"/>
    <col min="12301" max="12301" width="12.33203125" style="238" bestFit="1" customWidth="1"/>
    <col min="12302" max="12302" width="13.44140625" style="238" bestFit="1" customWidth="1"/>
    <col min="12303" max="12536" width="9.109375" style="238"/>
    <col min="12537" max="12537" width="33.6640625" style="238" customWidth="1"/>
    <col min="12538" max="12538" width="16" style="238" customWidth="1"/>
    <col min="12539" max="12540" width="15" style="238" bestFit="1" customWidth="1"/>
    <col min="12541" max="12541" width="16.5546875" style="238" bestFit="1" customWidth="1"/>
    <col min="12542" max="12542" width="12.5546875" style="238" customWidth="1"/>
    <col min="12543" max="12543" width="17.5546875" style="238" bestFit="1" customWidth="1"/>
    <col min="12544" max="12545" width="18.109375" style="238" bestFit="1" customWidth="1"/>
    <col min="12546" max="12546" width="12.88671875" style="238" bestFit="1" customWidth="1"/>
    <col min="12547" max="12548" width="16.5546875" style="238" bestFit="1" customWidth="1"/>
    <col min="12549" max="12550" width="13.109375" style="238" bestFit="1" customWidth="1"/>
    <col min="12551" max="12551" width="15.5546875" style="238" bestFit="1" customWidth="1"/>
    <col min="12552" max="12552" width="13.6640625" style="238" bestFit="1" customWidth="1"/>
    <col min="12553" max="12555" width="12.33203125" style="238" bestFit="1" customWidth="1"/>
    <col min="12556" max="12556" width="17.5546875" style="238" bestFit="1" customWidth="1"/>
    <col min="12557" max="12557" width="12.33203125" style="238" bestFit="1" customWidth="1"/>
    <col min="12558" max="12558" width="13.44140625" style="238" bestFit="1" customWidth="1"/>
    <col min="12559" max="12792" width="9.109375" style="238"/>
    <col min="12793" max="12793" width="33.6640625" style="238" customWidth="1"/>
    <col min="12794" max="12794" width="16" style="238" customWidth="1"/>
    <col min="12795" max="12796" width="15" style="238" bestFit="1" customWidth="1"/>
    <col min="12797" max="12797" width="16.5546875" style="238" bestFit="1" customWidth="1"/>
    <col min="12798" max="12798" width="12.5546875" style="238" customWidth="1"/>
    <col min="12799" max="12799" width="17.5546875" style="238" bestFit="1" customWidth="1"/>
    <col min="12800" max="12801" width="18.109375" style="238" bestFit="1" customWidth="1"/>
    <col min="12802" max="12802" width="12.88671875" style="238" bestFit="1" customWidth="1"/>
    <col min="12803" max="12804" width="16.5546875" style="238" bestFit="1" customWidth="1"/>
    <col min="12805" max="12806" width="13.109375" style="238" bestFit="1" customWidth="1"/>
    <col min="12807" max="12807" width="15.5546875" style="238" bestFit="1" customWidth="1"/>
    <col min="12808" max="12808" width="13.6640625" style="238" bestFit="1" customWidth="1"/>
    <col min="12809" max="12811" width="12.33203125" style="238" bestFit="1" customWidth="1"/>
    <col min="12812" max="12812" width="17.5546875" style="238" bestFit="1" customWidth="1"/>
    <col min="12813" max="12813" width="12.33203125" style="238" bestFit="1" customWidth="1"/>
    <col min="12814" max="12814" width="13.44140625" style="238" bestFit="1" customWidth="1"/>
    <col min="12815" max="13048" width="9.109375" style="238"/>
    <col min="13049" max="13049" width="33.6640625" style="238" customWidth="1"/>
    <col min="13050" max="13050" width="16" style="238" customWidth="1"/>
    <col min="13051" max="13052" width="15" style="238" bestFit="1" customWidth="1"/>
    <col min="13053" max="13053" width="16.5546875" style="238" bestFit="1" customWidth="1"/>
    <col min="13054" max="13054" width="12.5546875" style="238" customWidth="1"/>
    <col min="13055" max="13055" width="17.5546875" style="238" bestFit="1" customWidth="1"/>
    <col min="13056" max="13057" width="18.109375" style="238" bestFit="1" customWidth="1"/>
    <col min="13058" max="13058" width="12.88671875" style="238" bestFit="1" customWidth="1"/>
    <col min="13059" max="13060" width="16.5546875" style="238" bestFit="1" customWidth="1"/>
    <col min="13061" max="13062" width="13.109375" style="238" bestFit="1" customWidth="1"/>
    <col min="13063" max="13063" width="15.5546875" style="238" bestFit="1" customWidth="1"/>
    <col min="13064" max="13064" width="13.6640625" style="238" bestFit="1" customWidth="1"/>
    <col min="13065" max="13067" width="12.33203125" style="238" bestFit="1" customWidth="1"/>
    <col min="13068" max="13068" width="17.5546875" style="238" bestFit="1" customWidth="1"/>
    <col min="13069" max="13069" width="12.33203125" style="238" bestFit="1" customWidth="1"/>
    <col min="13070" max="13070" width="13.44140625" style="238" bestFit="1" customWidth="1"/>
    <col min="13071" max="13304" width="9.109375" style="238"/>
    <col min="13305" max="13305" width="33.6640625" style="238" customWidth="1"/>
    <col min="13306" max="13306" width="16" style="238" customWidth="1"/>
    <col min="13307" max="13308" width="15" style="238" bestFit="1" customWidth="1"/>
    <col min="13309" max="13309" width="16.5546875" style="238" bestFit="1" customWidth="1"/>
    <col min="13310" max="13310" width="12.5546875" style="238" customWidth="1"/>
    <col min="13311" max="13311" width="17.5546875" style="238" bestFit="1" customWidth="1"/>
    <col min="13312" max="13313" width="18.109375" style="238" bestFit="1" customWidth="1"/>
    <col min="13314" max="13314" width="12.88671875" style="238" bestFit="1" customWidth="1"/>
    <col min="13315" max="13316" width="16.5546875" style="238" bestFit="1" customWidth="1"/>
    <col min="13317" max="13318" width="13.109375" style="238" bestFit="1" customWidth="1"/>
    <col min="13319" max="13319" width="15.5546875" style="238" bestFit="1" customWidth="1"/>
    <col min="13320" max="13320" width="13.6640625" style="238" bestFit="1" customWidth="1"/>
    <col min="13321" max="13323" width="12.33203125" style="238" bestFit="1" customWidth="1"/>
    <col min="13324" max="13324" width="17.5546875" style="238" bestFit="1" customWidth="1"/>
    <col min="13325" max="13325" width="12.33203125" style="238" bestFit="1" customWidth="1"/>
    <col min="13326" max="13326" width="13.44140625" style="238" bestFit="1" customWidth="1"/>
    <col min="13327" max="13560" width="9.109375" style="238"/>
    <col min="13561" max="13561" width="33.6640625" style="238" customWidth="1"/>
    <col min="13562" max="13562" width="16" style="238" customWidth="1"/>
    <col min="13563" max="13564" width="15" style="238" bestFit="1" customWidth="1"/>
    <col min="13565" max="13565" width="16.5546875" style="238" bestFit="1" customWidth="1"/>
    <col min="13566" max="13566" width="12.5546875" style="238" customWidth="1"/>
    <col min="13567" max="13567" width="17.5546875" style="238" bestFit="1" customWidth="1"/>
    <col min="13568" max="13569" width="18.109375" style="238" bestFit="1" customWidth="1"/>
    <col min="13570" max="13570" width="12.88671875" style="238" bestFit="1" customWidth="1"/>
    <col min="13571" max="13572" width="16.5546875" style="238" bestFit="1" customWidth="1"/>
    <col min="13573" max="13574" width="13.109375" style="238" bestFit="1" customWidth="1"/>
    <col min="13575" max="13575" width="15.5546875" style="238" bestFit="1" customWidth="1"/>
    <col min="13576" max="13576" width="13.6640625" style="238" bestFit="1" customWidth="1"/>
    <col min="13577" max="13579" width="12.33203125" style="238" bestFit="1" customWidth="1"/>
    <col min="13580" max="13580" width="17.5546875" style="238" bestFit="1" customWidth="1"/>
    <col min="13581" max="13581" width="12.33203125" style="238" bestFit="1" customWidth="1"/>
    <col min="13582" max="13582" width="13.44140625" style="238" bestFit="1" customWidth="1"/>
    <col min="13583" max="13816" width="9.109375" style="238"/>
    <col min="13817" max="13817" width="33.6640625" style="238" customWidth="1"/>
    <col min="13818" max="13818" width="16" style="238" customWidth="1"/>
    <col min="13819" max="13820" width="15" style="238" bestFit="1" customWidth="1"/>
    <col min="13821" max="13821" width="16.5546875" style="238" bestFit="1" customWidth="1"/>
    <col min="13822" max="13822" width="12.5546875" style="238" customWidth="1"/>
    <col min="13823" max="13823" width="17.5546875" style="238" bestFit="1" customWidth="1"/>
    <col min="13824" max="13825" width="18.109375" style="238" bestFit="1" customWidth="1"/>
    <col min="13826" max="13826" width="12.88671875" style="238" bestFit="1" customWidth="1"/>
    <col min="13827" max="13828" width="16.5546875" style="238" bestFit="1" customWidth="1"/>
    <col min="13829" max="13830" width="13.109375" style="238" bestFit="1" customWidth="1"/>
    <col min="13831" max="13831" width="15.5546875" style="238" bestFit="1" customWidth="1"/>
    <col min="13832" max="13832" width="13.6640625" style="238" bestFit="1" customWidth="1"/>
    <col min="13833" max="13835" width="12.33203125" style="238" bestFit="1" customWidth="1"/>
    <col min="13836" max="13836" width="17.5546875" style="238" bestFit="1" customWidth="1"/>
    <col min="13837" max="13837" width="12.33203125" style="238" bestFit="1" customWidth="1"/>
    <col min="13838" max="13838" width="13.44140625" style="238" bestFit="1" customWidth="1"/>
    <col min="13839" max="14072" width="9.109375" style="238"/>
    <col min="14073" max="14073" width="33.6640625" style="238" customWidth="1"/>
    <col min="14074" max="14074" width="16" style="238" customWidth="1"/>
    <col min="14075" max="14076" width="15" style="238" bestFit="1" customWidth="1"/>
    <col min="14077" max="14077" width="16.5546875" style="238" bestFit="1" customWidth="1"/>
    <col min="14078" max="14078" width="12.5546875" style="238" customWidth="1"/>
    <col min="14079" max="14079" width="17.5546875" style="238" bestFit="1" customWidth="1"/>
    <col min="14080" max="14081" width="18.109375" style="238" bestFit="1" customWidth="1"/>
    <col min="14082" max="14082" width="12.88671875" style="238" bestFit="1" customWidth="1"/>
    <col min="14083" max="14084" width="16.5546875" style="238" bestFit="1" customWidth="1"/>
    <col min="14085" max="14086" width="13.109375" style="238" bestFit="1" customWidth="1"/>
    <col min="14087" max="14087" width="15.5546875" style="238" bestFit="1" customWidth="1"/>
    <col min="14088" max="14088" width="13.6640625" style="238" bestFit="1" customWidth="1"/>
    <col min="14089" max="14091" width="12.33203125" style="238" bestFit="1" customWidth="1"/>
    <col min="14092" max="14092" width="17.5546875" style="238" bestFit="1" customWidth="1"/>
    <col min="14093" max="14093" width="12.33203125" style="238" bestFit="1" customWidth="1"/>
    <col min="14094" max="14094" width="13.44140625" style="238" bestFit="1" customWidth="1"/>
    <col min="14095" max="14328" width="9.109375" style="238"/>
    <col min="14329" max="14329" width="33.6640625" style="238" customWidth="1"/>
    <col min="14330" max="14330" width="16" style="238" customWidth="1"/>
    <col min="14331" max="14332" width="15" style="238" bestFit="1" customWidth="1"/>
    <col min="14333" max="14333" width="16.5546875" style="238" bestFit="1" customWidth="1"/>
    <col min="14334" max="14334" width="12.5546875" style="238" customWidth="1"/>
    <col min="14335" max="14335" width="17.5546875" style="238" bestFit="1" customWidth="1"/>
    <col min="14336" max="14337" width="18.109375" style="238" bestFit="1" customWidth="1"/>
    <col min="14338" max="14338" width="12.88671875" style="238" bestFit="1" customWidth="1"/>
    <col min="14339" max="14340" width="16.5546875" style="238" bestFit="1" customWidth="1"/>
    <col min="14341" max="14342" width="13.109375" style="238" bestFit="1" customWidth="1"/>
    <col min="14343" max="14343" width="15.5546875" style="238" bestFit="1" customWidth="1"/>
    <col min="14344" max="14344" width="13.6640625" style="238" bestFit="1" customWidth="1"/>
    <col min="14345" max="14347" width="12.33203125" style="238" bestFit="1" customWidth="1"/>
    <col min="14348" max="14348" width="17.5546875" style="238" bestFit="1" customWidth="1"/>
    <col min="14349" max="14349" width="12.33203125" style="238" bestFit="1" customWidth="1"/>
    <col min="14350" max="14350" width="13.44140625" style="238" bestFit="1" customWidth="1"/>
    <col min="14351" max="14584" width="9.109375" style="238"/>
    <col min="14585" max="14585" width="33.6640625" style="238" customWidth="1"/>
    <col min="14586" max="14586" width="16" style="238" customWidth="1"/>
    <col min="14587" max="14588" width="15" style="238" bestFit="1" customWidth="1"/>
    <col min="14589" max="14589" width="16.5546875" style="238" bestFit="1" customWidth="1"/>
    <col min="14590" max="14590" width="12.5546875" style="238" customWidth="1"/>
    <col min="14591" max="14591" width="17.5546875" style="238" bestFit="1" customWidth="1"/>
    <col min="14592" max="14593" width="18.109375" style="238" bestFit="1" customWidth="1"/>
    <col min="14594" max="14594" width="12.88671875" style="238" bestFit="1" customWidth="1"/>
    <col min="14595" max="14596" width="16.5546875" style="238" bestFit="1" customWidth="1"/>
    <col min="14597" max="14598" width="13.109375" style="238" bestFit="1" customWidth="1"/>
    <col min="14599" max="14599" width="15.5546875" style="238" bestFit="1" customWidth="1"/>
    <col min="14600" max="14600" width="13.6640625" style="238" bestFit="1" customWidth="1"/>
    <col min="14601" max="14603" width="12.33203125" style="238" bestFit="1" customWidth="1"/>
    <col min="14604" max="14604" width="17.5546875" style="238" bestFit="1" customWidth="1"/>
    <col min="14605" max="14605" width="12.33203125" style="238" bestFit="1" customWidth="1"/>
    <col min="14606" max="14606" width="13.44140625" style="238" bestFit="1" customWidth="1"/>
    <col min="14607" max="14840" width="9.109375" style="238"/>
    <col min="14841" max="14841" width="33.6640625" style="238" customWidth="1"/>
    <col min="14842" max="14842" width="16" style="238" customWidth="1"/>
    <col min="14843" max="14844" width="15" style="238" bestFit="1" customWidth="1"/>
    <col min="14845" max="14845" width="16.5546875" style="238" bestFit="1" customWidth="1"/>
    <col min="14846" max="14846" width="12.5546875" style="238" customWidth="1"/>
    <col min="14847" max="14847" width="17.5546875" style="238" bestFit="1" customWidth="1"/>
    <col min="14848" max="14849" width="18.109375" style="238" bestFit="1" customWidth="1"/>
    <col min="14850" max="14850" width="12.88671875" style="238" bestFit="1" customWidth="1"/>
    <col min="14851" max="14852" width="16.5546875" style="238" bestFit="1" customWidth="1"/>
    <col min="14853" max="14854" width="13.109375" style="238" bestFit="1" customWidth="1"/>
    <col min="14855" max="14855" width="15.5546875" style="238" bestFit="1" customWidth="1"/>
    <col min="14856" max="14856" width="13.6640625" style="238" bestFit="1" customWidth="1"/>
    <col min="14857" max="14859" width="12.33203125" style="238" bestFit="1" customWidth="1"/>
    <col min="14860" max="14860" width="17.5546875" style="238" bestFit="1" customWidth="1"/>
    <col min="14861" max="14861" width="12.33203125" style="238" bestFit="1" customWidth="1"/>
    <col min="14862" max="14862" width="13.44140625" style="238" bestFit="1" customWidth="1"/>
    <col min="14863" max="15096" width="9.109375" style="238"/>
    <col min="15097" max="15097" width="33.6640625" style="238" customWidth="1"/>
    <col min="15098" max="15098" width="16" style="238" customWidth="1"/>
    <col min="15099" max="15100" width="15" style="238" bestFit="1" customWidth="1"/>
    <col min="15101" max="15101" width="16.5546875" style="238" bestFit="1" customWidth="1"/>
    <col min="15102" max="15102" width="12.5546875" style="238" customWidth="1"/>
    <col min="15103" max="15103" width="17.5546875" style="238" bestFit="1" customWidth="1"/>
    <col min="15104" max="15105" width="18.109375" style="238" bestFit="1" customWidth="1"/>
    <col min="15106" max="15106" width="12.88671875" style="238" bestFit="1" customWidth="1"/>
    <col min="15107" max="15108" width="16.5546875" style="238" bestFit="1" customWidth="1"/>
    <col min="15109" max="15110" width="13.109375" style="238" bestFit="1" customWidth="1"/>
    <col min="15111" max="15111" width="15.5546875" style="238" bestFit="1" customWidth="1"/>
    <col min="15112" max="15112" width="13.6640625" style="238" bestFit="1" customWidth="1"/>
    <col min="15113" max="15115" width="12.33203125" style="238" bestFit="1" customWidth="1"/>
    <col min="15116" max="15116" width="17.5546875" style="238" bestFit="1" customWidth="1"/>
    <col min="15117" max="15117" width="12.33203125" style="238" bestFit="1" customWidth="1"/>
    <col min="15118" max="15118" width="13.44140625" style="238" bestFit="1" customWidth="1"/>
    <col min="15119" max="15352" width="9.109375" style="238"/>
    <col min="15353" max="15353" width="33.6640625" style="238" customWidth="1"/>
    <col min="15354" max="15354" width="16" style="238" customWidth="1"/>
    <col min="15355" max="15356" width="15" style="238" bestFit="1" customWidth="1"/>
    <col min="15357" max="15357" width="16.5546875" style="238" bestFit="1" customWidth="1"/>
    <col min="15358" max="15358" width="12.5546875" style="238" customWidth="1"/>
    <col min="15359" max="15359" width="17.5546875" style="238" bestFit="1" customWidth="1"/>
    <col min="15360" max="15361" width="18.109375" style="238" bestFit="1" customWidth="1"/>
    <col min="15362" max="15362" width="12.88671875" style="238" bestFit="1" customWidth="1"/>
    <col min="15363" max="15364" width="16.5546875" style="238" bestFit="1" customWidth="1"/>
    <col min="15365" max="15366" width="13.109375" style="238" bestFit="1" customWidth="1"/>
    <col min="15367" max="15367" width="15.5546875" style="238" bestFit="1" customWidth="1"/>
    <col min="15368" max="15368" width="13.6640625" style="238" bestFit="1" customWidth="1"/>
    <col min="15369" max="15371" width="12.33203125" style="238" bestFit="1" customWidth="1"/>
    <col min="15372" max="15372" width="17.5546875" style="238" bestFit="1" customWidth="1"/>
    <col min="15373" max="15373" width="12.33203125" style="238" bestFit="1" customWidth="1"/>
    <col min="15374" max="15374" width="13.44140625" style="238" bestFit="1" customWidth="1"/>
    <col min="15375" max="15608" width="9.109375" style="238"/>
    <col min="15609" max="15609" width="33.6640625" style="238" customWidth="1"/>
    <col min="15610" max="15610" width="16" style="238" customWidth="1"/>
    <col min="15611" max="15612" width="15" style="238" bestFit="1" customWidth="1"/>
    <col min="15613" max="15613" width="16.5546875" style="238" bestFit="1" customWidth="1"/>
    <col min="15614" max="15614" width="12.5546875" style="238" customWidth="1"/>
    <col min="15615" max="15615" width="17.5546875" style="238" bestFit="1" customWidth="1"/>
    <col min="15616" max="15617" width="18.109375" style="238" bestFit="1" customWidth="1"/>
    <col min="15618" max="15618" width="12.88671875" style="238" bestFit="1" customWidth="1"/>
    <col min="15619" max="15620" width="16.5546875" style="238" bestFit="1" customWidth="1"/>
    <col min="15621" max="15622" width="13.109375" style="238" bestFit="1" customWidth="1"/>
    <col min="15623" max="15623" width="15.5546875" style="238" bestFit="1" customWidth="1"/>
    <col min="15624" max="15624" width="13.6640625" style="238" bestFit="1" customWidth="1"/>
    <col min="15625" max="15627" width="12.33203125" style="238" bestFit="1" customWidth="1"/>
    <col min="15628" max="15628" width="17.5546875" style="238" bestFit="1" customWidth="1"/>
    <col min="15629" max="15629" width="12.33203125" style="238" bestFit="1" customWidth="1"/>
    <col min="15630" max="15630" width="13.44140625" style="238" bestFit="1" customWidth="1"/>
    <col min="15631" max="15864" width="9.109375" style="238"/>
    <col min="15865" max="15865" width="33.6640625" style="238" customWidth="1"/>
    <col min="15866" max="15866" width="16" style="238" customWidth="1"/>
    <col min="15867" max="15868" width="15" style="238" bestFit="1" customWidth="1"/>
    <col min="15869" max="15869" width="16.5546875" style="238" bestFit="1" customWidth="1"/>
    <col min="15870" max="15870" width="12.5546875" style="238" customWidth="1"/>
    <col min="15871" max="15871" width="17.5546875" style="238" bestFit="1" customWidth="1"/>
    <col min="15872" max="15873" width="18.109375" style="238" bestFit="1" customWidth="1"/>
    <col min="15874" max="15874" width="12.88671875" style="238" bestFit="1" customWidth="1"/>
    <col min="15875" max="15876" width="16.5546875" style="238" bestFit="1" customWidth="1"/>
    <col min="15877" max="15878" width="13.109375" style="238" bestFit="1" customWidth="1"/>
    <col min="15879" max="15879" width="15.5546875" style="238" bestFit="1" customWidth="1"/>
    <col min="15880" max="15880" width="13.6640625" style="238" bestFit="1" customWidth="1"/>
    <col min="15881" max="15883" width="12.33203125" style="238" bestFit="1" customWidth="1"/>
    <col min="15884" max="15884" width="17.5546875" style="238" bestFit="1" customWidth="1"/>
    <col min="15885" max="15885" width="12.33203125" style="238" bestFit="1" customWidth="1"/>
    <col min="15886" max="15886" width="13.44140625" style="238" bestFit="1" customWidth="1"/>
    <col min="15887" max="16120" width="9.109375" style="238"/>
    <col min="16121" max="16121" width="33.6640625" style="238" customWidth="1"/>
    <col min="16122" max="16122" width="16" style="238" customWidth="1"/>
    <col min="16123" max="16124" width="15" style="238" bestFit="1" customWidth="1"/>
    <col min="16125" max="16125" width="16.5546875" style="238" bestFit="1" customWidth="1"/>
    <col min="16126" max="16126" width="12.5546875" style="238" customWidth="1"/>
    <col min="16127" max="16127" width="17.5546875" style="238" bestFit="1" customWidth="1"/>
    <col min="16128" max="16129" width="18.109375" style="238" bestFit="1" customWidth="1"/>
    <col min="16130" max="16130" width="12.88671875" style="238" bestFit="1" customWidth="1"/>
    <col min="16131" max="16132" width="16.5546875" style="238" bestFit="1" customWidth="1"/>
    <col min="16133" max="16134" width="13.109375" style="238" bestFit="1" customWidth="1"/>
    <col min="16135" max="16135" width="15.5546875" style="238" bestFit="1" customWidth="1"/>
    <col min="16136" max="16136" width="13.6640625" style="238" bestFit="1" customWidth="1"/>
    <col min="16137" max="16139" width="12.33203125" style="238" bestFit="1" customWidth="1"/>
    <col min="16140" max="16140" width="17.5546875" style="238" bestFit="1" customWidth="1"/>
    <col min="16141" max="16141" width="12.33203125" style="238" bestFit="1" customWidth="1"/>
    <col min="16142" max="16142" width="13.44140625" style="238" bestFit="1" customWidth="1"/>
    <col min="16143" max="16384" width="9.109375" style="238"/>
  </cols>
  <sheetData>
    <row r="1" spans="1:13">
      <c r="A1" s="244" t="s">
        <v>303</v>
      </c>
      <c r="B1" s="244"/>
      <c r="C1" s="244"/>
      <c r="D1" s="244"/>
      <c r="E1" s="244"/>
      <c r="F1" s="244"/>
      <c r="G1" s="244"/>
      <c r="H1" s="244"/>
      <c r="I1" s="244"/>
      <c r="J1" s="244"/>
      <c r="K1" s="244"/>
      <c r="L1" s="244"/>
      <c r="M1" s="244"/>
    </row>
    <row r="2" spans="1:13" s="247" customFormat="1" ht="20.399999999999999">
      <c r="A2" s="462" t="s">
        <v>23</v>
      </c>
      <c r="B2" s="246" t="s">
        <v>304</v>
      </c>
      <c r="C2" s="462" t="s">
        <v>305</v>
      </c>
      <c r="D2" s="462"/>
      <c r="E2" s="245" t="s">
        <v>304</v>
      </c>
      <c r="F2" s="246" t="s">
        <v>306</v>
      </c>
      <c r="G2" s="463" t="s">
        <v>307</v>
      </c>
      <c r="H2" s="464"/>
      <c r="I2" s="464"/>
      <c r="J2" s="465"/>
      <c r="K2" s="466" t="s">
        <v>308</v>
      </c>
      <c r="L2" s="467"/>
      <c r="M2" s="468" t="s">
        <v>309</v>
      </c>
    </row>
    <row r="3" spans="1:13" s="247" customFormat="1" ht="30.6">
      <c r="A3" s="462"/>
      <c r="B3" s="248">
        <v>45291</v>
      </c>
      <c r="C3" s="246" t="s">
        <v>310</v>
      </c>
      <c r="D3" s="246" t="s">
        <v>311</v>
      </c>
      <c r="E3" s="248">
        <v>45291</v>
      </c>
      <c r="F3" s="246" t="s">
        <v>312</v>
      </c>
      <c r="G3" s="249" t="s">
        <v>313</v>
      </c>
      <c r="H3" s="249" t="s">
        <v>314</v>
      </c>
      <c r="I3" s="249" t="s">
        <v>315</v>
      </c>
      <c r="J3" s="249" t="s">
        <v>316</v>
      </c>
      <c r="K3" s="250" t="s">
        <v>317</v>
      </c>
      <c r="L3" s="250" t="s">
        <v>318</v>
      </c>
      <c r="M3" s="468"/>
    </row>
    <row r="4" spans="1:13" s="255" customFormat="1" ht="10.199999999999999" customHeight="1">
      <c r="A4" s="251" t="s">
        <v>175</v>
      </c>
      <c r="B4" s="252"/>
      <c r="C4" s="253"/>
      <c r="D4" s="253"/>
      <c r="E4" s="254"/>
      <c r="F4" s="254">
        <f>+B4+C4-D4-E4</f>
        <v>0</v>
      </c>
      <c r="G4" s="254">
        <v>0</v>
      </c>
      <c r="H4" s="254">
        <v>0</v>
      </c>
      <c r="I4" s="254">
        <v>0</v>
      </c>
      <c r="J4" s="254">
        <v>0</v>
      </c>
      <c r="K4" s="254">
        <v>0</v>
      </c>
      <c r="L4" s="254">
        <v>0</v>
      </c>
      <c r="M4" s="254">
        <f t="shared" ref="M4:M125" si="0">+SUM(F4:L4)</f>
        <v>0</v>
      </c>
    </row>
    <row r="5" spans="1:13" s="255" customFormat="1" ht="10.199999999999999" customHeight="1">
      <c r="A5" s="251" t="s">
        <v>177</v>
      </c>
      <c r="B5" s="252"/>
      <c r="C5" s="253"/>
      <c r="D5" s="253"/>
      <c r="E5" s="254"/>
      <c r="F5" s="254">
        <f t="shared" ref="F5:F40" si="1">+B5+C5-D5-E5</f>
        <v>0</v>
      </c>
      <c r="G5" s="254">
        <v>0</v>
      </c>
      <c r="H5" s="254">
        <v>0</v>
      </c>
      <c r="I5" s="254">
        <v>0</v>
      </c>
      <c r="J5" s="254">
        <v>0</v>
      </c>
      <c r="K5" s="254">
        <v>0</v>
      </c>
      <c r="L5" s="254">
        <v>0</v>
      </c>
      <c r="M5" s="254">
        <f t="shared" si="0"/>
        <v>0</v>
      </c>
    </row>
    <row r="6" spans="1:13" s="255" customFormat="1" ht="10.199999999999999" customHeight="1">
      <c r="A6" s="251" t="s">
        <v>179</v>
      </c>
      <c r="B6" s="252"/>
      <c r="C6" s="253"/>
      <c r="D6" s="253"/>
      <c r="E6" s="254"/>
      <c r="F6" s="254">
        <f t="shared" si="1"/>
        <v>0</v>
      </c>
      <c r="G6" s="254">
        <v>0</v>
      </c>
      <c r="H6" s="254">
        <v>0</v>
      </c>
      <c r="I6" s="254">
        <v>0</v>
      </c>
      <c r="J6" s="254">
        <v>0</v>
      </c>
      <c r="K6" s="254">
        <v>0</v>
      </c>
      <c r="L6" s="254">
        <v>0</v>
      </c>
      <c r="M6" s="254">
        <f t="shared" si="0"/>
        <v>0</v>
      </c>
    </row>
    <row r="7" spans="1:13" s="255" customFormat="1" ht="10.199999999999999" customHeight="1">
      <c r="A7" s="251" t="s">
        <v>181</v>
      </c>
      <c r="B7" s="252"/>
      <c r="C7" s="253"/>
      <c r="D7" s="253"/>
      <c r="E7" s="254"/>
      <c r="F7" s="254">
        <f t="shared" si="1"/>
        <v>0</v>
      </c>
      <c r="G7" s="254">
        <v>0</v>
      </c>
      <c r="H7" s="254">
        <v>0</v>
      </c>
      <c r="I7" s="254">
        <v>0</v>
      </c>
      <c r="J7" s="254">
        <v>0</v>
      </c>
      <c r="K7" s="254">
        <v>0</v>
      </c>
      <c r="L7" s="254">
        <v>0</v>
      </c>
      <c r="M7" s="254">
        <f t="shared" si="0"/>
        <v>0</v>
      </c>
    </row>
    <row r="8" spans="1:13" s="255" customFormat="1" ht="10.199999999999999" customHeight="1">
      <c r="A8" s="251" t="s">
        <v>183</v>
      </c>
      <c r="B8" s="318">
        <f>IFERROR(VLOOKUP(A8,BG!A:C,3,FALSE),0)</f>
        <v>5456.85</v>
      </c>
      <c r="C8" s="253"/>
      <c r="D8" s="253"/>
      <c r="E8" s="254">
        <v>23873.205999999791</v>
      </c>
      <c r="F8" s="254">
        <f t="shared" ref="F8:F14" si="2">+B8+C8-D8-E8</f>
        <v>-18416.355999999789</v>
      </c>
      <c r="G8" s="254">
        <v>0</v>
      </c>
      <c r="H8" s="254">
        <v>0</v>
      </c>
      <c r="I8" s="254">
        <v>0</v>
      </c>
      <c r="J8" s="254">
        <v>0</v>
      </c>
      <c r="K8" s="254">
        <v>0</v>
      </c>
      <c r="L8" s="254">
        <v>0</v>
      </c>
      <c r="M8" s="254">
        <f>+SUM(F8:L8)</f>
        <v>-18416.355999999789</v>
      </c>
    </row>
    <row r="9" spans="1:13" s="255" customFormat="1" ht="10.199999999999999" customHeight="1">
      <c r="A9" s="251" t="s">
        <v>185</v>
      </c>
      <c r="B9" s="318">
        <f>IFERROR(VLOOKUP(A9,BG!A:C,3,FALSE),0)</f>
        <v>2040</v>
      </c>
      <c r="C9" s="253"/>
      <c r="D9" s="253"/>
      <c r="E9" s="254">
        <v>2040</v>
      </c>
      <c r="F9" s="254">
        <f t="shared" si="2"/>
        <v>0</v>
      </c>
      <c r="G9" s="254">
        <v>0</v>
      </c>
      <c r="H9" s="254">
        <v>0</v>
      </c>
      <c r="I9" s="254">
        <v>0</v>
      </c>
      <c r="J9" s="254">
        <v>0</v>
      </c>
      <c r="K9" s="254">
        <v>0</v>
      </c>
      <c r="L9" s="254">
        <v>0</v>
      </c>
      <c r="M9" s="254">
        <f>+SUM(F9:L9)</f>
        <v>0</v>
      </c>
    </row>
    <row r="10" spans="1:13" s="255" customFormat="1" ht="10.199999999999999" customHeight="1">
      <c r="A10" s="251" t="s">
        <v>426</v>
      </c>
      <c r="B10" s="318">
        <f>IFERROR(VLOOKUP(A10,BG!A:C,3,FALSE),0)</f>
        <v>10414.59</v>
      </c>
      <c r="C10" s="253"/>
      <c r="D10" s="253"/>
      <c r="E10" s="254">
        <v>8000.04</v>
      </c>
      <c r="F10" s="254">
        <f t="shared" si="2"/>
        <v>2414.5500000000002</v>
      </c>
      <c r="G10" s="254">
        <v>0</v>
      </c>
      <c r="H10" s="254">
        <v>0</v>
      </c>
      <c r="I10" s="254">
        <v>0</v>
      </c>
      <c r="J10" s="254">
        <v>0</v>
      </c>
      <c r="K10" s="254">
        <v>0</v>
      </c>
      <c r="L10" s="254">
        <v>0</v>
      </c>
      <c r="M10" s="254">
        <f>+SUM(F10:L10)</f>
        <v>2414.5500000000002</v>
      </c>
    </row>
    <row r="11" spans="1:13" s="255" customFormat="1" ht="10.199999999999999" customHeight="1">
      <c r="A11" s="251" t="s">
        <v>429</v>
      </c>
      <c r="B11" s="318">
        <f>IFERROR(VLOOKUP(A11,BG!A:C,3,FALSE),0)</f>
        <v>2435181.06</v>
      </c>
      <c r="C11" s="253"/>
      <c r="D11" s="253"/>
      <c r="E11" s="254">
        <v>2932549.97</v>
      </c>
      <c r="F11" s="254">
        <f t="shared" si="2"/>
        <v>-497368.91000000015</v>
      </c>
      <c r="G11" s="254">
        <v>0</v>
      </c>
      <c r="H11" s="254">
        <v>0</v>
      </c>
      <c r="I11" s="254">
        <v>0</v>
      </c>
      <c r="J11" s="254">
        <v>0</v>
      </c>
      <c r="K11" s="254">
        <v>0</v>
      </c>
      <c r="L11" s="254">
        <v>0</v>
      </c>
      <c r="M11" s="254">
        <f t="shared" ref="M11:M14" si="3">+SUM(F11:L11)</f>
        <v>-497368.91000000015</v>
      </c>
    </row>
    <row r="12" spans="1:13" s="255" customFormat="1" ht="10.199999999999999" customHeight="1">
      <c r="A12" s="251" t="s">
        <v>427</v>
      </c>
      <c r="B12" s="318">
        <f>IFERROR(VLOOKUP(A12,BG!A:C,3,FALSE),0)</f>
        <v>500.24</v>
      </c>
      <c r="C12" s="253"/>
      <c r="D12" s="253"/>
      <c r="E12" s="254">
        <v>0</v>
      </c>
      <c r="F12" s="254">
        <f t="shared" si="2"/>
        <v>500.24</v>
      </c>
      <c r="G12" s="254">
        <v>0</v>
      </c>
      <c r="H12" s="254">
        <v>0</v>
      </c>
      <c r="I12" s="254">
        <v>0</v>
      </c>
      <c r="J12" s="254">
        <v>0</v>
      </c>
      <c r="K12" s="254">
        <v>0</v>
      </c>
      <c r="L12" s="254">
        <v>0</v>
      </c>
      <c r="M12" s="254">
        <f t="shared" si="3"/>
        <v>500.24</v>
      </c>
    </row>
    <row r="13" spans="1:13" s="255" customFormat="1" ht="10.199999999999999" customHeight="1">
      <c r="A13" s="251" t="s">
        <v>481</v>
      </c>
      <c r="B13" s="318">
        <f>IFERROR(VLOOKUP(A13,BG!A:C,3,FALSE),0)</f>
        <v>27118.75</v>
      </c>
      <c r="C13" s="253"/>
      <c r="D13" s="253"/>
      <c r="E13" s="254">
        <v>0</v>
      </c>
      <c r="F13" s="254">
        <f t="shared" si="2"/>
        <v>27118.75</v>
      </c>
      <c r="G13" s="254">
        <v>0</v>
      </c>
      <c r="H13" s="254">
        <v>0</v>
      </c>
      <c r="I13" s="254">
        <v>0</v>
      </c>
      <c r="J13" s="254">
        <v>0</v>
      </c>
      <c r="K13" s="254">
        <v>0</v>
      </c>
      <c r="L13" s="254">
        <v>0</v>
      </c>
      <c r="M13" s="254">
        <f t="shared" ref="M13" si="4">+SUM(F13:L13)</f>
        <v>27118.75</v>
      </c>
    </row>
    <row r="14" spans="1:13" s="255" customFormat="1" ht="10.199999999999999" customHeight="1">
      <c r="A14" s="251" t="s">
        <v>483</v>
      </c>
      <c r="B14" s="318">
        <f>IFERROR(VLOOKUP(A14,BG!A:C,3,FALSE),0)</f>
        <v>100</v>
      </c>
      <c r="C14" s="253"/>
      <c r="D14" s="253"/>
      <c r="E14" s="254">
        <v>0</v>
      </c>
      <c r="F14" s="254">
        <f t="shared" si="2"/>
        <v>100</v>
      </c>
      <c r="G14" s="254">
        <v>0</v>
      </c>
      <c r="H14" s="254">
        <v>0</v>
      </c>
      <c r="I14" s="254">
        <v>0</v>
      </c>
      <c r="J14" s="254">
        <v>0</v>
      </c>
      <c r="K14" s="254">
        <v>0</v>
      </c>
      <c r="L14" s="254">
        <v>0</v>
      </c>
      <c r="M14" s="254">
        <f t="shared" si="3"/>
        <v>100</v>
      </c>
    </row>
    <row r="15" spans="1:13" s="255" customFormat="1" ht="10.199999999999999" customHeight="1">
      <c r="A15" s="251" t="s">
        <v>431</v>
      </c>
      <c r="B15" s="252"/>
      <c r="C15" s="253"/>
      <c r="D15" s="253"/>
      <c r="E15" s="254"/>
      <c r="F15" s="254">
        <f t="shared" ref="F15:F16" si="5">+B15+C15-D15-E15</f>
        <v>0</v>
      </c>
      <c r="G15" s="254">
        <v>0</v>
      </c>
      <c r="H15" s="254">
        <v>0</v>
      </c>
      <c r="I15" s="254">
        <v>0</v>
      </c>
      <c r="J15" s="254">
        <v>0</v>
      </c>
      <c r="K15" s="254">
        <v>0</v>
      </c>
      <c r="L15" s="254">
        <v>0</v>
      </c>
      <c r="M15" s="254">
        <f t="shared" ref="M15:M17" si="6">+SUM(F15:L15)</f>
        <v>0</v>
      </c>
    </row>
    <row r="16" spans="1:13" s="255" customFormat="1" ht="10.199999999999999" customHeight="1">
      <c r="A16" s="251" t="s">
        <v>433</v>
      </c>
      <c r="B16" s="318">
        <f>IFERROR(VLOOKUP(A16,BG!A:C,3,FALSE),0)</f>
        <v>0.09</v>
      </c>
      <c r="C16" s="253"/>
      <c r="D16" s="253"/>
      <c r="E16" s="254"/>
      <c r="F16" s="254">
        <f t="shared" si="5"/>
        <v>0.09</v>
      </c>
      <c r="G16" s="254">
        <v>0</v>
      </c>
      <c r="H16" s="254">
        <v>0</v>
      </c>
      <c r="I16" s="254">
        <v>0</v>
      </c>
      <c r="J16" s="254">
        <v>0</v>
      </c>
      <c r="K16" s="254">
        <v>0</v>
      </c>
      <c r="L16" s="254">
        <v>0</v>
      </c>
      <c r="M16" s="254">
        <f t="shared" si="6"/>
        <v>0.09</v>
      </c>
    </row>
    <row r="17" spans="1:13" s="255" customFormat="1" ht="10.199999999999999" customHeight="1">
      <c r="A17" s="251" t="s">
        <v>188</v>
      </c>
      <c r="B17" s="252"/>
      <c r="C17" s="253"/>
      <c r="D17" s="253"/>
      <c r="E17" s="254"/>
      <c r="F17" s="254">
        <f t="shared" si="1"/>
        <v>0</v>
      </c>
      <c r="G17" s="254">
        <v>0</v>
      </c>
      <c r="H17" s="254">
        <v>0</v>
      </c>
      <c r="I17" s="254">
        <v>0</v>
      </c>
      <c r="J17" s="254">
        <v>0</v>
      </c>
      <c r="K17" s="254">
        <v>0</v>
      </c>
      <c r="L17" s="254">
        <v>0</v>
      </c>
      <c r="M17" s="254">
        <f t="shared" si="6"/>
        <v>0</v>
      </c>
    </row>
    <row r="18" spans="1:13" s="255" customFormat="1" ht="10.199999999999999" customHeight="1">
      <c r="A18" s="251" t="s">
        <v>190</v>
      </c>
      <c r="B18" s="252"/>
      <c r="C18" s="253"/>
      <c r="D18" s="253"/>
      <c r="E18" s="254"/>
      <c r="F18" s="254">
        <f t="shared" si="1"/>
        <v>0</v>
      </c>
      <c r="G18" s="254">
        <v>0</v>
      </c>
      <c r="H18" s="254">
        <v>0</v>
      </c>
      <c r="I18" s="254">
        <v>0</v>
      </c>
      <c r="J18" s="254">
        <v>0</v>
      </c>
      <c r="K18" s="254">
        <v>0</v>
      </c>
      <c r="L18" s="254">
        <v>0</v>
      </c>
      <c r="M18" s="254">
        <f t="shared" si="0"/>
        <v>0</v>
      </c>
    </row>
    <row r="19" spans="1:13" s="255" customFormat="1" ht="10.199999999999999" customHeight="1">
      <c r="A19" s="251" t="s">
        <v>192</v>
      </c>
      <c r="B19" s="252"/>
      <c r="C19" s="253"/>
      <c r="D19" s="253"/>
      <c r="E19" s="254"/>
      <c r="F19" s="254">
        <f t="shared" si="1"/>
        <v>0</v>
      </c>
      <c r="G19" s="254">
        <v>0</v>
      </c>
      <c r="H19" s="254">
        <v>0</v>
      </c>
      <c r="I19" s="254">
        <v>0</v>
      </c>
      <c r="J19" s="254">
        <v>0</v>
      </c>
      <c r="K19" s="254">
        <v>0</v>
      </c>
      <c r="L19" s="254">
        <v>0</v>
      </c>
      <c r="M19" s="254">
        <f t="shared" si="0"/>
        <v>0</v>
      </c>
    </row>
    <row r="20" spans="1:13" s="255" customFormat="1" ht="10.199999999999999" customHeight="1">
      <c r="A20" s="251" t="s">
        <v>435</v>
      </c>
      <c r="B20" s="318">
        <f>IFERROR(VLOOKUP(A20,BG!A:C,3,FALSE),0)</f>
        <v>16641904.109999999</v>
      </c>
      <c r="C20" s="253"/>
      <c r="D20" s="253"/>
      <c r="E20" s="254">
        <v>4251130.7999999989</v>
      </c>
      <c r="F20" s="254">
        <f>+B20+C20-D20-E20</f>
        <v>12390773.310000001</v>
      </c>
      <c r="G20" s="254">
        <f>-F20</f>
        <v>-12390773.310000001</v>
      </c>
      <c r="H20" s="254">
        <v>0</v>
      </c>
      <c r="I20" s="254">
        <v>0</v>
      </c>
      <c r="J20" s="254">
        <v>0</v>
      </c>
      <c r="K20" s="254">
        <v>0</v>
      </c>
      <c r="L20" s="254">
        <v>0</v>
      </c>
      <c r="M20" s="254">
        <f t="shared" si="0"/>
        <v>0</v>
      </c>
    </row>
    <row r="21" spans="1:13" s="255" customFormat="1" ht="10.199999999999999" customHeight="1">
      <c r="A21" s="251" t="s">
        <v>535</v>
      </c>
      <c r="B21" s="318">
        <f>IFERROR(VLOOKUP(A21,BG!A:C,3,FALSE),0)</f>
        <v>4171.66</v>
      </c>
      <c r="C21" s="253"/>
      <c r="D21" s="253"/>
      <c r="E21" s="254"/>
      <c r="F21" s="254">
        <f>+B21+C21-D21-E21</f>
        <v>4171.66</v>
      </c>
      <c r="G21" s="254"/>
      <c r="H21" s="254">
        <f>-F21</f>
        <v>-4171.66</v>
      </c>
      <c r="I21" s="254"/>
      <c r="J21" s="254"/>
      <c r="K21" s="254"/>
      <c r="L21" s="254"/>
      <c r="M21" s="254"/>
    </row>
    <row r="22" spans="1:13" s="255" customFormat="1" ht="10.199999999999999" customHeight="1">
      <c r="A22" s="251" t="s">
        <v>195</v>
      </c>
      <c r="B22" s="252"/>
      <c r="C22" s="253"/>
      <c r="D22" s="253"/>
      <c r="E22" s="254"/>
      <c r="F22" s="254">
        <f t="shared" si="1"/>
        <v>0</v>
      </c>
      <c r="G22" s="254">
        <v>0</v>
      </c>
      <c r="H22" s="254">
        <v>0</v>
      </c>
      <c r="I22" s="254">
        <v>0</v>
      </c>
      <c r="J22" s="254">
        <v>0</v>
      </c>
      <c r="K22" s="254">
        <v>0</v>
      </c>
      <c r="L22" s="254">
        <v>0</v>
      </c>
      <c r="M22" s="254">
        <f t="shared" si="0"/>
        <v>0</v>
      </c>
    </row>
    <row r="23" spans="1:13" s="255" customFormat="1" ht="10.199999999999999" customHeight="1">
      <c r="A23" s="251" t="s">
        <v>196</v>
      </c>
      <c r="B23" s="252">
        <f>IFERROR(VLOOKUP(A23,BG!A:C,3,FALSE),0)</f>
        <v>0</v>
      </c>
      <c r="C23" s="253"/>
      <c r="D23" s="253"/>
      <c r="E23" s="254">
        <v>55592.689547945207</v>
      </c>
      <c r="F23" s="254">
        <f t="shared" si="1"/>
        <v>-55592.689547945207</v>
      </c>
      <c r="G23" s="254">
        <f t="shared" ref="G23:G40" si="7">-F23</f>
        <v>55592.689547945207</v>
      </c>
      <c r="H23" s="254">
        <v>0</v>
      </c>
      <c r="I23" s="254">
        <v>0</v>
      </c>
      <c r="J23" s="254">
        <v>0</v>
      </c>
      <c r="K23" s="254">
        <v>0</v>
      </c>
      <c r="L23" s="254">
        <v>0</v>
      </c>
      <c r="M23" s="254">
        <f t="shared" si="0"/>
        <v>0</v>
      </c>
    </row>
    <row r="24" spans="1:13" s="255" customFormat="1" ht="10.199999999999999" customHeight="1">
      <c r="A24" s="251" t="s">
        <v>197</v>
      </c>
      <c r="B24" s="252">
        <f>IFERROR(VLOOKUP(A24,BG!A:C,3,FALSE),0)</f>
        <v>0</v>
      </c>
      <c r="C24" s="253"/>
      <c r="D24" s="253"/>
      <c r="E24" s="254">
        <v>170188.61058683062</v>
      </c>
      <c r="F24" s="254">
        <f t="shared" si="1"/>
        <v>-170188.61058683062</v>
      </c>
      <c r="G24" s="254">
        <f t="shared" si="7"/>
        <v>170188.61058683062</v>
      </c>
      <c r="H24" s="254">
        <v>0</v>
      </c>
      <c r="I24" s="254">
        <v>0</v>
      </c>
      <c r="J24" s="254">
        <v>0</v>
      </c>
      <c r="K24" s="254">
        <v>0</v>
      </c>
      <c r="L24" s="254">
        <v>0</v>
      </c>
      <c r="M24" s="254">
        <f t="shared" si="0"/>
        <v>0</v>
      </c>
    </row>
    <row r="25" spans="1:13" s="255" customFormat="1" ht="10.199999999999999" customHeight="1">
      <c r="A25" s="251" t="s">
        <v>198</v>
      </c>
      <c r="B25" s="252">
        <f>IFERROR(VLOOKUP(A25,BG!A:C,3,FALSE),0)</f>
        <v>0</v>
      </c>
      <c r="C25" s="253"/>
      <c r="D25" s="253"/>
      <c r="E25" s="254">
        <v>90239.02967019059</v>
      </c>
      <c r="F25" s="254">
        <f t="shared" si="1"/>
        <v>-90239.02967019059</v>
      </c>
      <c r="G25" s="254">
        <f t="shared" si="7"/>
        <v>90239.02967019059</v>
      </c>
      <c r="H25" s="254">
        <v>0</v>
      </c>
      <c r="I25" s="254">
        <v>0</v>
      </c>
      <c r="J25" s="254">
        <v>0</v>
      </c>
      <c r="K25" s="254">
        <v>0</v>
      </c>
      <c r="L25" s="254">
        <v>0</v>
      </c>
      <c r="M25" s="254">
        <f t="shared" si="0"/>
        <v>0</v>
      </c>
    </row>
    <row r="26" spans="1:13" s="255" customFormat="1" ht="10.199999999999999" customHeight="1">
      <c r="A26" s="251" t="s">
        <v>199</v>
      </c>
      <c r="B26" s="252">
        <f>IFERROR(VLOOKUP(A26,BG!A:C,3,FALSE),0)</f>
        <v>0</v>
      </c>
      <c r="C26" s="253"/>
      <c r="D26" s="253"/>
      <c r="E26" s="254">
        <v>60452.70423030822</v>
      </c>
      <c r="F26" s="254">
        <f t="shared" si="1"/>
        <v>-60452.70423030822</v>
      </c>
      <c r="G26" s="254">
        <f t="shared" si="7"/>
        <v>60452.70423030822</v>
      </c>
      <c r="H26" s="254">
        <v>0</v>
      </c>
      <c r="I26" s="254">
        <v>0</v>
      </c>
      <c r="J26" s="254">
        <v>0</v>
      </c>
      <c r="K26" s="254">
        <v>0</v>
      </c>
      <c r="L26" s="254">
        <v>0</v>
      </c>
      <c r="M26" s="254">
        <f t="shared" si="0"/>
        <v>0</v>
      </c>
    </row>
    <row r="27" spans="1:13" s="255" customFormat="1" ht="10.199999999999999" customHeight="1">
      <c r="A27" s="251" t="s">
        <v>437</v>
      </c>
      <c r="B27" s="318">
        <f>IFERROR(VLOOKUP(A27,BG!A:C,3,FALSE),0)</f>
        <v>504897.26</v>
      </c>
      <c r="C27" s="253"/>
      <c r="D27" s="253"/>
      <c r="E27" s="254">
        <v>0</v>
      </c>
      <c r="F27" s="254">
        <f t="shared" ref="F27" si="8">+B27+C27-D27-E27</f>
        <v>504897.26</v>
      </c>
      <c r="G27" s="254">
        <f>-F27</f>
        <v>-504897.26</v>
      </c>
      <c r="H27" s="254">
        <v>0</v>
      </c>
      <c r="I27" s="254">
        <v>0</v>
      </c>
      <c r="J27" s="254">
        <v>0</v>
      </c>
      <c r="K27" s="254">
        <v>0</v>
      </c>
      <c r="L27" s="254">
        <v>0</v>
      </c>
      <c r="M27" s="254">
        <f t="shared" ref="M27" si="9">+SUM(F27:L27)</f>
        <v>0</v>
      </c>
    </row>
    <row r="28" spans="1:13" s="255" customFormat="1" ht="10.199999999999999" customHeight="1">
      <c r="A28" s="251" t="s">
        <v>324</v>
      </c>
      <c r="B28" s="252"/>
      <c r="C28" s="253"/>
      <c r="D28" s="253"/>
      <c r="E28" s="254"/>
      <c r="F28" s="254">
        <f t="shared" ref="F28" si="10">+B28+C28-D28-E28</f>
        <v>0</v>
      </c>
      <c r="G28" s="254">
        <v>0</v>
      </c>
      <c r="H28" s="254">
        <v>0</v>
      </c>
      <c r="I28" s="254">
        <v>0</v>
      </c>
      <c r="J28" s="254">
        <v>0</v>
      </c>
      <c r="K28" s="254">
        <v>0</v>
      </c>
      <c r="L28" s="254">
        <v>0</v>
      </c>
      <c r="M28" s="254">
        <f t="shared" ref="M28:M29" si="11">+SUM(F28:L28)</f>
        <v>0</v>
      </c>
    </row>
    <row r="29" spans="1:13" s="255" customFormat="1" ht="10.199999999999999" customHeight="1">
      <c r="A29" s="251" t="s">
        <v>325</v>
      </c>
      <c r="B29" s="318">
        <f>IFERROR(VLOOKUP(A29,BG!A:C,3,FALSE),0)</f>
        <v>102776.42</v>
      </c>
      <c r="C29" s="253"/>
      <c r="D29" s="253"/>
      <c r="E29" s="254">
        <v>0</v>
      </c>
      <c r="F29" s="254">
        <f>+B29+C29-D29-E29</f>
        <v>102776.42</v>
      </c>
      <c r="G29" s="254">
        <f>-F29</f>
        <v>-102776.42</v>
      </c>
      <c r="H29" s="254">
        <v>0</v>
      </c>
      <c r="I29" s="254">
        <v>0</v>
      </c>
      <c r="J29" s="254">
        <v>0</v>
      </c>
      <c r="K29" s="254">
        <v>0</v>
      </c>
      <c r="L29" s="254">
        <v>0</v>
      </c>
      <c r="M29" s="254">
        <f t="shared" si="11"/>
        <v>0</v>
      </c>
    </row>
    <row r="30" spans="1:13" s="255" customFormat="1" ht="10.199999999999999" customHeight="1">
      <c r="A30" s="251" t="s">
        <v>200</v>
      </c>
      <c r="B30" s="252"/>
      <c r="C30" s="253"/>
      <c r="D30" s="253"/>
      <c r="E30" s="254"/>
      <c r="F30" s="254">
        <f t="shared" si="1"/>
        <v>0</v>
      </c>
      <c r="G30" s="254">
        <v>0</v>
      </c>
      <c r="H30" s="254">
        <v>0</v>
      </c>
      <c r="I30" s="254">
        <v>0</v>
      </c>
      <c r="J30" s="254">
        <v>0</v>
      </c>
      <c r="K30" s="254">
        <v>0</v>
      </c>
      <c r="L30" s="254">
        <v>0</v>
      </c>
      <c r="M30" s="254">
        <f t="shared" si="0"/>
        <v>0</v>
      </c>
    </row>
    <row r="31" spans="1:13" s="255" customFormat="1" ht="10.199999999999999" customHeight="1">
      <c r="A31" s="251" t="s">
        <v>202</v>
      </c>
      <c r="B31" s="252">
        <f>IFERROR(VLOOKUP(A31,BG!A:C,3,FALSE),0)</f>
        <v>0</v>
      </c>
      <c r="C31" s="253"/>
      <c r="D31" s="253"/>
      <c r="E31" s="254">
        <v>202567.23144922408</v>
      </c>
      <c r="F31" s="254">
        <f t="shared" si="1"/>
        <v>-202567.23144922408</v>
      </c>
      <c r="G31" s="254">
        <f t="shared" si="7"/>
        <v>202567.23144922408</v>
      </c>
      <c r="H31" s="254">
        <v>0</v>
      </c>
      <c r="I31" s="254">
        <v>0</v>
      </c>
      <c r="J31" s="254">
        <v>0</v>
      </c>
      <c r="K31" s="254">
        <v>0</v>
      </c>
      <c r="L31" s="254">
        <v>0</v>
      </c>
      <c r="M31" s="254">
        <f t="shared" si="0"/>
        <v>0</v>
      </c>
    </row>
    <row r="32" spans="1:13" s="255" customFormat="1" ht="10.199999999999999" customHeight="1">
      <c r="A32" s="251" t="s">
        <v>203</v>
      </c>
      <c r="B32" s="252">
        <f>IFERROR(VLOOKUP(A32,BG!A:C,3,FALSE),0)</f>
        <v>0</v>
      </c>
      <c r="C32" s="253"/>
      <c r="D32" s="253"/>
      <c r="E32" s="254">
        <v>101052.40070900069</v>
      </c>
      <c r="F32" s="254">
        <f t="shared" si="1"/>
        <v>-101052.40070900069</v>
      </c>
      <c r="G32" s="254">
        <f t="shared" si="7"/>
        <v>101052.40070900069</v>
      </c>
      <c r="H32" s="254">
        <v>0</v>
      </c>
      <c r="I32" s="254">
        <v>0</v>
      </c>
      <c r="J32" s="254">
        <v>0</v>
      </c>
      <c r="K32" s="254">
        <v>0</v>
      </c>
      <c r="L32" s="254">
        <v>0</v>
      </c>
      <c r="M32" s="254">
        <f t="shared" si="0"/>
        <v>0</v>
      </c>
    </row>
    <row r="33" spans="1:13" s="255" customFormat="1" ht="10.199999999999999" customHeight="1">
      <c r="A33" s="251" t="s">
        <v>204</v>
      </c>
      <c r="B33" s="252">
        <f>IFERROR(VLOOKUP(A33,BG!A:C,3,FALSE),0)</f>
        <v>50409.2</v>
      </c>
      <c r="C33" s="253"/>
      <c r="D33" s="253"/>
      <c r="E33" s="254">
        <v>50440.901913487687</v>
      </c>
      <c r="F33" s="254">
        <f t="shared" si="1"/>
        <v>-31.701913487690035</v>
      </c>
      <c r="G33" s="254">
        <f t="shared" si="7"/>
        <v>31.701913487690035</v>
      </c>
      <c r="H33" s="254">
        <v>0</v>
      </c>
      <c r="I33" s="254">
        <v>0</v>
      </c>
      <c r="J33" s="254">
        <v>0</v>
      </c>
      <c r="K33" s="254">
        <v>0</v>
      </c>
      <c r="L33" s="254">
        <v>0</v>
      </c>
      <c r="M33" s="254">
        <f t="shared" si="0"/>
        <v>0</v>
      </c>
    </row>
    <row r="34" spans="1:13" s="255" customFormat="1" ht="10.199999999999999" customHeight="1">
      <c r="A34" s="251" t="s">
        <v>206</v>
      </c>
      <c r="B34" s="252">
        <f>IFERROR(VLOOKUP(A34,BG!A:C,3,FALSE),0)</f>
        <v>50461.21</v>
      </c>
      <c r="C34" s="253"/>
      <c r="D34" s="253"/>
      <c r="E34" s="254">
        <v>50607.219362343734</v>
      </c>
      <c r="F34" s="254">
        <f t="shared" si="1"/>
        <v>-146.00936234373512</v>
      </c>
      <c r="G34" s="254">
        <f t="shared" si="7"/>
        <v>146.00936234373512</v>
      </c>
      <c r="H34" s="254">
        <v>0</v>
      </c>
      <c r="I34" s="254">
        <v>0</v>
      </c>
      <c r="J34" s="254">
        <v>0</v>
      </c>
      <c r="K34" s="254">
        <v>0</v>
      </c>
      <c r="L34" s="254">
        <v>0</v>
      </c>
      <c r="M34" s="254">
        <f t="shared" si="0"/>
        <v>0</v>
      </c>
    </row>
    <row r="35" spans="1:13" s="255" customFormat="1" ht="10.199999999999999" customHeight="1">
      <c r="A35" s="251" t="s">
        <v>208</v>
      </c>
      <c r="B35" s="252">
        <f>IFERROR(VLOOKUP(A35,BG!A:C,3,FALSE),0)</f>
        <v>50461.21</v>
      </c>
      <c r="C35" s="253"/>
      <c r="D35" s="253"/>
      <c r="E35" s="254">
        <v>50607.219362343734</v>
      </c>
      <c r="F35" s="254">
        <f t="shared" si="1"/>
        <v>-146.00936234373512</v>
      </c>
      <c r="G35" s="254">
        <f t="shared" si="7"/>
        <v>146.00936234373512</v>
      </c>
      <c r="H35" s="254">
        <v>0</v>
      </c>
      <c r="I35" s="254">
        <v>0</v>
      </c>
      <c r="J35" s="254">
        <v>0</v>
      </c>
      <c r="K35" s="254">
        <v>0</v>
      </c>
      <c r="L35" s="254">
        <v>0</v>
      </c>
      <c r="M35" s="254">
        <f t="shared" si="0"/>
        <v>0</v>
      </c>
    </row>
    <row r="36" spans="1:13" s="255" customFormat="1" ht="10.199999999999999" customHeight="1">
      <c r="A36" s="251" t="s">
        <v>210</v>
      </c>
      <c r="B36" s="252">
        <f>IFERROR(VLOOKUP(A36,BG!A:C,3,FALSE),0)</f>
        <v>50461.21</v>
      </c>
      <c r="C36" s="253"/>
      <c r="D36" s="253"/>
      <c r="E36" s="254">
        <v>50607.219362343734</v>
      </c>
      <c r="F36" s="254">
        <f t="shared" si="1"/>
        <v>-146.00936234373512</v>
      </c>
      <c r="G36" s="254">
        <f t="shared" si="7"/>
        <v>146.00936234373512</v>
      </c>
      <c r="H36" s="254">
        <v>0</v>
      </c>
      <c r="I36" s="254">
        <v>0</v>
      </c>
      <c r="J36" s="254">
        <v>0</v>
      </c>
      <c r="K36" s="254">
        <v>0</v>
      </c>
      <c r="L36" s="254">
        <v>0</v>
      </c>
      <c r="M36" s="254">
        <f t="shared" si="0"/>
        <v>0</v>
      </c>
    </row>
    <row r="37" spans="1:13" s="255" customFormat="1" ht="10.199999999999999" customHeight="1">
      <c r="A37" s="251" t="s">
        <v>212</v>
      </c>
      <c r="B37" s="252">
        <f>IFERROR(VLOOKUP(A37,BG!A:C,3,FALSE),0)</f>
        <v>50461.21</v>
      </c>
      <c r="C37" s="253"/>
      <c r="D37" s="253"/>
      <c r="E37" s="254">
        <v>50607.219362343734</v>
      </c>
      <c r="F37" s="254">
        <f t="shared" si="1"/>
        <v>-146.00936234373512</v>
      </c>
      <c r="G37" s="254">
        <f t="shared" si="7"/>
        <v>146.00936234373512</v>
      </c>
      <c r="H37" s="254">
        <v>0</v>
      </c>
      <c r="I37" s="254">
        <v>0</v>
      </c>
      <c r="J37" s="254">
        <v>0</v>
      </c>
      <c r="K37" s="254">
        <v>0</v>
      </c>
      <c r="L37" s="254">
        <v>0</v>
      </c>
      <c r="M37" s="254">
        <f t="shared" si="0"/>
        <v>0</v>
      </c>
    </row>
    <row r="38" spans="1:13" s="255" customFormat="1" ht="10.199999999999999" customHeight="1">
      <c r="A38" s="251" t="s">
        <v>214</v>
      </c>
      <c r="B38" s="252">
        <f>IFERROR(VLOOKUP(A38,BG!A:C,3,FALSE),0)</f>
        <v>50461.21</v>
      </c>
      <c r="C38" s="253"/>
      <c r="D38" s="253"/>
      <c r="E38" s="254">
        <v>50607.219362343734</v>
      </c>
      <c r="F38" s="254">
        <f t="shared" si="1"/>
        <v>-146.00936234373512</v>
      </c>
      <c r="G38" s="254">
        <f t="shared" si="7"/>
        <v>146.00936234373512</v>
      </c>
      <c r="H38" s="254">
        <v>0</v>
      </c>
      <c r="I38" s="254">
        <v>0</v>
      </c>
      <c r="J38" s="254">
        <v>0</v>
      </c>
      <c r="K38" s="254">
        <v>0</v>
      </c>
      <c r="L38" s="254">
        <v>0</v>
      </c>
      <c r="M38" s="254">
        <f t="shared" si="0"/>
        <v>0</v>
      </c>
    </row>
    <row r="39" spans="1:13" s="255" customFormat="1" ht="10.199999999999999" customHeight="1">
      <c r="A39" s="251" t="s">
        <v>216</v>
      </c>
      <c r="B39" s="252">
        <f>IFERROR(VLOOKUP(A39,BG!A:C,3,FALSE),0)</f>
        <v>50461.21</v>
      </c>
      <c r="C39" s="253"/>
      <c r="D39" s="253"/>
      <c r="E39" s="254">
        <v>50607.219362343734</v>
      </c>
      <c r="F39" s="254">
        <f t="shared" si="1"/>
        <v>-146.00936234373512</v>
      </c>
      <c r="G39" s="254">
        <f t="shared" si="7"/>
        <v>146.00936234373512</v>
      </c>
      <c r="H39" s="254">
        <v>0</v>
      </c>
      <c r="I39" s="254">
        <v>0</v>
      </c>
      <c r="J39" s="254">
        <v>0</v>
      </c>
      <c r="K39" s="254">
        <v>0</v>
      </c>
      <c r="L39" s="254">
        <v>0</v>
      </c>
      <c r="M39" s="254">
        <f t="shared" si="0"/>
        <v>0</v>
      </c>
    </row>
    <row r="40" spans="1:13" s="255" customFormat="1" ht="10.199999999999999" customHeight="1">
      <c r="A40" s="251" t="s">
        <v>218</v>
      </c>
      <c r="B40" s="252">
        <f>IFERROR(VLOOKUP(A40,BG!A:C,3,FALSE),0)</f>
        <v>0</v>
      </c>
      <c r="C40" s="253"/>
      <c r="D40" s="253"/>
      <c r="E40" s="254">
        <v>50607.219362343734</v>
      </c>
      <c r="F40" s="254">
        <f t="shared" si="1"/>
        <v>-50607.219362343734</v>
      </c>
      <c r="G40" s="254">
        <f t="shared" si="7"/>
        <v>50607.219362343734</v>
      </c>
      <c r="H40" s="254">
        <v>0</v>
      </c>
      <c r="I40" s="254">
        <v>0</v>
      </c>
      <c r="J40" s="254">
        <v>0</v>
      </c>
      <c r="K40" s="254">
        <v>0</v>
      </c>
      <c r="L40" s="254">
        <v>0</v>
      </c>
      <c r="M40" s="254">
        <f t="shared" si="0"/>
        <v>0</v>
      </c>
    </row>
    <row r="41" spans="1:13" s="255" customFormat="1" ht="10.199999999999999" customHeight="1">
      <c r="A41" s="251" t="s">
        <v>219</v>
      </c>
      <c r="B41" s="252">
        <f>IFERROR(VLOOKUP(A41,BG!A:C,3,FALSE),0)</f>
        <v>100719.3</v>
      </c>
      <c r="C41" s="253"/>
      <c r="D41" s="253"/>
      <c r="E41" s="254">
        <v>0</v>
      </c>
      <c r="F41" s="254">
        <f t="shared" ref="F41:F106" si="12">+B41+C41-D41-E41</f>
        <v>100719.3</v>
      </c>
      <c r="G41" s="254">
        <f t="shared" ref="G41:G91" si="13">-F41</f>
        <v>-100719.3</v>
      </c>
      <c r="H41" s="254">
        <v>0</v>
      </c>
      <c r="I41" s="254">
        <v>0</v>
      </c>
      <c r="J41" s="254">
        <v>0</v>
      </c>
      <c r="K41" s="254">
        <v>0</v>
      </c>
      <c r="L41" s="254">
        <v>0</v>
      </c>
      <c r="M41" s="254">
        <f t="shared" si="0"/>
        <v>0</v>
      </c>
    </row>
    <row r="42" spans="1:13" s="255" customFormat="1" ht="10.199999999999999" customHeight="1">
      <c r="A42" s="251" t="s">
        <v>221</v>
      </c>
      <c r="B42" s="252">
        <f>IFERROR(VLOOKUP(A42,BG!A:C,3,FALSE),0)</f>
        <v>100719.3</v>
      </c>
      <c r="C42" s="253"/>
      <c r="D42" s="253"/>
      <c r="E42" s="254">
        <v>0</v>
      </c>
      <c r="F42" s="254">
        <f t="shared" si="12"/>
        <v>100719.3</v>
      </c>
      <c r="G42" s="254">
        <f t="shared" si="13"/>
        <v>-100719.3</v>
      </c>
      <c r="H42" s="254">
        <v>0</v>
      </c>
      <c r="I42" s="254">
        <v>0</v>
      </c>
      <c r="J42" s="254">
        <v>0</v>
      </c>
      <c r="K42" s="254">
        <v>0</v>
      </c>
      <c r="L42" s="254">
        <v>0</v>
      </c>
      <c r="M42" s="254">
        <f t="shared" si="0"/>
        <v>0</v>
      </c>
    </row>
    <row r="43" spans="1:13" s="255" customFormat="1" ht="10.199999999999999" customHeight="1">
      <c r="A43" s="251" t="s">
        <v>223</v>
      </c>
      <c r="B43" s="252">
        <f>IFERROR(VLOOKUP(A43,BG!A:C,3,FALSE),0)</f>
        <v>100719.3</v>
      </c>
      <c r="C43" s="253"/>
      <c r="D43" s="253"/>
      <c r="E43" s="254">
        <v>0</v>
      </c>
      <c r="F43" s="254">
        <f t="shared" si="12"/>
        <v>100719.3</v>
      </c>
      <c r="G43" s="254">
        <f t="shared" si="13"/>
        <v>-100719.3</v>
      </c>
      <c r="H43" s="254">
        <v>0</v>
      </c>
      <c r="I43" s="254">
        <v>0</v>
      </c>
      <c r="J43" s="254">
        <v>0</v>
      </c>
      <c r="K43" s="254">
        <v>0</v>
      </c>
      <c r="L43" s="254">
        <v>0</v>
      </c>
      <c r="M43" s="254">
        <f t="shared" si="0"/>
        <v>0</v>
      </c>
    </row>
    <row r="44" spans="1:13" s="255" customFormat="1" ht="10.199999999999999" customHeight="1">
      <c r="A44" s="251" t="s">
        <v>225</v>
      </c>
      <c r="B44" s="252">
        <f>IFERROR(VLOOKUP(A44,BG!A:C,3,FALSE),0)</f>
        <v>0</v>
      </c>
      <c r="C44" s="253"/>
      <c r="D44" s="253"/>
      <c r="E44" s="254">
        <v>0</v>
      </c>
      <c r="F44" s="254">
        <f t="shared" si="12"/>
        <v>0</v>
      </c>
      <c r="G44" s="254">
        <f t="shared" si="13"/>
        <v>0</v>
      </c>
      <c r="H44" s="254">
        <v>0</v>
      </c>
      <c r="I44" s="254">
        <v>0</v>
      </c>
      <c r="J44" s="254">
        <v>0</v>
      </c>
      <c r="K44" s="254">
        <v>0</v>
      </c>
      <c r="L44" s="254">
        <v>0</v>
      </c>
      <c r="M44" s="254">
        <f t="shared" si="0"/>
        <v>0</v>
      </c>
    </row>
    <row r="45" spans="1:13" s="255" customFormat="1" ht="10.199999999999999" customHeight="1">
      <c r="A45" s="251" t="s">
        <v>226</v>
      </c>
      <c r="B45" s="252">
        <f>IFERROR(VLOOKUP(A45,BG!A:C,3,FALSE),0)</f>
        <v>0</v>
      </c>
      <c r="C45" s="253"/>
      <c r="D45" s="253"/>
      <c r="E45" s="254">
        <v>0</v>
      </c>
      <c r="F45" s="254">
        <f t="shared" si="12"/>
        <v>0</v>
      </c>
      <c r="G45" s="254">
        <f t="shared" si="13"/>
        <v>0</v>
      </c>
      <c r="H45" s="254">
        <v>0</v>
      </c>
      <c r="I45" s="254">
        <v>0</v>
      </c>
      <c r="J45" s="254">
        <v>0</v>
      </c>
      <c r="K45" s="254">
        <v>0</v>
      </c>
      <c r="L45" s="254">
        <v>0</v>
      </c>
      <c r="M45" s="254">
        <f t="shared" si="0"/>
        <v>0</v>
      </c>
    </row>
    <row r="46" spans="1:13" s="255" customFormat="1" ht="10.199999999999999" customHeight="1">
      <c r="A46" s="251" t="s">
        <v>227</v>
      </c>
      <c r="B46" s="252">
        <f>IFERROR(VLOOKUP(A46,BG!A:C,3,FALSE),0)</f>
        <v>0</v>
      </c>
      <c r="C46" s="253"/>
      <c r="D46" s="253"/>
      <c r="E46" s="254">
        <v>0</v>
      </c>
      <c r="F46" s="254">
        <f t="shared" si="12"/>
        <v>0</v>
      </c>
      <c r="G46" s="254">
        <f t="shared" si="13"/>
        <v>0</v>
      </c>
      <c r="H46" s="254">
        <v>0</v>
      </c>
      <c r="I46" s="254">
        <v>0</v>
      </c>
      <c r="J46" s="254">
        <v>0</v>
      </c>
      <c r="K46" s="254">
        <v>0</v>
      </c>
      <c r="L46" s="254">
        <v>0</v>
      </c>
      <c r="M46" s="254">
        <f t="shared" si="0"/>
        <v>0</v>
      </c>
    </row>
    <row r="47" spans="1:13" s="255" customFormat="1" ht="10.199999999999999" customHeight="1">
      <c r="A47" s="251" t="s">
        <v>228</v>
      </c>
      <c r="B47" s="252">
        <f>IFERROR(VLOOKUP(A47,BG!A:C,3,FALSE),0)</f>
        <v>101296.76</v>
      </c>
      <c r="C47" s="253"/>
      <c r="D47" s="253"/>
      <c r="E47" s="254">
        <v>0</v>
      </c>
      <c r="F47" s="254">
        <f t="shared" si="12"/>
        <v>101296.76</v>
      </c>
      <c r="G47" s="254">
        <f t="shared" si="13"/>
        <v>-101296.76</v>
      </c>
      <c r="H47" s="254">
        <v>0</v>
      </c>
      <c r="I47" s="254">
        <v>0</v>
      </c>
      <c r="J47" s="254">
        <v>0</v>
      </c>
      <c r="K47" s="254">
        <v>0</v>
      </c>
      <c r="L47" s="254">
        <v>0</v>
      </c>
      <c r="M47" s="254">
        <f t="shared" si="0"/>
        <v>0</v>
      </c>
    </row>
    <row r="48" spans="1:13" s="255" customFormat="1" ht="10.199999999999999" customHeight="1">
      <c r="A48" s="251" t="s">
        <v>230</v>
      </c>
      <c r="B48" s="252">
        <f>IFERROR(VLOOKUP(A48,BG!A:C,3,FALSE),0)</f>
        <v>101296.76</v>
      </c>
      <c r="C48" s="253"/>
      <c r="D48" s="253"/>
      <c r="E48" s="254">
        <v>0</v>
      </c>
      <c r="F48" s="254">
        <f t="shared" si="12"/>
        <v>101296.76</v>
      </c>
      <c r="G48" s="254">
        <f t="shared" si="13"/>
        <v>-101296.76</v>
      </c>
      <c r="H48" s="254">
        <v>0</v>
      </c>
      <c r="I48" s="254">
        <v>0</v>
      </c>
      <c r="J48" s="254">
        <v>0</v>
      </c>
      <c r="K48" s="254">
        <v>0</v>
      </c>
      <c r="L48" s="254">
        <v>0</v>
      </c>
      <c r="M48" s="254">
        <f t="shared" si="0"/>
        <v>0</v>
      </c>
    </row>
    <row r="49" spans="1:13" s="255" customFormat="1" ht="10.199999999999999" customHeight="1">
      <c r="A49" s="251" t="s">
        <v>232</v>
      </c>
      <c r="B49" s="252">
        <f>IFERROR(VLOOKUP(A49,BG!A:C,3,FALSE),0)</f>
        <v>101296.76</v>
      </c>
      <c r="C49" s="253"/>
      <c r="D49" s="253"/>
      <c r="E49" s="254">
        <v>0</v>
      </c>
      <c r="F49" s="254">
        <f t="shared" si="12"/>
        <v>101296.76</v>
      </c>
      <c r="G49" s="254">
        <f t="shared" si="13"/>
        <v>-101296.76</v>
      </c>
      <c r="H49" s="254">
        <v>0</v>
      </c>
      <c r="I49" s="254">
        <v>0</v>
      </c>
      <c r="J49" s="254">
        <v>0</v>
      </c>
      <c r="K49" s="254">
        <v>0</v>
      </c>
      <c r="L49" s="254">
        <v>0</v>
      </c>
      <c r="M49" s="254">
        <f t="shared" si="0"/>
        <v>0</v>
      </c>
    </row>
    <row r="50" spans="1:13" s="255" customFormat="1" ht="10.199999999999999" customHeight="1">
      <c r="A50" s="251" t="s">
        <v>329</v>
      </c>
      <c r="B50" s="252">
        <f>IFERROR(VLOOKUP(A50,BG!A:C,3,FALSE),0)</f>
        <v>50486.86</v>
      </c>
      <c r="C50" s="253"/>
      <c r="D50" s="253"/>
      <c r="E50" s="254">
        <v>0</v>
      </c>
      <c r="F50" s="254">
        <f t="shared" ref="F50:F55" si="14">+B50+C50-D50-E50</f>
        <v>50486.86</v>
      </c>
      <c r="G50" s="254">
        <f t="shared" ref="G50:G55" si="15">-F50</f>
        <v>-50486.86</v>
      </c>
      <c r="H50" s="254">
        <v>0</v>
      </c>
      <c r="I50" s="254">
        <v>0</v>
      </c>
      <c r="J50" s="254">
        <v>0</v>
      </c>
      <c r="K50" s="254">
        <v>0</v>
      </c>
      <c r="L50" s="254">
        <v>0</v>
      </c>
      <c r="M50" s="254">
        <f t="shared" ref="M50:M55" si="16">+SUM(F50:L50)</f>
        <v>0</v>
      </c>
    </row>
    <row r="51" spans="1:13" s="255" customFormat="1" ht="10.199999999999999" customHeight="1">
      <c r="A51" s="251" t="s">
        <v>330</v>
      </c>
      <c r="B51" s="252">
        <f>IFERROR(VLOOKUP(A51,BG!A:C,3,FALSE),0)</f>
        <v>101148.08</v>
      </c>
      <c r="C51" s="253"/>
      <c r="D51" s="253"/>
      <c r="E51" s="254">
        <v>0</v>
      </c>
      <c r="F51" s="254">
        <f t="shared" si="14"/>
        <v>101148.08</v>
      </c>
      <c r="G51" s="254">
        <f t="shared" si="15"/>
        <v>-101148.08</v>
      </c>
      <c r="H51" s="254">
        <v>0</v>
      </c>
      <c r="I51" s="254">
        <v>0</v>
      </c>
      <c r="J51" s="254">
        <v>0</v>
      </c>
      <c r="K51" s="254">
        <v>0</v>
      </c>
      <c r="L51" s="254">
        <v>0</v>
      </c>
      <c r="M51" s="254">
        <f t="shared" si="16"/>
        <v>0</v>
      </c>
    </row>
    <row r="52" spans="1:13" s="255" customFormat="1" ht="10.199999999999999" customHeight="1">
      <c r="A52" s="251" t="s">
        <v>331</v>
      </c>
      <c r="B52" s="252">
        <f>IFERROR(VLOOKUP(A52,BG!A:C,3,FALSE),0)</f>
        <v>101148.08</v>
      </c>
      <c r="C52" s="253"/>
      <c r="D52" s="253"/>
      <c r="E52" s="254">
        <v>0</v>
      </c>
      <c r="F52" s="254">
        <f t="shared" ref="F52" si="17">+B52+C52-D52-E52</f>
        <v>101148.08</v>
      </c>
      <c r="G52" s="254">
        <f t="shared" ref="G52" si="18">-F52</f>
        <v>-101148.08</v>
      </c>
      <c r="H52" s="254">
        <v>0</v>
      </c>
      <c r="I52" s="254">
        <v>0</v>
      </c>
      <c r="J52" s="254">
        <v>0</v>
      </c>
      <c r="K52" s="254">
        <v>0</v>
      </c>
      <c r="L52" s="254">
        <v>0</v>
      </c>
      <c r="M52" s="254">
        <f t="shared" ref="M52" si="19">+SUM(F52:L52)</f>
        <v>0</v>
      </c>
    </row>
    <row r="53" spans="1:13" s="255" customFormat="1" ht="10.199999999999999" customHeight="1">
      <c r="A53" s="251" t="s">
        <v>332</v>
      </c>
      <c r="B53" s="252">
        <f>IFERROR(VLOOKUP(A53,BG!A:C,3,FALSE),0)</f>
        <v>101148.08</v>
      </c>
      <c r="C53" s="253"/>
      <c r="D53" s="253"/>
      <c r="E53" s="254">
        <v>0</v>
      </c>
      <c r="F53" s="254">
        <f t="shared" si="14"/>
        <v>101148.08</v>
      </c>
      <c r="G53" s="254">
        <f t="shared" si="15"/>
        <v>-101148.08</v>
      </c>
      <c r="H53" s="254">
        <v>0</v>
      </c>
      <c r="I53" s="254">
        <v>0</v>
      </c>
      <c r="J53" s="254">
        <v>0</v>
      </c>
      <c r="K53" s="254">
        <v>0</v>
      </c>
      <c r="L53" s="254">
        <v>0</v>
      </c>
      <c r="M53" s="254">
        <f t="shared" si="16"/>
        <v>0</v>
      </c>
    </row>
    <row r="54" spans="1:13" s="255" customFormat="1" ht="10.199999999999999" customHeight="1">
      <c r="A54" s="251" t="s">
        <v>333</v>
      </c>
      <c r="B54" s="252">
        <f>IFERROR(VLOOKUP(A54,BG!A:C,3,FALSE),0)</f>
        <v>101148.08</v>
      </c>
      <c r="C54" s="253"/>
      <c r="D54" s="253"/>
      <c r="E54" s="254">
        <v>0</v>
      </c>
      <c r="F54" s="254">
        <f t="shared" si="14"/>
        <v>101148.08</v>
      </c>
      <c r="G54" s="254">
        <f t="shared" si="15"/>
        <v>-101148.08</v>
      </c>
      <c r="H54" s="254">
        <v>0</v>
      </c>
      <c r="I54" s="254">
        <v>0</v>
      </c>
      <c r="J54" s="254">
        <v>0</v>
      </c>
      <c r="K54" s="254">
        <v>0</v>
      </c>
      <c r="L54" s="254">
        <v>0</v>
      </c>
      <c r="M54" s="254">
        <f t="shared" si="16"/>
        <v>0</v>
      </c>
    </row>
    <row r="55" spans="1:13" s="255" customFormat="1" ht="10.199999999999999" customHeight="1">
      <c r="A55" s="251" t="s">
        <v>334</v>
      </c>
      <c r="B55" s="252">
        <f>IFERROR(VLOOKUP(A55,BG!A:C,3,FALSE),0)</f>
        <v>101148.08</v>
      </c>
      <c r="C55" s="253"/>
      <c r="D55" s="253"/>
      <c r="E55" s="254">
        <v>0</v>
      </c>
      <c r="F55" s="254">
        <f t="shared" si="14"/>
        <v>101148.08</v>
      </c>
      <c r="G55" s="254">
        <f t="shared" si="15"/>
        <v>-101148.08</v>
      </c>
      <c r="H55" s="254">
        <v>0</v>
      </c>
      <c r="I55" s="254">
        <v>0</v>
      </c>
      <c r="J55" s="254">
        <v>0</v>
      </c>
      <c r="K55" s="254">
        <v>0</v>
      </c>
      <c r="L55" s="254">
        <v>0</v>
      </c>
      <c r="M55" s="254">
        <f t="shared" si="16"/>
        <v>0</v>
      </c>
    </row>
    <row r="56" spans="1:13" s="255" customFormat="1" ht="10.199999999999999" customHeight="1">
      <c r="A56" s="251" t="s">
        <v>335</v>
      </c>
      <c r="B56" s="252">
        <f>IFERROR(VLOOKUP(A56,BG!A:C,3,FALSE),0)</f>
        <v>0</v>
      </c>
      <c r="C56" s="253"/>
      <c r="D56" s="253"/>
      <c r="E56" s="254">
        <v>0</v>
      </c>
      <c r="F56" s="254">
        <f t="shared" si="12"/>
        <v>0</v>
      </c>
      <c r="G56" s="254">
        <f t="shared" si="13"/>
        <v>0</v>
      </c>
      <c r="H56" s="254">
        <v>0</v>
      </c>
      <c r="I56" s="254">
        <v>0</v>
      </c>
      <c r="J56" s="254">
        <v>0</v>
      </c>
      <c r="K56" s="254">
        <v>0</v>
      </c>
      <c r="L56" s="254">
        <v>0</v>
      </c>
      <c r="M56" s="254">
        <f t="shared" si="0"/>
        <v>0</v>
      </c>
    </row>
    <row r="57" spans="1:13" s="255" customFormat="1" ht="10.199999999999999" customHeight="1">
      <c r="A57" s="251" t="s">
        <v>336</v>
      </c>
      <c r="B57" s="252">
        <f>IFERROR(VLOOKUP(A57,BG!A:C,3,FALSE),0)</f>
        <v>103957.85</v>
      </c>
      <c r="C57" s="253"/>
      <c r="D57" s="253"/>
      <c r="E57" s="254">
        <v>0</v>
      </c>
      <c r="F57" s="254">
        <f t="shared" si="12"/>
        <v>103957.85</v>
      </c>
      <c r="G57" s="254">
        <f t="shared" si="13"/>
        <v>-103957.85</v>
      </c>
      <c r="H57" s="254">
        <v>0</v>
      </c>
      <c r="I57" s="254">
        <v>0</v>
      </c>
      <c r="J57" s="254">
        <v>0</v>
      </c>
      <c r="K57" s="254">
        <v>0</v>
      </c>
      <c r="L57" s="254">
        <v>0</v>
      </c>
      <c r="M57" s="254">
        <f t="shared" si="0"/>
        <v>0</v>
      </c>
    </row>
    <row r="58" spans="1:13" s="255" customFormat="1" ht="10.199999999999999" customHeight="1">
      <c r="A58" s="251" t="s">
        <v>337</v>
      </c>
      <c r="B58" s="252">
        <f>IFERROR(VLOOKUP(A58,BG!A:C,3,FALSE),0)</f>
        <v>103957.85</v>
      </c>
      <c r="C58" s="253"/>
      <c r="D58" s="253"/>
      <c r="E58" s="254">
        <v>0</v>
      </c>
      <c r="F58" s="254">
        <f t="shared" si="12"/>
        <v>103957.85</v>
      </c>
      <c r="G58" s="254">
        <f t="shared" si="13"/>
        <v>-103957.85</v>
      </c>
      <c r="H58" s="254">
        <v>0</v>
      </c>
      <c r="I58" s="254">
        <v>0</v>
      </c>
      <c r="J58" s="254">
        <v>0</v>
      </c>
      <c r="K58" s="254">
        <v>0</v>
      </c>
      <c r="L58" s="254">
        <v>0</v>
      </c>
      <c r="M58" s="254">
        <f t="shared" si="0"/>
        <v>0</v>
      </c>
    </row>
    <row r="59" spans="1:13" s="255" customFormat="1" ht="10.199999999999999" customHeight="1">
      <c r="A59" s="251" t="s">
        <v>338</v>
      </c>
      <c r="B59" s="252">
        <f>IFERROR(VLOOKUP(A59,BG!A:C,3,FALSE),0)</f>
        <v>103957.85</v>
      </c>
      <c r="C59" s="253"/>
      <c r="D59" s="253"/>
      <c r="E59" s="254">
        <v>0</v>
      </c>
      <c r="F59" s="254">
        <f t="shared" si="12"/>
        <v>103957.85</v>
      </c>
      <c r="G59" s="254">
        <f t="shared" si="13"/>
        <v>-103957.85</v>
      </c>
      <c r="H59" s="254">
        <v>0</v>
      </c>
      <c r="I59" s="254">
        <v>0</v>
      </c>
      <c r="J59" s="254">
        <v>0</v>
      </c>
      <c r="K59" s="254">
        <v>0</v>
      </c>
      <c r="L59" s="254">
        <v>0</v>
      </c>
      <c r="M59" s="254">
        <f t="shared" si="0"/>
        <v>0</v>
      </c>
    </row>
    <row r="60" spans="1:13" s="255" customFormat="1" ht="10.199999999999999" customHeight="1">
      <c r="A60" s="251" t="s">
        <v>339</v>
      </c>
      <c r="B60" s="252">
        <f>IFERROR(VLOOKUP(A60,BG!A:C,3,FALSE),0)</f>
        <v>103957.85</v>
      </c>
      <c r="C60" s="253"/>
      <c r="D60" s="253"/>
      <c r="E60" s="254">
        <v>0</v>
      </c>
      <c r="F60" s="254">
        <f t="shared" si="12"/>
        <v>103957.85</v>
      </c>
      <c r="G60" s="254">
        <f t="shared" si="13"/>
        <v>-103957.85</v>
      </c>
      <c r="H60" s="254">
        <v>0</v>
      </c>
      <c r="I60" s="254">
        <v>0</v>
      </c>
      <c r="J60" s="254">
        <v>0</v>
      </c>
      <c r="K60" s="254">
        <v>0</v>
      </c>
      <c r="L60" s="254">
        <v>0</v>
      </c>
      <c r="M60" s="254">
        <f t="shared" si="0"/>
        <v>0</v>
      </c>
    </row>
    <row r="61" spans="1:13" s="255" customFormat="1" ht="10.199999999999999" customHeight="1">
      <c r="A61" s="251" t="s">
        <v>340</v>
      </c>
      <c r="B61" s="252">
        <f>IFERROR(VLOOKUP(A61,BG!A:C,3,FALSE),0)</f>
        <v>103957.85</v>
      </c>
      <c r="C61" s="253"/>
      <c r="D61" s="253"/>
      <c r="E61" s="254">
        <v>0</v>
      </c>
      <c r="F61" s="254">
        <f t="shared" si="12"/>
        <v>103957.85</v>
      </c>
      <c r="G61" s="254">
        <f t="shared" si="13"/>
        <v>-103957.85</v>
      </c>
      <c r="H61" s="254">
        <v>0</v>
      </c>
      <c r="I61" s="254">
        <v>0</v>
      </c>
      <c r="J61" s="254">
        <v>0</v>
      </c>
      <c r="K61" s="254">
        <v>0</v>
      </c>
      <c r="L61" s="254">
        <v>0</v>
      </c>
      <c r="M61" s="254">
        <f t="shared" si="0"/>
        <v>0</v>
      </c>
    </row>
    <row r="62" spans="1:13" s="255" customFormat="1" ht="10.199999999999999" customHeight="1">
      <c r="A62" s="251" t="s">
        <v>341</v>
      </c>
      <c r="B62" s="252">
        <f>IFERROR(VLOOKUP(A62,BG!A:C,3,FALSE),0)</f>
        <v>50784.23</v>
      </c>
      <c r="C62" s="253"/>
      <c r="D62" s="253"/>
      <c r="E62" s="254">
        <v>0</v>
      </c>
      <c r="F62" s="254">
        <f t="shared" si="12"/>
        <v>50784.23</v>
      </c>
      <c r="G62" s="254">
        <f t="shared" si="13"/>
        <v>-50784.23</v>
      </c>
      <c r="H62" s="254">
        <v>0</v>
      </c>
      <c r="I62" s="254">
        <v>0</v>
      </c>
      <c r="J62" s="254">
        <v>0</v>
      </c>
      <c r="K62" s="254">
        <v>0</v>
      </c>
      <c r="L62" s="254">
        <v>0</v>
      </c>
      <c r="M62" s="254">
        <f t="shared" si="0"/>
        <v>0</v>
      </c>
    </row>
    <row r="63" spans="1:13" s="255" customFormat="1" ht="10.199999999999999" customHeight="1">
      <c r="A63" s="251" t="s">
        <v>342</v>
      </c>
      <c r="B63" s="252">
        <f>IFERROR(VLOOKUP(A63,BG!A:C,3,FALSE),0)</f>
        <v>50784.23</v>
      </c>
      <c r="C63" s="253"/>
      <c r="D63" s="253"/>
      <c r="E63" s="254">
        <v>0</v>
      </c>
      <c r="F63" s="254">
        <f t="shared" ref="F63" si="20">+B63+C63-D63-E63</f>
        <v>50784.23</v>
      </c>
      <c r="G63" s="254">
        <f t="shared" ref="G63" si="21">-F63</f>
        <v>-50784.23</v>
      </c>
      <c r="H63" s="254">
        <v>0</v>
      </c>
      <c r="I63" s="254">
        <v>0</v>
      </c>
      <c r="J63" s="254">
        <v>0</v>
      </c>
      <c r="K63" s="254">
        <v>0</v>
      </c>
      <c r="L63" s="254">
        <v>0</v>
      </c>
      <c r="M63" s="254">
        <f t="shared" ref="M63" si="22">+SUM(F63:L63)</f>
        <v>0</v>
      </c>
    </row>
    <row r="64" spans="1:13" s="255" customFormat="1" ht="10.199999999999999" customHeight="1">
      <c r="A64" s="251" t="s">
        <v>343</v>
      </c>
      <c r="B64" s="252">
        <f>IFERROR(VLOOKUP(A64,BG!A:C,3,FALSE),0)</f>
        <v>101374.38</v>
      </c>
      <c r="C64" s="253"/>
      <c r="D64" s="253"/>
      <c r="E64" s="254">
        <v>0</v>
      </c>
      <c r="F64" s="254">
        <f t="shared" ref="F64:F70" si="23">+B64+C64-D64-E64</f>
        <v>101374.38</v>
      </c>
      <c r="G64" s="254">
        <f t="shared" ref="G64:G70" si="24">-F64</f>
        <v>-101374.38</v>
      </c>
      <c r="H64" s="254">
        <v>0</v>
      </c>
      <c r="I64" s="254">
        <v>0</v>
      </c>
      <c r="J64" s="254">
        <v>0</v>
      </c>
      <c r="K64" s="254">
        <v>0</v>
      </c>
      <c r="L64" s="254">
        <v>0</v>
      </c>
      <c r="M64" s="254">
        <f t="shared" ref="M64:M70" si="25">+SUM(F64:L64)</f>
        <v>0</v>
      </c>
    </row>
    <row r="65" spans="1:13" s="255" customFormat="1" ht="10.199999999999999" customHeight="1">
      <c r="A65" s="251" t="s">
        <v>344</v>
      </c>
      <c r="B65" s="252">
        <f>IFERROR(VLOOKUP(A65,BG!A:C,3,FALSE),0)</f>
        <v>101374.38</v>
      </c>
      <c r="C65" s="253"/>
      <c r="D65" s="253"/>
      <c r="E65" s="254">
        <v>0</v>
      </c>
      <c r="F65" s="254">
        <f t="shared" si="23"/>
        <v>101374.38</v>
      </c>
      <c r="G65" s="254">
        <f t="shared" si="24"/>
        <v>-101374.38</v>
      </c>
      <c r="H65" s="254">
        <v>0</v>
      </c>
      <c r="I65" s="254">
        <v>0</v>
      </c>
      <c r="J65" s="254">
        <v>0</v>
      </c>
      <c r="K65" s="254">
        <v>0</v>
      </c>
      <c r="L65" s="254">
        <v>0</v>
      </c>
      <c r="M65" s="254">
        <f t="shared" si="25"/>
        <v>0</v>
      </c>
    </row>
    <row r="66" spans="1:13" s="255" customFormat="1" ht="10.199999999999999" customHeight="1">
      <c r="A66" s="251" t="s">
        <v>345</v>
      </c>
      <c r="B66" s="252">
        <f>IFERROR(VLOOKUP(A66,BG!A:C,3,FALSE),0)</f>
        <v>101374.38</v>
      </c>
      <c r="C66" s="253"/>
      <c r="D66" s="253"/>
      <c r="E66" s="254">
        <v>0</v>
      </c>
      <c r="F66" s="254">
        <f t="shared" si="23"/>
        <v>101374.38</v>
      </c>
      <c r="G66" s="254">
        <f t="shared" si="24"/>
        <v>-101374.38</v>
      </c>
      <c r="H66" s="254">
        <v>0</v>
      </c>
      <c r="I66" s="254">
        <v>0</v>
      </c>
      <c r="J66" s="254">
        <v>0</v>
      </c>
      <c r="K66" s="254">
        <v>0</v>
      </c>
      <c r="L66" s="254">
        <v>0</v>
      </c>
      <c r="M66" s="254">
        <f t="shared" si="25"/>
        <v>0</v>
      </c>
    </row>
    <row r="67" spans="1:13" s="255" customFormat="1" ht="10.199999999999999" customHeight="1">
      <c r="A67" s="251" t="s">
        <v>346</v>
      </c>
      <c r="B67" s="252">
        <f>IFERROR(VLOOKUP(A67,BG!A:C,3,FALSE),0)</f>
        <v>101374.38</v>
      </c>
      <c r="C67" s="253"/>
      <c r="D67" s="253"/>
      <c r="E67" s="254">
        <v>0</v>
      </c>
      <c r="F67" s="254">
        <f t="shared" si="23"/>
        <v>101374.38</v>
      </c>
      <c r="G67" s="254">
        <f t="shared" si="24"/>
        <v>-101374.38</v>
      </c>
      <c r="H67" s="254">
        <v>0</v>
      </c>
      <c r="I67" s="254">
        <v>0</v>
      </c>
      <c r="J67" s="254">
        <v>0</v>
      </c>
      <c r="K67" s="254">
        <v>0</v>
      </c>
      <c r="L67" s="254">
        <v>0</v>
      </c>
      <c r="M67" s="254">
        <f t="shared" si="25"/>
        <v>0</v>
      </c>
    </row>
    <row r="68" spans="1:13" s="255" customFormat="1" ht="10.199999999999999" customHeight="1">
      <c r="A68" s="251" t="s">
        <v>347</v>
      </c>
      <c r="B68" s="252">
        <f>IFERROR(VLOOKUP(A68,BG!A:C,3,FALSE),0)</f>
        <v>101374.38</v>
      </c>
      <c r="C68" s="253"/>
      <c r="D68" s="253"/>
      <c r="E68" s="254">
        <v>0</v>
      </c>
      <c r="F68" s="254">
        <f t="shared" si="23"/>
        <v>101374.38</v>
      </c>
      <c r="G68" s="254">
        <f t="shared" si="24"/>
        <v>-101374.38</v>
      </c>
      <c r="H68" s="254">
        <v>0</v>
      </c>
      <c r="I68" s="254">
        <v>0</v>
      </c>
      <c r="J68" s="254">
        <v>0</v>
      </c>
      <c r="K68" s="254">
        <v>0</v>
      </c>
      <c r="L68" s="254">
        <v>0</v>
      </c>
      <c r="M68" s="254">
        <f t="shared" si="25"/>
        <v>0</v>
      </c>
    </row>
    <row r="69" spans="1:13" s="255" customFormat="1" ht="10.199999999999999" customHeight="1">
      <c r="A69" s="251" t="s">
        <v>348</v>
      </c>
      <c r="B69" s="252">
        <f>IFERROR(VLOOKUP(A69,BG!A:C,3,FALSE),0)</f>
        <v>101374.38</v>
      </c>
      <c r="C69" s="253"/>
      <c r="D69" s="253"/>
      <c r="E69" s="254">
        <v>0</v>
      </c>
      <c r="F69" s="254">
        <f t="shared" si="23"/>
        <v>101374.38</v>
      </c>
      <c r="G69" s="254">
        <f t="shared" si="24"/>
        <v>-101374.38</v>
      </c>
      <c r="H69" s="254">
        <v>0</v>
      </c>
      <c r="I69" s="254">
        <v>0</v>
      </c>
      <c r="J69" s="254">
        <v>0</v>
      </c>
      <c r="K69" s="254">
        <v>0</v>
      </c>
      <c r="L69" s="254">
        <v>0</v>
      </c>
      <c r="M69" s="254">
        <f t="shared" si="25"/>
        <v>0</v>
      </c>
    </row>
    <row r="70" spans="1:13" s="255" customFormat="1" ht="10.199999999999999" customHeight="1">
      <c r="A70" s="251" t="s">
        <v>349</v>
      </c>
      <c r="B70" s="252">
        <f>IFERROR(VLOOKUP(A70,BG!A:C,3,FALSE),0)</f>
        <v>101374.38</v>
      </c>
      <c r="C70" s="253"/>
      <c r="D70" s="253"/>
      <c r="E70" s="254">
        <v>0</v>
      </c>
      <c r="F70" s="254">
        <f t="shared" si="23"/>
        <v>101374.38</v>
      </c>
      <c r="G70" s="254">
        <f t="shared" si="24"/>
        <v>-101374.38</v>
      </c>
      <c r="H70" s="254">
        <v>0</v>
      </c>
      <c r="I70" s="254">
        <v>0</v>
      </c>
      <c r="J70" s="254">
        <v>0</v>
      </c>
      <c r="K70" s="254">
        <v>0</v>
      </c>
      <c r="L70" s="254">
        <v>0</v>
      </c>
      <c r="M70" s="254">
        <f t="shared" si="25"/>
        <v>0</v>
      </c>
    </row>
    <row r="71" spans="1:13" s="255" customFormat="1" ht="10.199999999999999" customHeight="1">
      <c r="A71" s="251" t="s">
        <v>350</v>
      </c>
      <c r="B71" s="252">
        <f>IFERROR(VLOOKUP(A71,BG!A:C,3,FALSE),0)</f>
        <v>101374.38</v>
      </c>
      <c r="C71" s="253"/>
      <c r="D71" s="253"/>
      <c r="E71" s="254">
        <v>0</v>
      </c>
      <c r="F71" s="254">
        <f t="shared" si="12"/>
        <v>101374.38</v>
      </c>
      <c r="G71" s="254">
        <f t="shared" si="13"/>
        <v>-101374.38</v>
      </c>
      <c r="H71" s="254">
        <v>0</v>
      </c>
      <c r="I71" s="254">
        <v>0</v>
      </c>
      <c r="J71" s="254">
        <v>0</v>
      </c>
      <c r="K71" s="254">
        <v>0</v>
      </c>
      <c r="L71" s="254">
        <v>0</v>
      </c>
      <c r="M71" s="254">
        <f t="shared" si="0"/>
        <v>0</v>
      </c>
    </row>
    <row r="72" spans="1:13" s="255" customFormat="1" ht="10.199999999999999" customHeight="1">
      <c r="A72" s="251" t="s">
        <v>351</v>
      </c>
      <c r="B72" s="252">
        <f>IFERROR(VLOOKUP(A72,BG!A:C,3,FALSE),0)</f>
        <v>101374.38</v>
      </c>
      <c r="C72" s="253"/>
      <c r="D72" s="253"/>
      <c r="E72" s="254">
        <v>0</v>
      </c>
      <c r="F72" s="254">
        <f t="shared" si="12"/>
        <v>101374.38</v>
      </c>
      <c r="G72" s="254">
        <f t="shared" si="13"/>
        <v>-101374.38</v>
      </c>
      <c r="H72" s="254">
        <v>0</v>
      </c>
      <c r="I72" s="254">
        <v>0</v>
      </c>
      <c r="J72" s="254">
        <v>0</v>
      </c>
      <c r="K72" s="254">
        <v>0</v>
      </c>
      <c r="L72" s="254">
        <v>0</v>
      </c>
      <c r="M72" s="254">
        <f t="shared" si="0"/>
        <v>0</v>
      </c>
    </row>
    <row r="73" spans="1:13" s="255" customFormat="1" ht="10.199999999999999" customHeight="1">
      <c r="A73" s="251" t="s">
        <v>352</v>
      </c>
      <c r="B73" s="252">
        <f>IFERROR(VLOOKUP(A73,BG!A:C,3,FALSE),0)</f>
        <v>101374.38</v>
      </c>
      <c r="C73" s="253"/>
      <c r="D73" s="253"/>
      <c r="E73" s="254">
        <v>0</v>
      </c>
      <c r="F73" s="254">
        <f t="shared" si="12"/>
        <v>101374.38</v>
      </c>
      <c r="G73" s="254">
        <f t="shared" si="13"/>
        <v>-101374.38</v>
      </c>
      <c r="H73" s="254">
        <v>0</v>
      </c>
      <c r="I73" s="254">
        <v>0</v>
      </c>
      <c r="J73" s="254">
        <v>0</v>
      </c>
      <c r="K73" s="254">
        <v>0</v>
      </c>
      <c r="L73" s="254">
        <v>0</v>
      </c>
      <c r="M73" s="254">
        <f t="shared" si="0"/>
        <v>0</v>
      </c>
    </row>
    <row r="74" spans="1:13" s="255" customFormat="1" ht="10.199999999999999" customHeight="1">
      <c r="A74" s="251" t="s">
        <v>353</v>
      </c>
      <c r="B74" s="252">
        <f>IFERROR(VLOOKUP(A74,BG!A:C,3,FALSE),0)</f>
        <v>0</v>
      </c>
      <c r="C74" s="253"/>
      <c r="D74" s="253"/>
      <c r="E74" s="254">
        <v>0</v>
      </c>
      <c r="F74" s="254">
        <f t="shared" si="12"/>
        <v>0</v>
      </c>
      <c r="G74" s="254">
        <f t="shared" si="13"/>
        <v>0</v>
      </c>
      <c r="H74" s="254">
        <v>0</v>
      </c>
      <c r="I74" s="254">
        <v>0</v>
      </c>
      <c r="J74" s="254">
        <v>0</v>
      </c>
      <c r="K74" s="254">
        <v>0</v>
      </c>
      <c r="L74" s="254">
        <v>0</v>
      </c>
      <c r="M74" s="254">
        <f t="shared" si="0"/>
        <v>0</v>
      </c>
    </row>
    <row r="75" spans="1:13" s="255" customFormat="1" ht="10.199999999999999" customHeight="1">
      <c r="A75" s="251" t="s">
        <v>354</v>
      </c>
      <c r="B75" s="252">
        <f>IFERROR(VLOOKUP(A75,BG!A:C,3,FALSE),0)</f>
        <v>10895.35</v>
      </c>
      <c r="C75" s="253"/>
      <c r="D75" s="253"/>
      <c r="E75" s="254">
        <v>0</v>
      </c>
      <c r="F75" s="254">
        <f t="shared" si="12"/>
        <v>10895.35</v>
      </c>
      <c r="G75" s="254">
        <f t="shared" si="13"/>
        <v>-10895.35</v>
      </c>
      <c r="H75" s="254">
        <v>0</v>
      </c>
      <c r="I75" s="254">
        <v>0</v>
      </c>
      <c r="J75" s="254">
        <v>0</v>
      </c>
      <c r="K75" s="254">
        <v>0</v>
      </c>
      <c r="L75" s="254">
        <v>0</v>
      </c>
      <c r="M75" s="254">
        <f t="shared" si="0"/>
        <v>0</v>
      </c>
    </row>
    <row r="76" spans="1:13" s="255" customFormat="1" ht="10.199999999999999" customHeight="1">
      <c r="A76" s="251" t="s">
        <v>355</v>
      </c>
      <c r="B76" s="252">
        <f>IFERROR(VLOOKUP(A76,BG!A:C,3,FALSE),0)</f>
        <v>10827.13</v>
      </c>
      <c r="C76" s="253"/>
      <c r="D76" s="253"/>
      <c r="E76" s="254">
        <v>0</v>
      </c>
      <c r="F76" s="254">
        <f t="shared" si="12"/>
        <v>10827.13</v>
      </c>
      <c r="G76" s="254">
        <f t="shared" si="13"/>
        <v>-10827.13</v>
      </c>
      <c r="H76" s="254">
        <v>0</v>
      </c>
      <c r="I76" s="254">
        <v>0</v>
      </c>
      <c r="J76" s="254">
        <v>0</v>
      </c>
      <c r="K76" s="254">
        <v>0</v>
      </c>
      <c r="L76" s="254">
        <v>0</v>
      </c>
      <c r="M76" s="254">
        <f t="shared" si="0"/>
        <v>0</v>
      </c>
    </row>
    <row r="77" spans="1:13" s="255" customFormat="1" ht="10.199999999999999" customHeight="1">
      <c r="A77" s="251" t="s">
        <v>356</v>
      </c>
      <c r="B77" s="252">
        <f>IFERROR(VLOOKUP(A77,BG!A:C,3,FALSE),0)</f>
        <v>101460.27</v>
      </c>
      <c r="C77" s="253"/>
      <c r="D77" s="253"/>
      <c r="E77" s="254">
        <v>0</v>
      </c>
      <c r="F77" s="254">
        <f t="shared" si="12"/>
        <v>101460.27</v>
      </c>
      <c r="G77" s="254">
        <f t="shared" si="13"/>
        <v>-101460.27</v>
      </c>
      <c r="H77" s="254">
        <v>0</v>
      </c>
      <c r="I77" s="254">
        <v>0</v>
      </c>
      <c r="J77" s="254">
        <v>0</v>
      </c>
      <c r="K77" s="254">
        <v>0</v>
      </c>
      <c r="L77" s="254">
        <v>0</v>
      </c>
      <c r="M77" s="254">
        <f t="shared" si="0"/>
        <v>0</v>
      </c>
    </row>
    <row r="78" spans="1:13" s="255" customFormat="1" ht="10.199999999999999" customHeight="1">
      <c r="A78" s="251" t="s">
        <v>357</v>
      </c>
      <c r="B78" s="252">
        <f>IFERROR(VLOOKUP(A78,BG!A:C,3,FALSE),0)</f>
        <v>101460.27</v>
      </c>
      <c r="C78" s="253"/>
      <c r="D78" s="253"/>
      <c r="E78" s="254">
        <v>0</v>
      </c>
      <c r="F78" s="254">
        <f t="shared" ref="F78:F84" si="26">+B78+C78-D78-E78</f>
        <v>101460.27</v>
      </c>
      <c r="G78" s="254">
        <f t="shared" ref="G78:G84" si="27">-F78</f>
        <v>-101460.27</v>
      </c>
      <c r="H78" s="254">
        <v>0</v>
      </c>
      <c r="I78" s="254">
        <v>0</v>
      </c>
      <c r="J78" s="254">
        <v>0</v>
      </c>
      <c r="K78" s="254">
        <v>0</v>
      </c>
      <c r="L78" s="254">
        <v>0</v>
      </c>
      <c r="M78" s="254">
        <f t="shared" ref="M78:M84" si="28">+SUM(F78:L78)</f>
        <v>0</v>
      </c>
    </row>
    <row r="79" spans="1:13" s="255" customFormat="1" ht="10.199999999999999" customHeight="1">
      <c r="A79" s="251" t="s">
        <v>358</v>
      </c>
      <c r="B79" s="252">
        <f>IFERROR(VLOOKUP(A79,BG!A:C,3,FALSE),0)</f>
        <v>101460.27</v>
      </c>
      <c r="C79" s="253"/>
      <c r="D79" s="253"/>
      <c r="E79" s="254">
        <v>0</v>
      </c>
      <c r="F79" s="254">
        <f t="shared" si="26"/>
        <v>101460.27</v>
      </c>
      <c r="G79" s="254">
        <f t="shared" si="27"/>
        <v>-101460.27</v>
      </c>
      <c r="H79" s="254">
        <v>0</v>
      </c>
      <c r="I79" s="254">
        <v>0</v>
      </c>
      <c r="J79" s="254">
        <v>0</v>
      </c>
      <c r="K79" s="254">
        <v>0</v>
      </c>
      <c r="L79" s="254">
        <v>0</v>
      </c>
      <c r="M79" s="254">
        <f t="shared" si="28"/>
        <v>0</v>
      </c>
    </row>
    <row r="80" spans="1:13" s="255" customFormat="1" ht="10.199999999999999" customHeight="1">
      <c r="A80" s="251" t="s">
        <v>359</v>
      </c>
      <c r="B80" s="252">
        <f>IFERROR(VLOOKUP(A80,BG!A:C,3,FALSE),0)</f>
        <v>101460.27</v>
      </c>
      <c r="C80" s="253"/>
      <c r="D80" s="253"/>
      <c r="E80" s="254">
        <v>0</v>
      </c>
      <c r="F80" s="254">
        <f t="shared" si="26"/>
        <v>101460.27</v>
      </c>
      <c r="G80" s="254">
        <f t="shared" si="27"/>
        <v>-101460.27</v>
      </c>
      <c r="H80" s="254">
        <v>0</v>
      </c>
      <c r="I80" s="254">
        <v>0</v>
      </c>
      <c r="J80" s="254">
        <v>0</v>
      </c>
      <c r="K80" s="254">
        <v>0</v>
      </c>
      <c r="L80" s="254">
        <v>0</v>
      </c>
      <c r="M80" s="254">
        <f t="shared" si="28"/>
        <v>0</v>
      </c>
    </row>
    <row r="81" spans="1:13" s="255" customFormat="1" ht="10.199999999999999" customHeight="1">
      <c r="A81" s="251" t="s">
        <v>360</v>
      </c>
      <c r="B81" s="252">
        <f>IFERROR(VLOOKUP(A81,BG!A:C,3,FALSE),0)</f>
        <v>202920.54</v>
      </c>
      <c r="C81" s="253"/>
      <c r="D81" s="253"/>
      <c r="E81" s="254">
        <v>0</v>
      </c>
      <c r="F81" s="254">
        <f t="shared" si="26"/>
        <v>202920.54</v>
      </c>
      <c r="G81" s="254">
        <f t="shared" si="27"/>
        <v>-202920.54</v>
      </c>
      <c r="H81" s="254">
        <v>0</v>
      </c>
      <c r="I81" s="254">
        <v>0</v>
      </c>
      <c r="J81" s="254">
        <v>0</v>
      </c>
      <c r="K81" s="254">
        <v>0</v>
      </c>
      <c r="L81" s="254">
        <v>0</v>
      </c>
      <c r="M81" s="254">
        <f t="shared" si="28"/>
        <v>0</v>
      </c>
    </row>
    <row r="82" spans="1:13" s="255" customFormat="1" ht="10.199999999999999" customHeight="1">
      <c r="A82" s="251" t="s">
        <v>361</v>
      </c>
      <c r="B82" s="252">
        <f>IFERROR(VLOOKUP(A82,BG!A:C,3,FALSE),0)</f>
        <v>202920.54</v>
      </c>
      <c r="C82" s="253"/>
      <c r="D82" s="253"/>
      <c r="E82" s="254">
        <v>0</v>
      </c>
      <c r="F82" s="254">
        <f t="shared" si="26"/>
        <v>202920.54</v>
      </c>
      <c r="G82" s="254">
        <f t="shared" si="27"/>
        <v>-202920.54</v>
      </c>
      <c r="H82" s="254">
        <v>0</v>
      </c>
      <c r="I82" s="254">
        <v>0</v>
      </c>
      <c r="J82" s="254">
        <v>0</v>
      </c>
      <c r="K82" s="254">
        <v>0</v>
      </c>
      <c r="L82" s="254">
        <v>0</v>
      </c>
      <c r="M82" s="254">
        <f t="shared" si="28"/>
        <v>0</v>
      </c>
    </row>
    <row r="83" spans="1:13" s="255" customFormat="1" ht="10.199999999999999" customHeight="1">
      <c r="A83" s="251" t="s">
        <v>362</v>
      </c>
      <c r="B83" s="252">
        <f>IFERROR(VLOOKUP(A83,BG!A:C,3,FALSE),0)</f>
        <v>202856.87</v>
      </c>
      <c r="C83" s="253"/>
      <c r="D83" s="253"/>
      <c r="E83" s="254">
        <v>0</v>
      </c>
      <c r="F83" s="254">
        <f t="shared" si="26"/>
        <v>202856.87</v>
      </c>
      <c r="G83" s="254">
        <f t="shared" si="27"/>
        <v>-202856.87</v>
      </c>
      <c r="H83" s="254">
        <v>0</v>
      </c>
      <c r="I83" s="254">
        <v>0</v>
      </c>
      <c r="J83" s="254">
        <v>0</v>
      </c>
      <c r="K83" s="254">
        <v>0</v>
      </c>
      <c r="L83" s="254">
        <v>0</v>
      </c>
      <c r="M83" s="254">
        <f t="shared" si="28"/>
        <v>0</v>
      </c>
    </row>
    <row r="84" spans="1:13" s="255" customFormat="1" ht="10.199999999999999" customHeight="1">
      <c r="A84" s="251" t="s">
        <v>363</v>
      </c>
      <c r="B84" s="252">
        <f>IFERROR(VLOOKUP(A84,BG!A:C,3,FALSE),0)</f>
        <v>202856.87</v>
      </c>
      <c r="C84" s="253"/>
      <c r="D84" s="253"/>
      <c r="E84" s="254">
        <v>0</v>
      </c>
      <c r="F84" s="254">
        <f t="shared" si="26"/>
        <v>202856.87</v>
      </c>
      <c r="G84" s="254">
        <f t="shared" si="27"/>
        <v>-202856.87</v>
      </c>
      <c r="H84" s="254">
        <v>0</v>
      </c>
      <c r="I84" s="254">
        <v>0</v>
      </c>
      <c r="J84" s="254">
        <v>0</v>
      </c>
      <c r="K84" s="254">
        <v>0</v>
      </c>
      <c r="L84" s="254">
        <v>0</v>
      </c>
      <c r="M84" s="254">
        <f t="shared" si="28"/>
        <v>0</v>
      </c>
    </row>
    <row r="85" spans="1:13" s="255" customFormat="1" ht="10.199999999999999" customHeight="1">
      <c r="A85" s="251" t="s">
        <v>364</v>
      </c>
      <c r="B85" s="252">
        <f>IFERROR(VLOOKUP(A85,BG!A:C,3,FALSE),0)</f>
        <v>16208.89</v>
      </c>
      <c r="C85" s="253"/>
      <c r="D85" s="253"/>
      <c r="E85" s="254">
        <v>0</v>
      </c>
      <c r="F85" s="254">
        <f t="shared" si="12"/>
        <v>16208.89</v>
      </c>
      <c r="G85" s="254">
        <f t="shared" si="13"/>
        <v>-16208.89</v>
      </c>
      <c r="H85" s="254">
        <v>0</v>
      </c>
      <c r="I85" s="254">
        <v>0</v>
      </c>
      <c r="J85" s="254">
        <v>0</v>
      </c>
      <c r="K85" s="254">
        <v>0</v>
      </c>
      <c r="L85" s="254">
        <v>0</v>
      </c>
      <c r="M85" s="254">
        <f t="shared" si="0"/>
        <v>0</v>
      </c>
    </row>
    <row r="86" spans="1:13" s="255" customFormat="1" ht="10.199999999999999" customHeight="1">
      <c r="A86" s="251" t="s">
        <v>365</v>
      </c>
      <c r="B86" s="252">
        <f>IFERROR(VLOOKUP(A86,BG!A:C,3,FALSE),0)</f>
        <v>15707.3</v>
      </c>
      <c r="C86" s="253"/>
      <c r="D86" s="253"/>
      <c r="E86" s="254">
        <v>0</v>
      </c>
      <c r="F86" s="254">
        <f t="shared" si="12"/>
        <v>15707.3</v>
      </c>
      <c r="G86" s="254">
        <f t="shared" si="13"/>
        <v>-15707.3</v>
      </c>
      <c r="H86" s="254">
        <v>0</v>
      </c>
      <c r="I86" s="254">
        <v>0</v>
      </c>
      <c r="J86" s="254">
        <v>0</v>
      </c>
      <c r="K86" s="254">
        <v>0</v>
      </c>
      <c r="L86" s="254">
        <v>0</v>
      </c>
      <c r="M86" s="254">
        <f t="shared" si="0"/>
        <v>0</v>
      </c>
    </row>
    <row r="87" spans="1:13" s="255" customFormat="1" ht="10.199999999999999" customHeight="1">
      <c r="A87" s="251" t="s">
        <v>366</v>
      </c>
      <c r="B87" s="252">
        <f>IFERROR(VLOOKUP(A87,BG!A:C,3,FALSE),0)</f>
        <v>508321.88</v>
      </c>
      <c r="C87" s="253"/>
      <c r="D87" s="253"/>
      <c r="E87" s="254">
        <v>0</v>
      </c>
      <c r="F87" s="254">
        <f t="shared" si="12"/>
        <v>508321.88</v>
      </c>
      <c r="G87" s="254">
        <f t="shared" si="13"/>
        <v>-508321.88</v>
      </c>
      <c r="H87" s="254">
        <v>0</v>
      </c>
      <c r="I87" s="254">
        <v>0</v>
      </c>
      <c r="J87" s="254">
        <v>0</v>
      </c>
      <c r="K87" s="254">
        <v>0</v>
      </c>
      <c r="L87" s="254">
        <v>0</v>
      </c>
      <c r="M87" s="254">
        <f t="shared" si="0"/>
        <v>0</v>
      </c>
    </row>
    <row r="88" spans="1:13" s="255" customFormat="1" ht="10.199999999999999" customHeight="1">
      <c r="A88" s="251" t="s">
        <v>367</v>
      </c>
      <c r="B88" s="252">
        <f>IFERROR(VLOOKUP(A88,BG!A:C,3,FALSE),0)</f>
        <v>101148.08</v>
      </c>
      <c r="C88" s="253"/>
      <c r="D88" s="253"/>
      <c r="E88" s="254">
        <v>0</v>
      </c>
      <c r="F88" s="254">
        <f t="shared" si="12"/>
        <v>101148.08</v>
      </c>
      <c r="G88" s="254">
        <f t="shared" si="13"/>
        <v>-101148.08</v>
      </c>
      <c r="H88" s="254">
        <v>0</v>
      </c>
      <c r="I88" s="254">
        <v>0</v>
      </c>
      <c r="J88" s="254">
        <v>0</v>
      </c>
      <c r="K88" s="254">
        <v>0</v>
      </c>
      <c r="L88" s="254">
        <v>0</v>
      </c>
      <c r="M88" s="254">
        <f t="shared" si="0"/>
        <v>0</v>
      </c>
    </row>
    <row r="89" spans="1:13" s="255" customFormat="1" ht="10.199999999999999" customHeight="1">
      <c r="A89" s="251" t="s">
        <v>326</v>
      </c>
      <c r="B89" s="252">
        <f>IFERROR(VLOOKUP(A89,BG!A:C,3,FALSE),0)</f>
        <v>21573.99</v>
      </c>
      <c r="C89" s="253"/>
      <c r="D89" s="253"/>
      <c r="E89" s="254">
        <v>0</v>
      </c>
      <c r="F89" s="254">
        <f t="shared" si="12"/>
        <v>21573.99</v>
      </c>
      <c r="G89" s="254">
        <f t="shared" si="13"/>
        <v>-21573.99</v>
      </c>
      <c r="H89" s="254">
        <v>0</v>
      </c>
      <c r="I89" s="254">
        <v>0</v>
      </c>
      <c r="J89" s="254">
        <v>0</v>
      </c>
      <c r="K89" s="254">
        <v>0</v>
      </c>
      <c r="L89" s="254">
        <v>0</v>
      </c>
      <c r="M89" s="254">
        <f t="shared" si="0"/>
        <v>0</v>
      </c>
    </row>
    <row r="90" spans="1:13" s="255" customFormat="1" ht="10.199999999999999" customHeight="1">
      <c r="A90" s="251" t="s">
        <v>327</v>
      </c>
      <c r="B90" s="252">
        <f>IFERROR(VLOOKUP(A90,BG!A:C,3,FALSE),0)</f>
        <v>9817.34</v>
      </c>
      <c r="C90" s="253"/>
      <c r="D90" s="253"/>
      <c r="E90" s="254">
        <v>0</v>
      </c>
      <c r="F90" s="254">
        <f t="shared" si="12"/>
        <v>9817.34</v>
      </c>
      <c r="G90" s="254">
        <f t="shared" si="13"/>
        <v>-9817.34</v>
      </c>
      <c r="H90" s="254">
        <v>0</v>
      </c>
      <c r="I90" s="254">
        <v>0</v>
      </c>
      <c r="J90" s="254">
        <v>0</v>
      </c>
      <c r="K90" s="254">
        <v>0</v>
      </c>
      <c r="L90" s="254">
        <v>0</v>
      </c>
      <c r="M90" s="254">
        <f t="shared" si="0"/>
        <v>0</v>
      </c>
    </row>
    <row r="91" spans="1:13" s="255" customFormat="1" ht="10.199999999999999" customHeight="1">
      <c r="A91" s="251" t="s">
        <v>328</v>
      </c>
      <c r="B91" s="252">
        <f>IFERROR(VLOOKUP(A91,BG!A:C,3,FALSE),0)</f>
        <v>16031.79</v>
      </c>
      <c r="C91" s="253"/>
      <c r="D91" s="253"/>
      <c r="E91" s="254">
        <v>0</v>
      </c>
      <c r="F91" s="254">
        <f t="shared" si="12"/>
        <v>16031.79</v>
      </c>
      <c r="G91" s="254">
        <f t="shared" si="13"/>
        <v>-16031.79</v>
      </c>
      <c r="H91" s="254">
        <v>0</v>
      </c>
      <c r="I91" s="254">
        <v>0</v>
      </c>
      <c r="J91" s="254">
        <v>0</v>
      </c>
      <c r="K91" s="254">
        <v>0</v>
      </c>
      <c r="L91" s="254">
        <v>0</v>
      </c>
      <c r="M91" s="254">
        <f t="shared" si="0"/>
        <v>0</v>
      </c>
    </row>
    <row r="92" spans="1:13" s="255" customFormat="1" ht="10.199999999999999" customHeight="1">
      <c r="A92" s="251" t="s">
        <v>441</v>
      </c>
      <c r="B92" s="252">
        <f>IFERROR(VLOOKUP(A92,BG!A:C,3,FALSE),0)</f>
        <v>101404.67</v>
      </c>
      <c r="C92" s="253"/>
      <c r="D92" s="253"/>
      <c r="E92" s="254">
        <v>0</v>
      </c>
      <c r="F92" s="254">
        <f t="shared" si="12"/>
        <v>101404.67</v>
      </c>
      <c r="G92" s="254">
        <f t="shared" ref="G92" si="29">-F92</f>
        <v>-101404.67</v>
      </c>
      <c r="H92" s="254">
        <v>0</v>
      </c>
      <c r="I92" s="254">
        <v>0</v>
      </c>
      <c r="J92" s="254">
        <v>0</v>
      </c>
      <c r="K92" s="254">
        <v>0</v>
      </c>
      <c r="L92" s="254">
        <v>0</v>
      </c>
      <c r="M92" s="254">
        <f t="shared" ref="M92" si="30">+SUM(F92:L92)</f>
        <v>0</v>
      </c>
    </row>
    <row r="93" spans="1:13" s="255" customFormat="1" ht="10.199999999999999" customHeight="1">
      <c r="A93" s="251" t="s">
        <v>443</v>
      </c>
      <c r="B93" s="252">
        <f>IFERROR(VLOOKUP(A93,BG!A:C,3,FALSE),0)</f>
        <v>509191.6</v>
      </c>
      <c r="C93" s="253"/>
      <c r="D93" s="253"/>
      <c r="E93" s="254">
        <v>0</v>
      </c>
      <c r="F93" s="254">
        <f t="shared" si="12"/>
        <v>509191.6</v>
      </c>
      <c r="G93" s="254">
        <f t="shared" ref="G93:G101" si="31">-F93</f>
        <v>-509191.6</v>
      </c>
      <c r="H93" s="254">
        <v>0</v>
      </c>
      <c r="I93" s="254">
        <v>0</v>
      </c>
      <c r="J93" s="254">
        <v>0</v>
      </c>
      <c r="K93" s="254">
        <v>0</v>
      </c>
      <c r="L93" s="254">
        <v>0</v>
      </c>
      <c r="M93" s="254">
        <f t="shared" ref="M93:M101" si="32">+SUM(F93:L93)</f>
        <v>0</v>
      </c>
    </row>
    <row r="94" spans="1:13" s="255" customFormat="1" ht="10.199999999999999" customHeight="1">
      <c r="A94" s="251" t="s">
        <v>445</v>
      </c>
      <c r="B94" s="252">
        <f>IFERROR(VLOOKUP(A94,BG!A:C,3,FALSE),0)</f>
        <v>100464.71</v>
      </c>
      <c r="C94" s="253"/>
      <c r="D94" s="253"/>
      <c r="E94" s="254">
        <v>0</v>
      </c>
      <c r="F94" s="254">
        <f t="shared" si="12"/>
        <v>100464.71</v>
      </c>
      <c r="G94" s="254">
        <f t="shared" si="31"/>
        <v>-100464.71</v>
      </c>
      <c r="H94" s="254">
        <v>0</v>
      </c>
      <c r="I94" s="254">
        <v>0</v>
      </c>
      <c r="J94" s="254">
        <v>0</v>
      </c>
      <c r="K94" s="254">
        <v>0</v>
      </c>
      <c r="L94" s="254">
        <v>0</v>
      </c>
      <c r="M94" s="254">
        <f t="shared" si="32"/>
        <v>0</v>
      </c>
    </row>
    <row r="95" spans="1:13" s="255" customFormat="1" ht="10.199999999999999" customHeight="1">
      <c r="A95" s="251" t="s">
        <v>447</v>
      </c>
      <c r="B95" s="252">
        <f>IFERROR(VLOOKUP(A95,BG!A:C,3,FALSE),0)</f>
        <v>198962.29</v>
      </c>
      <c r="C95" s="253"/>
      <c r="D95" s="253"/>
      <c r="E95" s="254">
        <v>0</v>
      </c>
      <c r="F95" s="254">
        <f t="shared" si="12"/>
        <v>198962.29</v>
      </c>
      <c r="G95" s="254">
        <f t="shared" si="31"/>
        <v>-198962.29</v>
      </c>
      <c r="H95" s="254">
        <v>0</v>
      </c>
      <c r="I95" s="254">
        <v>0</v>
      </c>
      <c r="J95" s="254">
        <v>0</v>
      </c>
      <c r="K95" s="254">
        <v>0</v>
      </c>
      <c r="L95" s="254">
        <v>0</v>
      </c>
      <c r="M95" s="254">
        <f t="shared" si="32"/>
        <v>0</v>
      </c>
    </row>
    <row r="96" spans="1:13" s="255" customFormat="1" ht="10.199999999999999" customHeight="1">
      <c r="A96" s="251" t="s">
        <v>449</v>
      </c>
      <c r="B96" s="252">
        <f>IFERROR(VLOOKUP(A96,BG!A:C,3,FALSE),0)</f>
        <v>60106.31</v>
      </c>
      <c r="C96" s="253"/>
      <c r="D96" s="253"/>
      <c r="E96" s="254">
        <v>0</v>
      </c>
      <c r="F96" s="254">
        <f t="shared" si="12"/>
        <v>60106.31</v>
      </c>
      <c r="G96" s="254">
        <f t="shared" si="31"/>
        <v>-60106.31</v>
      </c>
      <c r="H96" s="254">
        <v>0</v>
      </c>
      <c r="I96" s="254">
        <v>0</v>
      </c>
      <c r="J96" s="254">
        <v>0</v>
      </c>
      <c r="K96" s="254">
        <v>0</v>
      </c>
      <c r="L96" s="254">
        <v>0</v>
      </c>
      <c r="M96" s="254">
        <f t="shared" si="32"/>
        <v>0</v>
      </c>
    </row>
    <row r="97" spans="1:13" s="255" customFormat="1" ht="10.199999999999999" customHeight="1">
      <c r="A97" s="251" t="s">
        <v>451</v>
      </c>
      <c r="B97" s="252">
        <f>IFERROR(VLOOKUP(A97,BG!A:C,3,FALSE),0)</f>
        <v>40070.86</v>
      </c>
      <c r="C97" s="253"/>
      <c r="D97" s="253"/>
      <c r="E97" s="254">
        <v>0</v>
      </c>
      <c r="F97" s="254">
        <f t="shared" si="12"/>
        <v>40070.86</v>
      </c>
      <c r="G97" s="254">
        <f t="shared" si="31"/>
        <v>-40070.86</v>
      </c>
      <c r="H97" s="254">
        <v>0</v>
      </c>
      <c r="I97" s="254">
        <v>0</v>
      </c>
      <c r="J97" s="254">
        <v>0</v>
      </c>
      <c r="K97" s="254">
        <v>0</v>
      </c>
      <c r="L97" s="254">
        <v>0</v>
      </c>
      <c r="M97" s="254">
        <f t="shared" si="32"/>
        <v>0</v>
      </c>
    </row>
    <row r="98" spans="1:13" s="255" customFormat="1" ht="10.199999999999999" customHeight="1">
      <c r="A98" s="251" t="s">
        <v>453</v>
      </c>
      <c r="B98" s="252">
        <f>IFERROR(VLOOKUP(A98,BG!A:C,3,FALSE),0)</f>
        <v>101404.67</v>
      </c>
      <c r="C98" s="253"/>
      <c r="D98" s="253"/>
      <c r="E98" s="254">
        <v>0</v>
      </c>
      <c r="F98" s="254">
        <f t="shared" si="12"/>
        <v>101404.67</v>
      </c>
      <c r="G98" s="254">
        <f t="shared" si="31"/>
        <v>-101404.67</v>
      </c>
      <c r="H98" s="254">
        <v>0</v>
      </c>
      <c r="I98" s="254">
        <v>0</v>
      </c>
      <c r="J98" s="254">
        <v>0</v>
      </c>
      <c r="K98" s="254">
        <v>0</v>
      </c>
      <c r="L98" s="254">
        <v>0</v>
      </c>
      <c r="M98" s="254">
        <f t="shared" si="32"/>
        <v>0</v>
      </c>
    </row>
    <row r="99" spans="1:13" s="255" customFormat="1" ht="10.199999999999999" customHeight="1">
      <c r="A99" s="251" t="s">
        <v>455</v>
      </c>
      <c r="B99" s="252">
        <f>IFERROR(VLOOKUP(A99,BG!A:C,3,FALSE),0)</f>
        <v>101404.67</v>
      </c>
      <c r="C99" s="253"/>
      <c r="D99" s="253"/>
      <c r="E99" s="254">
        <v>0</v>
      </c>
      <c r="F99" s="254">
        <f t="shared" si="12"/>
        <v>101404.67</v>
      </c>
      <c r="G99" s="254">
        <f t="shared" si="31"/>
        <v>-101404.67</v>
      </c>
      <c r="H99" s="254">
        <v>0</v>
      </c>
      <c r="I99" s="254">
        <v>0</v>
      </c>
      <c r="J99" s="254">
        <v>0</v>
      </c>
      <c r="K99" s="254">
        <v>0</v>
      </c>
      <c r="L99" s="254">
        <v>0</v>
      </c>
      <c r="M99" s="254">
        <f t="shared" si="32"/>
        <v>0</v>
      </c>
    </row>
    <row r="100" spans="1:13" s="255" customFormat="1" ht="10.199999999999999" customHeight="1">
      <c r="A100" s="251" t="s">
        <v>457</v>
      </c>
      <c r="B100" s="252">
        <f>IFERROR(VLOOKUP(A100,BG!A:C,3,FALSE),0)</f>
        <v>101404.67</v>
      </c>
      <c r="C100" s="253"/>
      <c r="D100" s="253"/>
      <c r="E100" s="254">
        <v>0</v>
      </c>
      <c r="F100" s="254">
        <f t="shared" si="12"/>
        <v>101404.67</v>
      </c>
      <c r="G100" s="254">
        <f t="shared" si="31"/>
        <v>-101404.67</v>
      </c>
      <c r="H100" s="254">
        <v>0</v>
      </c>
      <c r="I100" s="254">
        <v>0</v>
      </c>
      <c r="J100" s="254">
        <v>0</v>
      </c>
      <c r="K100" s="254">
        <v>0</v>
      </c>
      <c r="L100" s="254">
        <v>0</v>
      </c>
      <c r="M100" s="254">
        <f t="shared" si="32"/>
        <v>0</v>
      </c>
    </row>
    <row r="101" spans="1:13" s="255" customFormat="1" ht="10.199999999999999" customHeight="1">
      <c r="A101" s="251" t="s">
        <v>461</v>
      </c>
      <c r="B101" s="252">
        <f>IFERROR(VLOOKUP(A101,BG!A:C,3,FALSE),0)</f>
        <v>1159.53</v>
      </c>
      <c r="C101" s="253"/>
      <c r="D101" s="253"/>
      <c r="E101" s="254">
        <v>0</v>
      </c>
      <c r="F101" s="254">
        <f t="shared" si="12"/>
        <v>1159.53</v>
      </c>
      <c r="G101" s="254">
        <f t="shared" si="31"/>
        <v>-1159.53</v>
      </c>
      <c r="H101" s="254">
        <v>0</v>
      </c>
      <c r="I101" s="254">
        <v>0</v>
      </c>
      <c r="J101" s="254">
        <v>0</v>
      </c>
      <c r="K101" s="254">
        <v>0</v>
      </c>
      <c r="L101" s="254">
        <v>0</v>
      </c>
      <c r="M101" s="254">
        <f t="shared" si="32"/>
        <v>0</v>
      </c>
    </row>
    <row r="102" spans="1:13" s="255" customFormat="1" ht="10.199999999999999" customHeight="1">
      <c r="A102" s="251" t="s">
        <v>234</v>
      </c>
      <c r="B102" s="252"/>
      <c r="C102" s="253"/>
      <c r="D102" s="253"/>
      <c r="E102" s="254"/>
      <c r="F102" s="254">
        <f t="shared" si="12"/>
        <v>0</v>
      </c>
      <c r="G102" s="254">
        <v>0</v>
      </c>
      <c r="H102" s="254">
        <v>0</v>
      </c>
      <c r="I102" s="254">
        <v>0</v>
      </c>
      <c r="J102" s="254">
        <v>0</v>
      </c>
      <c r="K102" s="254">
        <v>0</v>
      </c>
      <c r="L102" s="254">
        <v>0</v>
      </c>
      <c r="M102" s="254">
        <f t="shared" si="0"/>
        <v>0</v>
      </c>
    </row>
    <row r="103" spans="1:13" s="255" customFormat="1" ht="10.199999999999999" customHeight="1">
      <c r="A103" s="251" t="s">
        <v>473</v>
      </c>
      <c r="B103" s="252"/>
      <c r="C103" s="253"/>
      <c r="D103" s="253"/>
      <c r="E103" s="254"/>
      <c r="F103" s="254">
        <f t="shared" ref="F103:F104" si="33">+B103+C103-D103-E103</f>
        <v>0</v>
      </c>
      <c r="G103" s="254">
        <v>0</v>
      </c>
      <c r="H103" s="254">
        <v>0</v>
      </c>
      <c r="I103" s="254">
        <v>0</v>
      </c>
      <c r="J103" s="254">
        <v>0</v>
      </c>
      <c r="K103" s="254">
        <v>0</v>
      </c>
      <c r="L103" s="254">
        <v>0</v>
      </c>
      <c r="M103" s="254">
        <f t="shared" ref="M103:M104" si="34">+SUM(F103:L103)</f>
        <v>0</v>
      </c>
    </row>
    <row r="104" spans="1:13" s="255" customFormat="1" ht="10.199999999999999" customHeight="1">
      <c r="A104" s="251" t="s">
        <v>463</v>
      </c>
      <c r="B104" s="252">
        <f>IFERROR(VLOOKUP(A104,BG!A:C,3,FALSE),0)</f>
        <v>0</v>
      </c>
      <c r="C104" s="253"/>
      <c r="D104" s="253"/>
      <c r="E104" s="254">
        <v>0</v>
      </c>
      <c r="F104" s="254">
        <f t="shared" si="33"/>
        <v>0</v>
      </c>
      <c r="G104" s="254">
        <f>-F104</f>
        <v>0</v>
      </c>
      <c r="H104" s="254">
        <v>0</v>
      </c>
      <c r="I104" s="254">
        <v>0</v>
      </c>
      <c r="J104" s="254">
        <v>0</v>
      </c>
      <c r="K104" s="254">
        <v>0</v>
      </c>
      <c r="L104" s="254">
        <v>0</v>
      </c>
      <c r="M104" s="254">
        <f t="shared" si="34"/>
        <v>0</v>
      </c>
    </row>
    <row r="105" spans="1:13" s="255" customFormat="1" ht="10.199999999999999" customHeight="1">
      <c r="A105" s="251" t="s">
        <v>236</v>
      </c>
      <c r="B105" s="252"/>
      <c r="C105" s="253"/>
      <c r="D105" s="253"/>
      <c r="E105" s="254"/>
      <c r="F105" s="254">
        <f t="shared" si="12"/>
        <v>0</v>
      </c>
      <c r="G105" s="254">
        <v>0</v>
      </c>
      <c r="H105" s="254">
        <v>0</v>
      </c>
      <c r="I105" s="254">
        <v>0</v>
      </c>
      <c r="J105" s="254">
        <v>0</v>
      </c>
      <c r="K105" s="254">
        <v>0</v>
      </c>
      <c r="L105" s="254">
        <v>0</v>
      </c>
      <c r="M105" s="254">
        <f t="shared" si="0"/>
        <v>0</v>
      </c>
    </row>
    <row r="106" spans="1:13" s="255" customFormat="1" ht="10.199999999999999" customHeight="1">
      <c r="A106" s="251" t="s">
        <v>238</v>
      </c>
      <c r="B106" s="252">
        <f>IFERROR(VLOOKUP(A106,BG!A:C,3,FALSE),0)</f>
        <v>225712.4</v>
      </c>
      <c r="C106" s="253"/>
      <c r="D106" s="253"/>
      <c r="E106" s="254">
        <v>48161.034000000211</v>
      </c>
      <c r="F106" s="254">
        <f t="shared" si="12"/>
        <v>177551.36599999978</v>
      </c>
      <c r="G106" s="254">
        <v>0</v>
      </c>
      <c r="H106" s="254">
        <f>-F106</f>
        <v>-177551.36599999978</v>
      </c>
      <c r="I106" s="254">
        <v>0</v>
      </c>
      <c r="J106" s="254">
        <v>0</v>
      </c>
      <c r="K106" s="254">
        <v>0</v>
      </c>
      <c r="L106" s="254">
        <v>0</v>
      </c>
      <c r="M106" s="254">
        <f t="shared" si="0"/>
        <v>0</v>
      </c>
    </row>
    <row r="107" spans="1:13" s="255" customFormat="1" ht="10.199999999999999" customHeight="1">
      <c r="A107" s="251" t="s">
        <v>240</v>
      </c>
      <c r="B107" s="252">
        <f>IFERROR(VLOOKUP(A107,BG!A:C,3,FALSE),0)</f>
        <v>-140515.12</v>
      </c>
      <c r="C107" s="253"/>
      <c r="D107" s="253"/>
      <c r="E107" s="254">
        <v>-38225.118770816429</v>
      </c>
      <c r="F107" s="254">
        <f t="shared" ref="F107:F152" si="35">+B107+C107-D107-E107</f>
        <v>-102290.00122918357</v>
      </c>
      <c r="G107" s="254">
        <v>0</v>
      </c>
      <c r="H107" s="254">
        <f>-F107</f>
        <v>102290.00122918357</v>
      </c>
      <c r="I107" s="254">
        <v>0</v>
      </c>
      <c r="J107" s="254">
        <v>0</v>
      </c>
      <c r="K107" s="254">
        <v>0</v>
      </c>
      <c r="L107" s="254">
        <v>0</v>
      </c>
      <c r="M107" s="254">
        <f t="shared" si="0"/>
        <v>0</v>
      </c>
    </row>
    <row r="108" spans="1:13" s="255" customFormat="1" ht="10.199999999999999" customHeight="1">
      <c r="A108" s="251" t="s">
        <v>464</v>
      </c>
      <c r="B108" s="252">
        <f>IFERROR(VLOOKUP(A108,BG!A:C,3,FALSE),0)</f>
        <v>68.040000000000006</v>
      </c>
      <c r="C108" s="253"/>
      <c r="D108" s="253"/>
      <c r="E108" s="254">
        <v>0</v>
      </c>
      <c r="F108" s="254">
        <f t="shared" ref="F108" si="36">+B108+C108-D108-E108</f>
        <v>68.040000000000006</v>
      </c>
      <c r="G108" s="254">
        <v>0</v>
      </c>
      <c r="H108" s="254">
        <f>-F108</f>
        <v>-68.040000000000006</v>
      </c>
      <c r="I108" s="254">
        <v>0</v>
      </c>
      <c r="J108" s="254">
        <v>0</v>
      </c>
      <c r="K108" s="254">
        <v>0</v>
      </c>
      <c r="L108" s="254">
        <v>0</v>
      </c>
      <c r="M108" s="254">
        <f t="shared" ref="M108" si="37">+SUM(F108:L108)</f>
        <v>0</v>
      </c>
    </row>
    <row r="109" spans="1:13" s="255" customFormat="1" ht="10.199999999999999" customHeight="1">
      <c r="A109" s="251" t="s">
        <v>471</v>
      </c>
      <c r="B109" s="252">
        <f>IFERROR(VLOOKUP(A109,BG!A:C,3,FALSE),0)</f>
        <v>0</v>
      </c>
      <c r="C109" s="253"/>
      <c r="D109" s="253"/>
      <c r="E109" s="254">
        <v>0</v>
      </c>
      <c r="F109" s="254">
        <f t="shared" ref="F109:F110" si="38">+B109+C109-D109-E109</f>
        <v>0</v>
      </c>
      <c r="G109" s="254">
        <v>0</v>
      </c>
      <c r="H109" s="254">
        <v>0</v>
      </c>
      <c r="I109" s="254">
        <v>0</v>
      </c>
      <c r="J109" s="254">
        <v>0</v>
      </c>
      <c r="K109" s="254">
        <v>0</v>
      </c>
      <c r="L109" s="254">
        <v>0</v>
      </c>
      <c r="M109" s="254">
        <f t="shared" ref="M109:M110" si="39">+SUM(F109:L109)</f>
        <v>0</v>
      </c>
    </row>
    <row r="110" spans="1:13" s="255" customFormat="1" ht="10.199999999999999" customHeight="1">
      <c r="A110" s="251" t="s">
        <v>472</v>
      </c>
      <c r="B110" s="252">
        <f>IFERROR(VLOOKUP(A110,BG!A:C,3,FALSE),0)</f>
        <v>0</v>
      </c>
      <c r="C110" s="253"/>
      <c r="D110" s="253"/>
      <c r="E110" s="254">
        <v>0</v>
      </c>
      <c r="F110" s="254">
        <f t="shared" si="38"/>
        <v>0</v>
      </c>
      <c r="G110" s="254">
        <v>0</v>
      </c>
      <c r="H110" s="254">
        <f t="shared" ref="H110" si="40">-F110</f>
        <v>0</v>
      </c>
      <c r="I110" s="254">
        <v>0</v>
      </c>
      <c r="J110" s="254">
        <v>0</v>
      </c>
      <c r="K110" s="254">
        <v>0</v>
      </c>
      <c r="L110" s="254">
        <v>0</v>
      </c>
      <c r="M110" s="254">
        <f t="shared" si="39"/>
        <v>0</v>
      </c>
    </row>
    <row r="111" spans="1:13" s="255" customFormat="1" ht="10.199999999999999" customHeight="1">
      <c r="A111" s="251" t="s">
        <v>242</v>
      </c>
      <c r="B111" s="252"/>
      <c r="C111" s="253"/>
      <c r="D111" s="253"/>
      <c r="E111" s="254"/>
      <c r="F111" s="254">
        <f t="shared" si="35"/>
        <v>0</v>
      </c>
      <c r="G111" s="254">
        <v>0</v>
      </c>
      <c r="H111" s="254">
        <v>0</v>
      </c>
      <c r="I111" s="254">
        <v>0</v>
      </c>
      <c r="J111" s="254">
        <v>0</v>
      </c>
      <c r="K111" s="254">
        <v>0</v>
      </c>
      <c r="L111" s="254">
        <v>0</v>
      </c>
      <c r="M111" s="254">
        <f t="shared" si="0"/>
        <v>0</v>
      </c>
    </row>
    <row r="112" spans="1:13" s="255" customFormat="1" ht="10.199999999999999" customHeight="1">
      <c r="A112" s="251" t="s">
        <v>244</v>
      </c>
      <c r="B112" s="252"/>
      <c r="C112" s="253"/>
      <c r="D112" s="253"/>
      <c r="E112" s="254"/>
      <c r="F112" s="254">
        <f t="shared" si="35"/>
        <v>0</v>
      </c>
      <c r="G112" s="254">
        <v>0</v>
      </c>
      <c r="H112" s="254">
        <v>0</v>
      </c>
      <c r="I112" s="254">
        <v>0</v>
      </c>
      <c r="J112" s="254">
        <v>0</v>
      </c>
      <c r="K112" s="254">
        <v>0</v>
      </c>
      <c r="L112" s="254">
        <v>0</v>
      </c>
      <c r="M112" s="254">
        <f t="shared" si="0"/>
        <v>0</v>
      </c>
    </row>
    <row r="113" spans="1:13" s="255" customFormat="1" ht="10.199999999999999" customHeight="1">
      <c r="A113" s="251" t="s">
        <v>319</v>
      </c>
      <c r="B113" s="252"/>
      <c r="C113" s="253"/>
      <c r="D113" s="253"/>
      <c r="E113" s="254"/>
      <c r="F113" s="254">
        <f t="shared" si="35"/>
        <v>0</v>
      </c>
      <c r="G113" s="254">
        <v>0</v>
      </c>
      <c r="H113" s="254">
        <v>0</v>
      </c>
      <c r="I113" s="254">
        <v>0</v>
      </c>
      <c r="J113" s="254">
        <v>0</v>
      </c>
      <c r="K113" s="254">
        <v>0</v>
      </c>
      <c r="L113" s="254">
        <v>0</v>
      </c>
      <c r="M113" s="254">
        <f t="shared" si="0"/>
        <v>0</v>
      </c>
    </row>
    <row r="114" spans="1:13" s="255" customFormat="1" ht="10.199999999999999" customHeight="1">
      <c r="A114" s="251" t="s">
        <v>320</v>
      </c>
      <c r="B114" s="252">
        <f>IFERROR(VLOOKUP(A114,BG!A:C,3,FALSE),0)</f>
        <v>-1976.03</v>
      </c>
      <c r="C114" s="253"/>
      <c r="D114" s="253"/>
      <c r="E114" s="254">
        <v>-10000</v>
      </c>
      <c r="F114" s="254">
        <f t="shared" ref="F114" si="41">+B114+C114-D114-E114</f>
        <v>8023.97</v>
      </c>
      <c r="G114" s="254">
        <v>0</v>
      </c>
      <c r="H114" s="254">
        <v>0</v>
      </c>
      <c r="I114" s="254">
        <v>0</v>
      </c>
      <c r="J114" s="254">
        <f>-F114</f>
        <v>-8023.97</v>
      </c>
      <c r="K114" s="254">
        <v>0</v>
      </c>
      <c r="L114" s="254">
        <v>0</v>
      </c>
      <c r="M114" s="254">
        <f t="shared" ref="M114" si="42">+SUM(F114:L114)</f>
        <v>0</v>
      </c>
    </row>
    <row r="115" spans="1:13" s="255" customFormat="1" ht="10.199999999999999" customHeight="1">
      <c r="A115" s="251" t="s">
        <v>496</v>
      </c>
      <c r="B115" s="252">
        <f>IFERROR(VLOOKUP(A115,BG!A:C,3,FALSE),0)</f>
        <v>-27118.75</v>
      </c>
      <c r="C115" s="253"/>
      <c r="D115" s="253"/>
      <c r="E115" s="254">
        <v>0</v>
      </c>
      <c r="F115" s="254">
        <f t="shared" si="35"/>
        <v>-27118.75</v>
      </c>
      <c r="G115" s="254">
        <v>0</v>
      </c>
      <c r="H115" s="254">
        <v>0</v>
      </c>
      <c r="I115" s="254">
        <v>0</v>
      </c>
      <c r="J115" s="254">
        <f>-F115</f>
        <v>27118.75</v>
      </c>
      <c r="K115" s="254">
        <v>0</v>
      </c>
      <c r="L115" s="254">
        <v>0</v>
      </c>
      <c r="M115" s="254">
        <f t="shared" si="0"/>
        <v>0</v>
      </c>
    </row>
    <row r="116" spans="1:13" s="255" customFormat="1" ht="10.199999999999999" customHeight="1">
      <c r="A116" s="251" t="s">
        <v>246</v>
      </c>
      <c r="B116" s="252"/>
      <c r="C116" s="253"/>
      <c r="D116" s="253"/>
      <c r="E116" s="254"/>
      <c r="F116" s="254">
        <f t="shared" si="35"/>
        <v>0</v>
      </c>
      <c r="G116" s="254">
        <v>0</v>
      </c>
      <c r="H116" s="254">
        <v>0</v>
      </c>
      <c r="I116" s="254">
        <v>0</v>
      </c>
      <c r="J116" s="254">
        <v>0</v>
      </c>
      <c r="K116" s="254">
        <v>0</v>
      </c>
      <c r="L116" s="254">
        <v>0</v>
      </c>
      <c r="M116" s="254">
        <f t="shared" si="0"/>
        <v>0</v>
      </c>
    </row>
    <row r="117" spans="1:13" s="255" customFormat="1" ht="10.199999999999999" customHeight="1">
      <c r="A117" s="251" t="s">
        <v>248</v>
      </c>
      <c r="B117" s="252">
        <f>IFERROR(VLOOKUP(A117,BG!A:C,3,FALSE),0)</f>
        <v>-37727.769999999997</v>
      </c>
      <c r="C117" s="253"/>
      <c r="D117" s="253">
        <f>+C153</f>
        <v>0</v>
      </c>
      <c r="E117" s="254">
        <v>-7038.29</v>
      </c>
      <c r="F117" s="254">
        <f t="shared" si="35"/>
        <v>-30689.479999999996</v>
      </c>
      <c r="G117" s="254">
        <v>0</v>
      </c>
      <c r="H117" s="254">
        <v>0</v>
      </c>
      <c r="I117" s="254">
        <f>-F117</f>
        <v>30689.479999999996</v>
      </c>
      <c r="J117" s="254">
        <v>0</v>
      </c>
      <c r="K117" s="254">
        <v>0</v>
      </c>
      <c r="L117" s="254">
        <v>0</v>
      </c>
      <c r="M117" s="254">
        <f t="shared" si="0"/>
        <v>0</v>
      </c>
    </row>
    <row r="118" spans="1:13" s="255" customFormat="1" ht="10.199999999999999" customHeight="1">
      <c r="A118" s="251" t="s">
        <v>250</v>
      </c>
      <c r="B118" s="252"/>
      <c r="C118" s="253"/>
      <c r="D118" s="253"/>
      <c r="E118" s="254"/>
      <c r="F118" s="254">
        <f t="shared" si="35"/>
        <v>0</v>
      </c>
      <c r="G118" s="254">
        <v>0</v>
      </c>
      <c r="H118" s="254">
        <v>0</v>
      </c>
      <c r="I118" s="254">
        <v>0</v>
      </c>
      <c r="J118" s="254">
        <v>0</v>
      </c>
      <c r="K118" s="254">
        <v>0</v>
      </c>
      <c r="L118" s="254">
        <v>0</v>
      </c>
      <c r="M118" s="254">
        <f t="shared" si="0"/>
        <v>0</v>
      </c>
    </row>
    <row r="119" spans="1:13" s="255" customFormat="1" ht="10.199999999999999" customHeight="1">
      <c r="A119" s="251" t="s">
        <v>252</v>
      </c>
      <c r="B119" s="252"/>
      <c r="C119" s="253"/>
      <c r="D119" s="253"/>
      <c r="E119" s="254"/>
      <c r="F119" s="254">
        <f t="shared" si="35"/>
        <v>0</v>
      </c>
      <c r="G119" s="254">
        <v>0</v>
      </c>
      <c r="H119" s="254">
        <v>0</v>
      </c>
      <c r="I119" s="254">
        <v>0</v>
      </c>
      <c r="J119" s="254">
        <v>0</v>
      </c>
      <c r="K119" s="254">
        <v>0</v>
      </c>
      <c r="L119" s="254">
        <v>0</v>
      </c>
      <c r="M119" s="254">
        <f t="shared" si="0"/>
        <v>0</v>
      </c>
    </row>
    <row r="120" spans="1:13" s="255" customFormat="1" ht="10.199999999999999" customHeight="1">
      <c r="A120" s="251" t="s">
        <v>254</v>
      </c>
      <c r="B120" s="252">
        <f>IFERROR(VLOOKUP(A120,BG!A:C,3,FALSE),0)</f>
        <v>-132948147.3</v>
      </c>
      <c r="C120" s="253"/>
      <c r="D120" s="253"/>
      <c r="E120" s="254">
        <v>-17079546.170000002</v>
      </c>
      <c r="F120" s="254">
        <f t="shared" si="35"/>
        <v>-115868601.13</v>
      </c>
      <c r="G120" s="254">
        <v>0</v>
      </c>
      <c r="H120" s="254">
        <v>0</v>
      </c>
      <c r="I120" s="254">
        <v>0</v>
      </c>
      <c r="J120" s="254">
        <v>0</v>
      </c>
      <c r="K120" s="254">
        <v>0</v>
      </c>
      <c r="L120" s="254">
        <f>-F120</f>
        <v>115868601.13</v>
      </c>
      <c r="M120" s="254">
        <f t="shared" si="0"/>
        <v>0</v>
      </c>
    </row>
    <row r="121" spans="1:13" s="255" customFormat="1" ht="10.199999999999999" customHeight="1">
      <c r="A121" s="251" t="s">
        <v>256</v>
      </c>
      <c r="B121" s="252">
        <f>IFERROR(VLOOKUP(A121,BG!A:C,3,FALSE),0)</f>
        <v>107383515.40000001</v>
      </c>
      <c r="C121" s="253"/>
      <c r="D121" s="253"/>
      <c r="E121" s="254">
        <v>8823330.3100000005</v>
      </c>
      <c r="F121" s="254">
        <f t="shared" si="35"/>
        <v>98560185.090000004</v>
      </c>
      <c r="G121" s="254">
        <v>0</v>
      </c>
      <c r="H121" s="254">
        <v>0</v>
      </c>
      <c r="I121" s="254">
        <v>0</v>
      </c>
      <c r="J121" s="254">
        <v>0</v>
      </c>
      <c r="K121" s="254">
        <f>-F121</f>
        <v>-98560185.090000004</v>
      </c>
      <c r="L121" s="254">
        <v>0</v>
      </c>
      <c r="M121" s="254">
        <f t="shared" si="0"/>
        <v>0</v>
      </c>
    </row>
    <row r="122" spans="1:13" s="255" customFormat="1" ht="10.199999999999999" customHeight="1">
      <c r="A122" s="251" t="s">
        <v>301</v>
      </c>
      <c r="B122" s="252">
        <f>IFERROR(VLOOKUP(A122,BG!A:C,3,FALSE),0)</f>
        <v>-39059.879999999997</v>
      </c>
      <c r="C122" s="253">
        <f>+D153</f>
        <v>0</v>
      </c>
      <c r="D122" s="253">
        <v>0</v>
      </c>
      <c r="E122" s="254">
        <v>-39059.884872576804</v>
      </c>
      <c r="F122" s="254">
        <f t="shared" si="35"/>
        <v>4.8725768065196462E-3</v>
      </c>
      <c r="G122" s="254">
        <v>0</v>
      </c>
      <c r="H122" s="254">
        <v>0</v>
      </c>
      <c r="I122" s="254">
        <v>0</v>
      </c>
      <c r="J122" s="254">
        <v>0</v>
      </c>
      <c r="K122" s="254">
        <v>0</v>
      </c>
      <c r="L122" s="254">
        <v>0</v>
      </c>
      <c r="M122" s="254">
        <f>+SUM(F122:L122)</f>
        <v>4.8725768065196462E-3</v>
      </c>
    </row>
    <row r="123" spans="1:13" s="255" customFormat="1" ht="10.199999999999999" customHeight="1">
      <c r="A123" s="251" t="s">
        <v>258</v>
      </c>
      <c r="B123" s="252"/>
      <c r="C123" s="253"/>
      <c r="D123" s="253"/>
      <c r="E123" s="254"/>
      <c r="F123" s="254">
        <f t="shared" si="35"/>
        <v>0</v>
      </c>
      <c r="G123" s="254">
        <v>0</v>
      </c>
      <c r="H123" s="254">
        <v>0</v>
      </c>
      <c r="I123" s="254">
        <v>0</v>
      </c>
      <c r="J123" s="254">
        <v>0</v>
      </c>
      <c r="K123" s="254">
        <v>0</v>
      </c>
      <c r="L123" s="254">
        <v>0</v>
      </c>
      <c r="M123" s="254">
        <f t="shared" si="0"/>
        <v>0</v>
      </c>
    </row>
    <row r="124" spans="1:13" s="255" customFormat="1" ht="10.199999999999999" customHeight="1">
      <c r="A124" s="251" t="s">
        <v>260</v>
      </c>
      <c r="B124" s="252"/>
      <c r="C124" s="253"/>
      <c r="D124" s="253"/>
      <c r="E124" s="254"/>
      <c r="F124" s="254">
        <f t="shared" si="35"/>
        <v>0</v>
      </c>
      <c r="G124" s="254">
        <v>0</v>
      </c>
      <c r="H124" s="254">
        <v>0</v>
      </c>
      <c r="I124" s="254">
        <v>0</v>
      </c>
      <c r="J124" s="254">
        <v>0</v>
      </c>
      <c r="K124" s="254">
        <v>0</v>
      </c>
      <c r="L124" s="254">
        <v>0</v>
      </c>
      <c r="M124" s="254">
        <f t="shared" si="0"/>
        <v>0</v>
      </c>
    </row>
    <row r="125" spans="1:13" s="255" customFormat="1" ht="10.199999999999999" customHeight="1">
      <c r="A125" s="251" t="s">
        <v>262</v>
      </c>
      <c r="B125" s="252"/>
      <c r="C125" s="253"/>
      <c r="D125" s="253"/>
      <c r="E125" s="254"/>
      <c r="F125" s="254">
        <f t="shared" si="35"/>
        <v>0</v>
      </c>
      <c r="G125" s="254">
        <v>0</v>
      </c>
      <c r="H125" s="254">
        <v>0</v>
      </c>
      <c r="I125" s="254">
        <v>0</v>
      </c>
      <c r="J125" s="254">
        <v>0</v>
      </c>
      <c r="K125" s="254">
        <v>0</v>
      </c>
      <c r="L125" s="254">
        <v>0</v>
      </c>
      <c r="M125" s="254">
        <f t="shared" si="0"/>
        <v>0</v>
      </c>
    </row>
    <row r="126" spans="1:13" s="255" customFormat="1" ht="10.199999999999999" customHeight="1">
      <c r="A126" s="251" t="s">
        <v>369</v>
      </c>
      <c r="B126" s="252">
        <f>IFERROR(VLOOKUP(A126,BG!A:C,3,FALSE),0)</f>
        <v>-200693</v>
      </c>
      <c r="C126" s="253"/>
      <c r="D126" s="253"/>
      <c r="E126" s="254"/>
      <c r="F126" s="254">
        <f t="shared" si="35"/>
        <v>-200693</v>
      </c>
      <c r="G126" s="254">
        <f t="shared" ref="G126" si="43">-F126</f>
        <v>200693</v>
      </c>
      <c r="H126" s="254">
        <v>0</v>
      </c>
      <c r="I126" s="254">
        <v>0</v>
      </c>
      <c r="J126" s="254">
        <v>0</v>
      </c>
      <c r="K126" s="254">
        <v>0</v>
      </c>
      <c r="L126" s="254">
        <v>0</v>
      </c>
      <c r="M126" s="254">
        <f t="shared" ref="M126" si="44">+SUM(F126:L126)</f>
        <v>0</v>
      </c>
    </row>
    <row r="127" spans="1:13" s="255" customFormat="1" ht="10.199999999999999" customHeight="1">
      <c r="A127" s="251" t="s">
        <v>264</v>
      </c>
      <c r="B127" s="252">
        <f>IFERROR(VLOOKUP(A127,BG!A:C,3,FALSE),0)</f>
        <v>-6198546.1699999999</v>
      </c>
      <c r="C127" s="253"/>
      <c r="D127" s="253"/>
      <c r="E127" s="254"/>
      <c r="F127" s="254">
        <f t="shared" si="35"/>
        <v>-6198546.1699999999</v>
      </c>
      <c r="G127" s="254">
        <f t="shared" ref="G127:G141" si="45">-F127</f>
        <v>6198546.1699999999</v>
      </c>
      <c r="H127" s="254">
        <v>0</v>
      </c>
      <c r="I127" s="254">
        <v>0</v>
      </c>
      <c r="J127" s="254">
        <v>0</v>
      </c>
      <c r="K127" s="254">
        <v>0</v>
      </c>
      <c r="L127" s="254">
        <v>0</v>
      </c>
      <c r="M127" s="254">
        <f t="shared" ref="M127:M152" si="46">+SUM(F127:L127)</f>
        <v>0</v>
      </c>
    </row>
    <row r="128" spans="1:13" s="255" customFormat="1" ht="10.199999999999999" customHeight="1">
      <c r="A128" s="251" t="s">
        <v>266</v>
      </c>
      <c r="B128" s="252"/>
      <c r="C128" s="253"/>
      <c r="D128" s="253"/>
      <c r="E128" s="254"/>
      <c r="F128" s="254">
        <f t="shared" si="35"/>
        <v>0</v>
      </c>
      <c r="G128" s="254">
        <v>0</v>
      </c>
      <c r="H128" s="254">
        <v>0</v>
      </c>
      <c r="I128" s="254">
        <v>0</v>
      </c>
      <c r="J128" s="254">
        <v>0</v>
      </c>
      <c r="K128" s="254">
        <v>0</v>
      </c>
      <c r="L128" s="254">
        <v>0</v>
      </c>
      <c r="M128" s="254">
        <f t="shared" si="46"/>
        <v>0</v>
      </c>
    </row>
    <row r="129" spans="1:13" s="255" customFormat="1" ht="10.199999999999999" customHeight="1">
      <c r="A129" s="251" t="s">
        <v>466</v>
      </c>
      <c r="B129" s="252">
        <f>IFERROR(VLOOKUP(A129,BG!A:C,3,FALSE),0)</f>
        <v>-3365.76</v>
      </c>
      <c r="C129" s="253"/>
      <c r="D129" s="253"/>
      <c r="E129" s="254"/>
      <c r="F129" s="254">
        <f t="shared" ref="F129" si="47">+B129+C129-D129-E129</f>
        <v>-3365.76</v>
      </c>
      <c r="G129" s="254">
        <f t="shared" ref="G129" si="48">-F129</f>
        <v>3365.76</v>
      </c>
      <c r="H129" s="254">
        <v>0</v>
      </c>
      <c r="I129" s="254">
        <v>0</v>
      </c>
      <c r="J129" s="254">
        <v>0</v>
      </c>
      <c r="K129" s="254">
        <v>0</v>
      </c>
      <c r="L129" s="254">
        <v>0</v>
      </c>
      <c r="M129" s="254">
        <f t="shared" ref="M129" si="49">+SUM(F129:L129)</f>
        <v>0</v>
      </c>
    </row>
    <row r="130" spans="1:13" s="255" customFormat="1" ht="10.199999999999999" customHeight="1">
      <c r="A130" s="251" t="s">
        <v>268</v>
      </c>
      <c r="B130" s="252">
        <f>IFERROR(VLOOKUP(A130,BG!A:C,3,FALSE),0)</f>
        <v>-6774.82</v>
      </c>
      <c r="C130" s="253"/>
      <c r="D130" s="253"/>
      <c r="E130" s="254"/>
      <c r="F130" s="254">
        <f t="shared" si="35"/>
        <v>-6774.82</v>
      </c>
      <c r="G130" s="254">
        <f t="shared" si="45"/>
        <v>6774.82</v>
      </c>
      <c r="H130" s="254">
        <v>0</v>
      </c>
      <c r="I130" s="254">
        <v>0</v>
      </c>
      <c r="J130" s="254">
        <v>0</v>
      </c>
      <c r="K130" s="254">
        <v>0</v>
      </c>
      <c r="L130" s="254">
        <v>0</v>
      </c>
      <c r="M130" s="254">
        <f t="shared" si="46"/>
        <v>0</v>
      </c>
    </row>
    <row r="131" spans="1:13" s="255" customFormat="1" ht="10.199999999999999" customHeight="1">
      <c r="A131" s="251" t="s">
        <v>270</v>
      </c>
      <c r="B131" s="252">
        <f>IFERROR(VLOOKUP(A131,BG!A:C,3,FALSE),0)</f>
        <v>-271296.21000000002</v>
      </c>
      <c r="C131" s="253"/>
      <c r="D131" s="253"/>
      <c r="E131" s="254"/>
      <c r="F131" s="254">
        <f t="shared" si="35"/>
        <v>-271296.21000000002</v>
      </c>
      <c r="G131" s="254">
        <f t="shared" si="45"/>
        <v>271296.21000000002</v>
      </c>
      <c r="H131" s="254">
        <v>0</v>
      </c>
      <c r="I131" s="254">
        <v>0</v>
      </c>
      <c r="J131" s="254">
        <v>0</v>
      </c>
      <c r="K131" s="254">
        <v>0</v>
      </c>
      <c r="L131" s="254">
        <v>0</v>
      </c>
      <c r="M131" s="254">
        <f t="shared" si="46"/>
        <v>0</v>
      </c>
    </row>
    <row r="132" spans="1:13" s="255" customFormat="1" ht="10.199999999999999" customHeight="1">
      <c r="A132" s="251" t="s">
        <v>272</v>
      </c>
      <c r="B132" s="252">
        <f>IFERROR(VLOOKUP(A132,BG!A:C,3,FALSE),0)</f>
        <v>-11531.48</v>
      </c>
      <c r="C132" s="253"/>
      <c r="D132" s="253"/>
      <c r="E132" s="254"/>
      <c r="F132" s="254">
        <f t="shared" si="35"/>
        <v>-11531.48</v>
      </c>
      <c r="G132" s="254">
        <f t="shared" si="45"/>
        <v>11531.48</v>
      </c>
      <c r="H132" s="254">
        <v>0</v>
      </c>
      <c r="I132" s="254">
        <v>0</v>
      </c>
      <c r="J132" s="254">
        <v>0</v>
      </c>
      <c r="K132" s="254">
        <v>0</v>
      </c>
      <c r="L132" s="254">
        <v>0</v>
      </c>
      <c r="M132" s="254">
        <f t="shared" si="46"/>
        <v>0</v>
      </c>
    </row>
    <row r="133" spans="1:13" s="255" customFormat="1" ht="10.199999999999999" customHeight="1">
      <c r="A133" s="251" t="s">
        <v>274</v>
      </c>
      <c r="B133" s="252"/>
      <c r="C133" s="253"/>
      <c r="D133" s="253"/>
      <c r="E133" s="254"/>
      <c r="F133" s="254">
        <f t="shared" si="35"/>
        <v>0</v>
      </c>
      <c r="G133" s="254">
        <v>0</v>
      </c>
      <c r="H133" s="254">
        <v>0</v>
      </c>
      <c r="I133" s="254">
        <v>0</v>
      </c>
      <c r="J133" s="254">
        <v>0</v>
      </c>
      <c r="K133" s="254">
        <v>0</v>
      </c>
      <c r="L133" s="254">
        <v>0</v>
      </c>
      <c r="M133" s="254">
        <f t="shared" si="46"/>
        <v>0</v>
      </c>
    </row>
    <row r="134" spans="1:13" s="255" customFormat="1" ht="10.199999999999999" customHeight="1">
      <c r="A134" s="251" t="s">
        <v>474</v>
      </c>
      <c r="B134" s="252">
        <f>IFERROR(VLOOKUP(A134,BG!A:C,3,FALSE),0)</f>
        <v>0</v>
      </c>
      <c r="C134" s="253"/>
      <c r="D134" s="253"/>
      <c r="E134" s="254"/>
      <c r="F134" s="254">
        <f t="shared" ref="F134" si="50">+B134+C134-D134-E134</f>
        <v>0</v>
      </c>
      <c r="G134" s="254">
        <v>0</v>
      </c>
      <c r="H134" s="254">
        <f>-F134</f>
        <v>0</v>
      </c>
      <c r="I134" s="254">
        <v>0</v>
      </c>
      <c r="J134" s="254">
        <v>0</v>
      </c>
      <c r="K134" s="254">
        <v>0</v>
      </c>
      <c r="L134" s="254">
        <v>0</v>
      </c>
      <c r="M134" s="254">
        <f t="shared" ref="M134" si="51">+SUM(F134:L134)</f>
        <v>0</v>
      </c>
    </row>
    <row r="135" spans="1:13" s="255" customFormat="1" ht="10.199999999999999" customHeight="1">
      <c r="A135" s="251" t="s">
        <v>468</v>
      </c>
      <c r="B135" s="252">
        <f>IFERROR(VLOOKUP(A135,BG!A:C,3,FALSE),0)</f>
        <v>-49292.36</v>
      </c>
      <c r="C135" s="253"/>
      <c r="D135" s="253"/>
      <c r="E135" s="254"/>
      <c r="F135" s="254">
        <f t="shared" si="35"/>
        <v>-49292.36</v>
      </c>
      <c r="G135" s="254">
        <v>0</v>
      </c>
      <c r="H135" s="254">
        <f>-F135</f>
        <v>49292.36</v>
      </c>
      <c r="I135" s="254">
        <v>0</v>
      </c>
      <c r="J135" s="254">
        <v>0</v>
      </c>
      <c r="K135" s="254">
        <v>0</v>
      </c>
      <c r="L135" s="254">
        <v>0</v>
      </c>
      <c r="M135" s="254">
        <f t="shared" si="46"/>
        <v>0</v>
      </c>
    </row>
    <row r="136" spans="1:13" s="255" customFormat="1" ht="10.199999999999999" customHeight="1">
      <c r="A136" s="251" t="s">
        <v>498</v>
      </c>
      <c r="B136" s="252">
        <f>IFERROR(VLOOKUP(A136,BG!A:C,3,FALSE),0)</f>
        <v>-368264.68</v>
      </c>
      <c r="C136" s="253"/>
      <c r="D136" s="253"/>
      <c r="E136" s="254"/>
      <c r="F136" s="254">
        <f t="shared" si="35"/>
        <v>-368264.68</v>
      </c>
      <c r="G136" s="254">
        <v>0</v>
      </c>
      <c r="H136" s="254">
        <f>-F136</f>
        <v>368264.68</v>
      </c>
      <c r="I136" s="254">
        <v>0</v>
      </c>
      <c r="J136" s="254">
        <v>0</v>
      </c>
      <c r="K136" s="254">
        <v>0</v>
      </c>
      <c r="L136" s="254">
        <v>0</v>
      </c>
      <c r="M136" s="254">
        <f t="shared" ref="M136" si="52">+SUM(F136:L136)</f>
        <v>0</v>
      </c>
    </row>
    <row r="137" spans="1:13" s="255" customFormat="1" ht="10.199999999999999" customHeight="1">
      <c r="A137" s="251" t="s">
        <v>277</v>
      </c>
      <c r="B137" s="252"/>
      <c r="C137" s="253"/>
      <c r="D137" s="253"/>
      <c r="E137" s="254"/>
      <c r="F137" s="254">
        <f t="shared" si="35"/>
        <v>0</v>
      </c>
      <c r="G137" s="254">
        <f t="shared" si="45"/>
        <v>0</v>
      </c>
      <c r="H137" s="254">
        <v>0</v>
      </c>
      <c r="I137" s="254">
        <v>0</v>
      </c>
      <c r="J137" s="254">
        <v>0</v>
      </c>
      <c r="K137" s="254">
        <v>0</v>
      </c>
      <c r="L137" s="254">
        <v>0</v>
      </c>
      <c r="M137" s="254">
        <f t="shared" si="46"/>
        <v>0</v>
      </c>
    </row>
    <row r="138" spans="1:13" s="255" customFormat="1" ht="10.199999999999999" customHeight="1">
      <c r="A138" s="251" t="s">
        <v>370</v>
      </c>
      <c r="B138" s="252">
        <f>IFERROR(VLOOKUP(A138,BG!A:C,3,FALSE),0)</f>
        <v>43.39</v>
      </c>
      <c r="C138" s="253"/>
      <c r="D138" s="253"/>
      <c r="E138" s="254"/>
      <c r="F138" s="254">
        <f t="shared" si="35"/>
        <v>43.39</v>
      </c>
      <c r="G138" s="254">
        <f t="shared" ref="G138" si="53">-F138</f>
        <v>-43.39</v>
      </c>
      <c r="H138" s="254">
        <v>0</v>
      </c>
      <c r="I138" s="254">
        <v>0</v>
      </c>
      <c r="J138" s="254">
        <v>0</v>
      </c>
      <c r="K138" s="254">
        <v>0</v>
      </c>
      <c r="L138" s="254">
        <v>0</v>
      </c>
      <c r="M138" s="254">
        <f t="shared" ref="M138" si="54">+SUM(F138:L138)</f>
        <v>0</v>
      </c>
    </row>
    <row r="139" spans="1:13" s="255" customFormat="1" ht="10.199999999999999" customHeight="1">
      <c r="A139" s="251" t="s">
        <v>279</v>
      </c>
      <c r="B139" s="252">
        <f>IFERROR(VLOOKUP(A139,BG!A:C,3,FALSE),0)</f>
        <v>66.989999999999995</v>
      </c>
      <c r="C139" s="253"/>
      <c r="D139" s="253"/>
      <c r="E139" s="254"/>
      <c r="F139" s="254">
        <f t="shared" si="35"/>
        <v>66.989999999999995</v>
      </c>
      <c r="G139" s="254">
        <f t="shared" si="45"/>
        <v>-66.989999999999995</v>
      </c>
      <c r="H139" s="254">
        <v>0</v>
      </c>
      <c r="I139" s="254">
        <v>0</v>
      </c>
      <c r="J139" s="254">
        <v>0</v>
      </c>
      <c r="K139" s="254">
        <v>0</v>
      </c>
      <c r="L139" s="254">
        <v>0</v>
      </c>
      <c r="M139" s="254">
        <f t="shared" si="46"/>
        <v>0</v>
      </c>
    </row>
    <row r="140" spans="1:13" s="255" customFormat="1" ht="10.199999999999999" customHeight="1">
      <c r="A140" s="251" t="s">
        <v>281</v>
      </c>
      <c r="B140" s="252">
        <f>IFERROR(VLOOKUP(A140,BG!A:C,3,FALSE),0)</f>
        <v>-21639.63</v>
      </c>
      <c r="C140" s="253"/>
      <c r="D140" s="253"/>
      <c r="E140" s="254"/>
      <c r="F140" s="254">
        <f t="shared" si="35"/>
        <v>-21639.63</v>
      </c>
      <c r="G140" s="254">
        <f t="shared" si="45"/>
        <v>21639.63</v>
      </c>
      <c r="H140" s="254">
        <v>0</v>
      </c>
      <c r="I140" s="254">
        <v>0</v>
      </c>
      <c r="J140" s="254">
        <v>0</v>
      </c>
      <c r="K140" s="254">
        <v>0</v>
      </c>
      <c r="L140" s="254">
        <v>0</v>
      </c>
      <c r="M140" s="254">
        <f t="shared" si="46"/>
        <v>0</v>
      </c>
    </row>
    <row r="141" spans="1:13" s="255" customFormat="1" ht="10.199999999999999" customHeight="1">
      <c r="A141" s="251" t="s">
        <v>283</v>
      </c>
      <c r="B141" s="252">
        <f>IFERROR(VLOOKUP(A141,BG!A:C,3,FALSE),0)</f>
        <v>-15855.23</v>
      </c>
      <c r="C141" s="253"/>
      <c r="D141" s="253"/>
      <c r="E141" s="254"/>
      <c r="F141" s="254">
        <f t="shared" si="35"/>
        <v>-15855.23</v>
      </c>
      <c r="G141" s="254">
        <f t="shared" si="45"/>
        <v>15855.23</v>
      </c>
      <c r="H141" s="254">
        <v>0</v>
      </c>
      <c r="I141" s="254">
        <v>0</v>
      </c>
      <c r="J141" s="254">
        <v>0</v>
      </c>
      <c r="K141" s="254">
        <v>0</v>
      </c>
      <c r="L141" s="254">
        <v>0</v>
      </c>
      <c r="M141" s="254">
        <f t="shared" si="46"/>
        <v>0</v>
      </c>
    </row>
    <row r="142" spans="1:13" s="255" customFormat="1" ht="10.199999999999999" customHeight="1">
      <c r="A142" s="251" t="s">
        <v>285</v>
      </c>
      <c r="B142" s="252"/>
      <c r="C142" s="253"/>
      <c r="D142" s="253"/>
      <c r="E142" s="254"/>
      <c r="F142" s="254">
        <f t="shared" si="35"/>
        <v>0</v>
      </c>
      <c r="G142" s="254">
        <v>0</v>
      </c>
      <c r="H142" s="254">
        <v>0</v>
      </c>
      <c r="I142" s="254">
        <v>0</v>
      </c>
      <c r="J142" s="254">
        <v>0</v>
      </c>
      <c r="K142" s="254">
        <v>0</v>
      </c>
      <c r="L142" s="254">
        <v>0</v>
      </c>
      <c r="M142" s="254">
        <f t="shared" si="46"/>
        <v>0</v>
      </c>
    </row>
    <row r="143" spans="1:13" s="255" customFormat="1" ht="10.199999999999999" customHeight="1">
      <c r="A143" s="251" t="s">
        <v>287</v>
      </c>
      <c r="B143" s="252">
        <f>IFERROR(VLOOKUP(A143,BG!A:C,3,FALSE),0)</f>
        <v>0.55000000000000004</v>
      </c>
      <c r="C143" s="253"/>
      <c r="D143" s="253"/>
      <c r="E143" s="254"/>
      <c r="F143" s="254">
        <f t="shared" si="35"/>
        <v>0.55000000000000004</v>
      </c>
      <c r="G143" s="254">
        <f>-F143-0.01</f>
        <v>-0.56000000000000005</v>
      </c>
      <c r="I143" s="254">
        <v>0</v>
      </c>
      <c r="K143" s="254">
        <v>0</v>
      </c>
      <c r="L143" s="254">
        <v>0</v>
      </c>
      <c r="M143" s="254">
        <f t="shared" si="46"/>
        <v>-1.0000000000000009E-2</v>
      </c>
    </row>
    <row r="144" spans="1:13" s="255" customFormat="1" ht="10.199999999999999" customHeight="1">
      <c r="A144" s="251" t="s">
        <v>289</v>
      </c>
      <c r="B144" s="252"/>
      <c r="C144" s="253"/>
      <c r="D144" s="253"/>
      <c r="E144" s="254"/>
      <c r="F144" s="254">
        <f t="shared" si="35"/>
        <v>0</v>
      </c>
      <c r="G144" s="254">
        <v>0</v>
      </c>
      <c r="H144" s="254">
        <v>0</v>
      </c>
      <c r="I144" s="254">
        <v>0</v>
      </c>
      <c r="J144" s="254">
        <v>0</v>
      </c>
      <c r="K144" s="254">
        <v>0</v>
      </c>
      <c r="L144" s="254">
        <v>0</v>
      </c>
      <c r="M144" s="254">
        <f t="shared" si="46"/>
        <v>0</v>
      </c>
    </row>
    <row r="145" spans="1:40" s="255" customFormat="1" ht="10.199999999999999" customHeight="1">
      <c r="A145" s="251" t="s">
        <v>291</v>
      </c>
      <c r="B145" s="252"/>
      <c r="C145" s="253"/>
      <c r="D145" s="253"/>
      <c r="E145" s="254"/>
      <c r="F145" s="254">
        <f t="shared" si="35"/>
        <v>0</v>
      </c>
      <c r="G145" s="254">
        <v>0</v>
      </c>
      <c r="H145" s="254">
        <v>0</v>
      </c>
      <c r="I145" s="254">
        <v>0</v>
      </c>
      <c r="J145" s="254">
        <v>0</v>
      </c>
      <c r="K145" s="254">
        <v>0</v>
      </c>
      <c r="L145" s="254">
        <v>0</v>
      </c>
      <c r="M145" s="254">
        <f t="shared" si="46"/>
        <v>0</v>
      </c>
    </row>
    <row r="146" spans="1:40" s="255" customFormat="1" ht="10.199999999999999" customHeight="1">
      <c r="A146" s="251" t="s">
        <v>293</v>
      </c>
      <c r="B146" s="252"/>
      <c r="C146" s="253"/>
      <c r="D146" s="253"/>
      <c r="E146" s="254"/>
      <c r="F146" s="254">
        <f t="shared" si="35"/>
        <v>0</v>
      </c>
      <c r="G146" s="254">
        <v>0</v>
      </c>
      <c r="H146" s="254">
        <v>0</v>
      </c>
      <c r="I146" s="254">
        <v>0</v>
      </c>
      <c r="J146" s="254">
        <v>0</v>
      </c>
      <c r="K146" s="254">
        <v>0</v>
      </c>
      <c r="L146" s="254">
        <v>0</v>
      </c>
      <c r="M146" s="254">
        <f t="shared" si="46"/>
        <v>0</v>
      </c>
    </row>
    <row r="147" spans="1:40" s="255" customFormat="1" ht="10.199999999999999" customHeight="1">
      <c r="A147" s="251" t="s">
        <v>371</v>
      </c>
      <c r="B147" s="252">
        <f>IFERROR(VLOOKUP(A147,BG!A:C,3,FALSE),0)</f>
        <v>200438.38</v>
      </c>
      <c r="C147" s="253"/>
      <c r="D147" s="253"/>
      <c r="E147" s="254"/>
      <c r="F147" s="254">
        <f t="shared" si="35"/>
        <v>200438.38</v>
      </c>
      <c r="G147" s="254">
        <f t="shared" ref="G147" si="55">-F147</f>
        <v>-200438.38</v>
      </c>
      <c r="H147" s="254">
        <v>0</v>
      </c>
      <c r="I147" s="254">
        <v>0</v>
      </c>
      <c r="J147" s="254">
        <v>0</v>
      </c>
      <c r="K147" s="254">
        <v>0</v>
      </c>
      <c r="L147" s="254">
        <v>0</v>
      </c>
      <c r="M147" s="254">
        <f t="shared" ref="M147" si="56">+SUM(F147:L147)</f>
        <v>0</v>
      </c>
    </row>
    <row r="148" spans="1:40" s="255" customFormat="1" ht="10.199999999999999" customHeight="1">
      <c r="A148" s="251" t="s">
        <v>295</v>
      </c>
      <c r="B148" s="252">
        <f>IFERROR(VLOOKUP(A148,BG!A:C,3,FALSE),0)</f>
        <v>6167411.79</v>
      </c>
      <c r="C148" s="253"/>
      <c r="D148" s="253"/>
      <c r="E148" s="254"/>
      <c r="F148" s="254">
        <f t="shared" si="35"/>
        <v>6167411.79</v>
      </c>
      <c r="G148" s="254">
        <f t="shared" ref="G148" si="57">-F148</f>
        <v>-6167411.79</v>
      </c>
      <c r="H148" s="254">
        <v>0</v>
      </c>
      <c r="I148" s="254">
        <v>0</v>
      </c>
      <c r="J148" s="254">
        <v>0</v>
      </c>
      <c r="K148" s="254">
        <v>0</v>
      </c>
      <c r="L148" s="254">
        <v>0</v>
      </c>
      <c r="M148" s="254">
        <f t="shared" si="46"/>
        <v>0</v>
      </c>
    </row>
    <row r="149" spans="1:40" s="255" customFormat="1" ht="10.199999999999999" customHeight="1">
      <c r="A149" s="251" t="s">
        <v>297</v>
      </c>
      <c r="B149" s="252"/>
      <c r="C149" s="253"/>
      <c r="D149" s="253"/>
      <c r="E149" s="254"/>
      <c r="F149" s="254">
        <f t="shared" si="35"/>
        <v>0</v>
      </c>
      <c r="G149" s="254">
        <v>0</v>
      </c>
      <c r="H149" s="254">
        <v>0</v>
      </c>
      <c r="I149" s="254">
        <v>0</v>
      </c>
      <c r="J149" s="254">
        <v>0</v>
      </c>
      <c r="K149" s="254">
        <v>0</v>
      </c>
      <c r="L149" s="254">
        <v>0</v>
      </c>
      <c r="M149" s="254">
        <f t="shared" si="46"/>
        <v>0</v>
      </c>
    </row>
    <row r="150" spans="1:40" s="255" customFormat="1" ht="10.199999999999999" customHeight="1">
      <c r="A150" s="251" t="s">
        <v>299</v>
      </c>
      <c r="B150" s="252">
        <f>IFERROR(VLOOKUP(A150,BG!A:C,3,FALSE),0)</f>
        <v>235931.18</v>
      </c>
      <c r="C150" s="253"/>
      <c r="D150" s="253"/>
      <c r="E150" s="254"/>
      <c r="F150" s="254">
        <f t="shared" si="35"/>
        <v>235931.18</v>
      </c>
      <c r="G150" s="254">
        <v>0</v>
      </c>
      <c r="H150" s="254">
        <v>0</v>
      </c>
      <c r="I150" s="254">
        <f>-F150</f>
        <v>-235931.18</v>
      </c>
      <c r="J150" s="254">
        <v>0</v>
      </c>
      <c r="K150" s="254">
        <v>0</v>
      </c>
      <c r="L150" s="254">
        <v>0</v>
      </c>
      <c r="M150" s="254">
        <f t="shared" si="46"/>
        <v>0</v>
      </c>
    </row>
    <row r="151" spans="1:40" s="255" customFormat="1" ht="10.199999999999999" customHeight="1">
      <c r="A151" s="251" t="s">
        <v>321</v>
      </c>
      <c r="B151" s="252">
        <f>IFERROR(VLOOKUP(A151,BG!A:C,3,FALSE),0)</f>
        <v>0</v>
      </c>
      <c r="C151" s="253"/>
      <c r="D151" s="253"/>
      <c r="E151" s="254"/>
      <c r="F151" s="254">
        <f t="shared" si="35"/>
        <v>0</v>
      </c>
      <c r="G151" s="254">
        <v>0</v>
      </c>
      <c r="H151" s="254">
        <v>0</v>
      </c>
      <c r="I151" s="254">
        <v>0</v>
      </c>
      <c r="J151" s="254">
        <v>0</v>
      </c>
      <c r="K151" s="254">
        <v>0</v>
      </c>
      <c r="L151" s="254">
        <v>0</v>
      </c>
      <c r="M151" s="254">
        <f t="shared" si="46"/>
        <v>0</v>
      </c>
    </row>
    <row r="152" spans="1:40" s="255" customFormat="1" ht="10.199999999999999" customHeight="1">
      <c r="A152" s="251" t="s">
        <v>322</v>
      </c>
      <c r="B152" s="252">
        <f>IFERROR(VLOOKUP(A152,BG!A:C,3,FALSE),0)</f>
        <v>0</v>
      </c>
      <c r="C152" s="253"/>
      <c r="D152" s="253"/>
      <c r="E152" s="254"/>
      <c r="F152" s="254">
        <f t="shared" si="35"/>
        <v>0</v>
      </c>
      <c r="G152" s="254">
        <f>-F152</f>
        <v>0</v>
      </c>
      <c r="H152" s="254">
        <v>0</v>
      </c>
      <c r="I152" s="254">
        <v>0</v>
      </c>
      <c r="J152" s="254">
        <v>0</v>
      </c>
      <c r="K152" s="254">
        <v>0</v>
      </c>
      <c r="L152" s="254">
        <v>0</v>
      </c>
      <c r="M152" s="254">
        <f t="shared" si="46"/>
        <v>0</v>
      </c>
    </row>
    <row r="153" spans="1:40" s="261" customFormat="1" ht="10.199999999999999" customHeight="1">
      <c r="A153" s="256" t="s">
        <v>323</v>
      </c>
      <c r="B153" s="257">
        <v>0</v>
      </c>
      <c r="C153" s="257"/>
      <c r="D153" s="257">
        <f>+B153</f>
        <v>0</v>
      </c>
      <c r="E153" s="257">
        <v>0</v>
      </c>
      <c r="F153" s="258">
        <f>+B153+C153-D153</f>
        <v>0</v>
      </c>
      <c r="G153" s="259">
        <v>0</v>
      </c>
      <c r="H153" s="259">
        <v>0</v>
      </c>
      <c r="I153" s="259">
        <v>0</v>
      </c>
      <c r="J153" s="259">
        <v>0</v>
      </c>
      <c r="K153" s="259">
        <v>0</v>
      </c>
      <c r="L153" s="259">
        <v>0</v>
      </c>
      <c r="M153" s="259">
        <f t="shared" ref="M153" si="58">+SUM(F153:L153)</f>
        <v>0</v>
      </c>
      <c r="N153" s="260"/>
      <c r="O153" s="260"/>
      <c r="P153" s="260"/>
      <c r="Q153" s="260"/>
      <c r="R153" s="260"/>
      <c r="S153" s="260"/>
      <c r="T153" s="260"/>
      <c r="U153" s="260"/>
      <c r="V153" s="260"/>
      <c r="W153" s="260"/>
      <c r="X153" s="260"/>
      <c r="Y153" s="260"/>
      <c r="Z153" s="260"/>
    </row>
    <row r="154" spans="1:40" s="264" customFormat="1" ht="10.199999999999999" customHeight="1" thickBot="1">
      <c r="A154" s="262" t="s">
        <v>28</v>
      </c>
      <c r="B154" s="262">
        <f t="shared" ref="B154:M154" si="59">+SUM(B4:B153)</f>
        <v>1.1466909199953079E-8</v>
      </c>
      <c r="C154" s="262">
        <f t="shared" si="59"/>
        <v>0</v>
      </c>
      <c r="D154" s="262">
        <f t="shared" si="59"/>
        <v>0</v>
      </c>
      <c r="E154" s="262">
        <f t="shared" si="59"/>
        <v>-4.3073669075965881E-9</v>
      </c>
      <c r="F154" s="262">
        <f t="shared" si="59"/>
        <v>1.7986167222261429E-8</v>
      </c>
      <c r="G154" s="262">
        <f t="shared" si="59"/>
        <v>-17945976.736356612</v>
      </c>
      <c r="H154" s="262">
        <f t="shared" si="59"/>
        <v>338055.97522918379</v>
      </c>
      <c r="I154" s="262">
        <f t="shared" si="59"/>
        <v>-205241.7</v>
      </c>
      <c r="J154" s="262">
        <f t="shared" si="59"/>
        <v>19094.78</v>
      </c>
      <c r="K154" s="262">
        <f t="shared" si="59"/>
        <v>-98560185.090000004</v>
      </c>
      <c r="L154" s="262">
        <f t="shared" si="59"/>
        <v>115868601.13</v>
      </c>
      <c r="M154" s="262">
        <f t="shared" si="59"/>
        <v>-485651.64112742315</v>
      </c>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3"/>
    </row>
    <row r="155" spans="1:40" s="265" customFormat="1" ht="15" thickTop="1">
      <c r="D155" s="265">
        <f>C154-D154</f>
        <v>0</v>
      </c>
      <c r="F155" s="266"/>
      <c r="G155" s="267"/>
      <c r="H155" s="267"/>
      <c r="I155" s="267"/>
      <c r="J155" s="267">
        <f>+SUM(G154:J154)</f>
        <v>-17794067.681127425</v>
      </c>
      <c r="K155" s="267"/>
      <c r="L155" s="267">
        <f>+SUM(K154:L154)</f>
        <v>17308416.039999992</v>
      </c>
      <c r="M155" s="267">
        <f>SUM(F155:L155)</f>
        <v>-485651.64112743363</v>
      </c>
      <c r="N155" s="268">
        <f>+M154-M155</f>
        <v>1.0477378964424133E-8</v>
      </c>
      <c r="O155" s="268"/>
      <c r="P155" s="268"/>
      <c r="Q155" s="268"/>
      <c r="R155" s="268"/>
      <c r="S155" s="268"/>
      <c r="T155" s="268"/>
      <c r="U155" s="268"/>
      <c r="V155" s="268"/>
      <c r="W155" s="268"/>
      <c r="X155" s="268"/>
      <c r="Y155" s="268"/>
      <c r="Z155" s="268"/>
      <c r="AA155" s="269"/>
      <c r="AB155" s="269"/>
      <c r="AC155" s="269"/>
      <c r="AD155" s="269"/>
      <c r="AE155" s="269"/>
      <c r="AF155" s="269"/>
      <c r="AG155" s="269"/>
      <c r="AH155" s="269"/>
      <c r="AI155" s="269"/>
      <c r="AJ155" s="269"/>
      <c r="AK155" s="269"/>
      <c r="AL155" s="269"/>
      <c r="AM155" s="269"/>
      <c r="AN155" s="269"/>
    </row>
    <row r="156" spans="1:40">
      <c r="A156" s="270"/>
      <c r="B156" s="271"/>
      <c r="C156" s="270"/>
      <c r="D156" s="272"/>
      <c r="E156" s="270"/>
      <c r="F156" s="273"/>
      <c r="G156" s="274"/>
      <c r="H156" s="274"/>
      <c r="I156" s="274"/>
      <c r="J156" s="274"/>
      <c r="K156" s="274"/>
      <c r="L156" s="274"/>
      <c r="M156" s="274"/>
      <c r="N156" s="275"/>
      <c r="O156" s="276"/>
      <c r="P156" s="276"/>
      <c r="Q156" s="276"/>
      <c r="R156" s="276"/>
      <c r="S156" s="276"/>
      <c r="T156" s="276"/>
      <c r="U156" s="276"/>
      <c r="V156" s="276"/>
      <c r="W156" s="276"/>
      <c r="X156" s="276"/>
      <c r="Y156" s="276"/>
      <c r="Z156" s="276"/>
    </row>
    <row r="157" spans="1:40">
      <c r="B157" s="269"/>
      <c r="F157" s="277"/>
      <c r="M157" s="278"/>
      <c r="N157" s="275"/>
    </row>
    <row r="158" spans="1:40">
      <c r="E158" s="278"/>
      <c r="F158" s="279"/>
      <c r="G158" s="280"/>
      <c r="H158" s="280"/>
      <c r="I158" s="280"/>
      <c r="J158" s="280"/>
      <c r="K158" s="280"/>
      <c r="L158" s="280"/>
    </row>
    <row r="159" spans="1:40">
      <c r="G159" s="281"/>
      <c r="H159" s="281"/>
      <c r="I159" s="281"/>
      <c r="J159" s="281"/>
      <c r="K159" s="281"/>
      <c r="L159" s="281"/>
      <c r="M159" s="278"/>
    </row>
  </sheetData>
  <mergeCells count="5">
    <mergeCell ref="A2:A3"/>
    <mergeCell ref="C2:D2"/>
    <mergeCell ref="G2:J2"/>
    <mergeCell ref="K2:L2"/>
    <mergeCell ref="M2: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K42"/>
  <sheetViews>
    <sheetView showGridLines="0" zoomScale="90" zoomScaleNormal="90" zoomScaleSheetLayoutView="90" workbookViewId="0">
      <selection activeCell="J20" sqref="J20"/>
    </sheetView>
  </sheetViews>
  <sheetFormatPr baseColWidth="10" defaultColWidth="11.44140625" defaultRowHeight="13.2"/>
  <cols>
    <col min="1" max="1" width="3" style="43" customWidth="1"/>
    <col min="2" max="2" width="48.88671875" style="76" customWidth="1"/>
    <col min="3" max="3" width="17" style="76" bestFit="1" customWidth="1"/>
    <col min="4" max="4" width="10.44140625" style="76" customWidth="1"/>
    <col min="5" max="5" width="21.6640625" style="76" customWidth="1"/>
    <col min="6" max="6" width="21.33203125" style="165" customWidth="1"/>
    <col min="7" max="7" width="3" style="43" customWidth="1"/>
    <col min="8" max="8" width="15.44140625" style="43" bestFit="1" customWidth="1"/>
    <col min="9" max="9" width="17.44140625" style="43" customWidth="1"/>
    <col min="10" max="10" width="19" style="43" bestFit="1" customWidth="1"/>
    <col min="11" max="11" width="12.6640625" style="43" bestFit="1" customWidth="1"/>
    <col min="12" max="16384" width="11.44140625" style="43"/>
  </cols>
  <sheetData>
    <row r="1" spans="2:11">
      <c r="B1" s="43"/>
      <c r="C1" s="43"/>
      <c r="D1" s="87"/>
      <c r="E1" s="43"/>
      <c r="F1" s="43"/>
    </row>
    <row r="2" spans="2:11">
      <c r="B2" s="43"/>
      <c r="C2" s="43"/>
      <c r="D2" s="87"/>
      <c r="E2" s="43"/>
      <c r="F2" s="43"/>
    </row>
    <row r="3" spans="2:11">
      <c r="B3" s="43"/>
      <c r="C3" s="43"/>
      <c r="D3" s="87"/>
      <c r="E3" s="43"/>
      <c r="F3" s="43"/>
    </row>
    <row r="4" spans="2:11">
      <c r="B4" s="43"/>
      <c r="C4" s="43"/>
      <c r="D4" s="87"/>
      <c r="E4" s="43"/>
      <c r="F4" s="43"/>
    </row>
    <row r="5" spans="2:11">
      <c r="B5" s="43"/>
      <c r="C5" s="43"/>
      <c r="D5" s="87"/>
      <c r="E5" s="43"/>
      <c r="F5" s="43"/>
    </row>
    <row r="6" spans="2:11">
      <c r="B6" s="43"/>
      <c r="C6" s="43"/>
      <c r="D6" s="87"/>
      <c r="E6" s="43"/>
      <c r="F6" s="43"/>
    </row>
    <row r="7" spans="2:11">
      <c r="B7" s="433" t="s">
        <v>74</v>
      </c>
      <c r="C7" s="433"/>
      <c r="D7" s="433"/>
      <c r="E7" s="433"/>
      <c r="F7" s="433"/>
      <c r="G7" s="143"/>
      <c r="H7" s="91"/>
      <c r="I7" s="91"/>
    </row>
    <row r="8" spans="2:11">
      <c r="B8" s="225"/>
      <c r="C8" s="225"/>
      <c r="D8" s="225"/>
      <c r="E8" s="225"/>
      <c r="F8" s="225"/>
      <c r="G8" s="143"/>
      <c r="H8" s="91"/>
      <c r="I8" s="91"/>
    </row>
    <row r="9" spans="2:11">
      <c r="B9" s="459" t="s">
        <v>29</v>
      </c>
      <c r="C9" s="459"/>
      <c r="D9" s="459"/>
      <c r="E9" s="459"/>
      <c r="F9" s="459"/>
      <c r="G9" s="86"/>
      <c r="H9" s="86"/>
      <c r="I9" s="86"/>
    </row>
    <row r="10" spans="2:11" ht="43.5" customHeight="1">
      <c r="B10" s="437" t="s">
        <v>544</v>
      </c>
      <c r="C10" s="437"/>
      <c r="D10" s="437"/>
      <c r="E10" s="437"/>
      <c r="F10" s="437"/>
      <c r="G10" s="42"/>
      <c r="H10" s="86"/>
      <c r="I10" s="86"/>
    </row>
    <row r="11" spans="2:11">
      <c r="B11" s="471" t="s">
        <v>122</v>
      </c>
      <c r="C11" s="471"/>
      <c r="D11" s="471"/>
      <c r="E11" s="471"/>
      <c r="F11" s="471"/>
      <c r="G11" s="86"/>
      <c r="H11" s="86"/>
      <c r="I11" s="86"/>
    </row>
    <row r="12" spans="2:11">
      <c r="B12" s="144"/>
      <c r="C12" s="144"/>
      <c r="D12" s="144"/>
      <c r="E12" s="144"/>
      <c r="F12" s="123"/>
      <c r="G12" s="76"/>
    </row>
    <row r="13" spans="2:11" ht="25.2" customHeight="1">
      <c r="B13" s="145"/>
      <c r="C13" s="95"/>
      <c r="D13" s="95"/>
      <c r="E13" s="96">
        <v>45657</v>
      </c>
      <c r="F13" s="96" t="s">
        <v>543</v>
      </c>
    </row>
    <row r="14" spans="2:11">
      <c r="B14" s="469"/>
      <c r="C14" s="470"/>
      <c r="D14" s="470"/>
      <c r="E14" s="148"/>
      <c r="F14" s="148"/>
    </row>
    <row r="15" spans="2:11" s="123" customFormat="1">
      <c r="B15" s="149" t="s">
        <v>30</v>
      </c>
      <c r="C15" s="150"/>
      <c r="D15" s="150"/>
      <c r="E15" s="151"/>
      <c r="F15" s="151"/>
      <c r="J15" s="43"/>
    </row>
    <row r="16" spans="2:11" s="123" customFormat="1">
      <c r="B16" s="152"/>
      <c r="C16" s="150"/>
      <c r="D16" s="150"/>
      <c r="E16" s="151"/>
      <c r="F16" s="151"/>
      <c r="H16" s="153"/>
      <c r="I16" s="43"/>
      <c r="J16" s="43"/>
      <c r="K16" s="43"/>
    </row>
    <row r="17" spans="2:11" s="123" customFormat="1">
      <c r="B17" s="469" t="s">
        <v>31</v>
      </c>
      <c r="C17" s="470"/>
      <c r="D17" s="470"/>
      <c r="E17" s="151"/>
      <c r="F17" s="216"/>
      <c r="H17" s="153"/>
      <c r="I17" s="43"/>
      <c r="J17" s="43"/>
      <c r="K17" s="43"/>
    </row>
    <row r="18" spans="2:11" s="123" customFormat="1">
      <c r="B18" s="152" t="s">
        <v>77</v>
      </c>
      <c r="C18" s="147"/>
      <c r="D18" s="147"/>
      <c r="E18" s="151">
        <v>-17945976.736356612</v>
      </c>
      <c r="F18" s="151">
        <v>-5310023.84</v>
      </c>
      <c r="H18" s="337"/>
      <c r="I18" s="121"/>
      <c r="J18" s="43"/>
      <c r="K18" s="43"/>
    </row>
    <row r="19" spans="2:11" s="123" customFormat="1">
      <c r="B19" s="152" t="s">
        <v>545</v>
      </c>
      <c r="C19" s="150"/>
      <c r="D19" s="147"/>
      <c r="E19" s="151">
        <v>338055.97522918379</v>
      </c>
      <c r="F19" s="216">
        <v>18011.169999999998</v>
      </c>
      <c r="H19" s="337"/>
      <c r="I19" s="121"/>
      <c r="J19" s="43"/>
      <c r="K19" s="43"/>
    </row>
    <row r="20" spans="2:11" s="123" customFormat="1">
      <c r="B20" s="154" t="s">
        <v>546</v>
      </c>
      <c r="C20" s="147"/>
      <c r="D20" s="147"/>
      <c r="E20" s="151">
        <v>19094.78</v>
      </c>
      <c r="F20" s="216">
        <v>10000</v>
      </c>
      <c r="H20" s="337"/>
      <c r="I20" s="121"/>
      <c r="J20" s="43"/>
      <c r="K20" s="43"/>
    </row>
    <row r="21" spans="2:11" s="123" customFormat="1">
      <c r="B21" s="154" t="s">
        <v>32</v>
      </c>
      <c r="C21" s="147"/>
      <c r="D21" s="147"/>
      <c r="E21" s="151">
        <v>-205241.7</v>
      </c>
      <c r="F21" s="151">
        <v>-7739.97</v>
      </c>
      <c r="H21" s="337"/>
      <c r="I21" s="121"/>
      <c r="J21" s="43"/>
      <c r="K21" s="43"/>
    </row>
    <row r="22" spans="2:11" s="123" customFormat="1">
      <c r="B22" s="154"/>
      <c r="C22" s="150"/>
      <c r="D22" s="150"/>
      <c r="E22" s="151"/>
      <c r="F22" s="216"/>
      <c r="H22" s="337"/>
      <c r="I22" s="121"/>
      <c r="J22" s="43"/>
      <c r="K22" s="43"/>
    </row>
    <row r="23" spans="2:11" s="92" customFormat="1">
      <c r="B23" s="469" t="s">
        <v>33</v>
      </c>
      <c r="C23" s="470"/>
      <c r="D23" s="470"/>
      <c r="E23" s="155">
        <v>-17794067.681127425</v>
      </c>
      <c r="F23" s="155">
        <v>-5289752.6399999997</v>
      </c>
      <c r="H23" s="337"/>
      <c r="I23" s="121"/>
      <c r="J23" s="43"/>
      <c r="K23" s="43"/>
    </row>
    <row r="24" spans="2:11" s="123" customFormat="1">
      <c r="B24" s="152"/>
      <c r="C24" s="150"/>
      <c r="D24" s="147"/>
      <c r="E24" s="151"/>
      <c r="F24" s="216"/>
      <c r="H24" s="153"/>
      <c r="I24" s="43"/>
      <c r="J24" s="43"/>
      <c r="K24" s="43"/>
    </row>
    <row r="25" spans="2:11" s="123" customFormat="1">
      <c r="B25" s="149" t="s">
        <v>34</v>
      </c>
      <c r="C25" s="147"/>
      <c r="D25" s="147"/>
      <c r="E25" s="151"/>
      <c r="F25" s="216"/>
      <c r="H25" s="153"/>
      <c r="I25" s="43"/>
      <c r="J25" s="43"/>
      <c r="K25" s="43"/>
    </row>
    <row r="26" spans="2:11" s="123" customFormat="1">
      <c r="B26" s="146"/>
      <c r="C26" s="147"/>
      <c r="D26" s="147"/>
      <c r="E26" s="151"/>
      <c r="F26" s="216"/>
      <c r="H26" s="153"/>
      <c r="I26" s="43"/>
      <c r="J26" s="43"/>
      <c r="K26" s="43"/>
    </row>
    <row r="27" spans="2:11" s="123" customFormat="1">
      <c r="B27" s="472" t="s">
        <v>7</v>
      </c>
      <c r="C27" s="473"/>
      <c r="D27" s="473"/>
      <c r="E27" s="151">
        <v>-98560185.090000004</v>
      </c>
      <c r="F27" s="151">
        <v>-8823330.3100000005</v>
      </c>
      <c r="H27" s="153"/>
      <c r="I27" s="43"/>
      <c r="J27" s="43"/>
      <c r="K27" s="43"/>
    </row>
    <row r="28" spans="2:11" s="123" customFormat="1">
      <c r="B28" s="152" t="s">
        <v>6</v>
      </c>
      <c r="C28" s="150"/>
      <c r="D28" s="150"/>
      <c r="E28" s="151">
        <v>115868601.13</v>
      </c>
      <c r="F28" s="216">
        <v>17079546.170000002</v>
      </c>
      <c r="H28" s="153"/>
      <c r="I28" s="43"/>
      <c r="J28" s="43"/>
      <c r="K28" s="43"/>
    </row>
    <row r="29" spans="2:11" s="123" customFormat="1">
      <c r="B29" s="152"/>
      <c r="C29" s="150"/>
      <c r="D29" s="147"/>
      <c r="E29" s="151"/>
      <c r="F29" s="216"/>
      <c r="H29" s="153"/>
      <c r="I29" s="43"/>
      <c r="J29" s="43"/>
      <c r="K29" s="43"/>
    </row>
    <row r="30" spans="2:11" s="123" customFormat="1">
      <c r="B30" s="469" t="s">
        <v>126</v>
      </c>
      <c r="C30" s="470"/>
      <c r="D30" s="470"/>
      <c r="E30" s="155">
        <v>17308416.039999992</v>
      </c>
      <c r="F30" s="155">
        <v>8256215.8600000013</v>
      </c>
      <c r="H30" s="153"/>
      <c r="I30" s="43"/>
      <c r="J30" s="43"/>
      <c r="K30" s="43"/>
    </row>
    <row r="31" spans="2:11" s="123" customFormat="1">
      <c r="B31" s="152" t="s">
        <v>35</v>
      </c>
      <c r="C31" s="147"/>
      <c r="D31" s="147"/>
      <c r="E31" s="217">
        <v>2966463.22</v>
      </c>
      <c r="F31" s="217">
        <v>0</v>
      </c>
      <c r="H31" s="153"/>
      <c r="I31" s="43"/>
      <c r="J31" s="43"/>
      <c r="K31" s="43"/>
    </row>
    <row r="32" spans="2:11" s="159" customFormat="1">
      <c r="B32" s="156" t="s">
        <v>36</v>
      </c>
      <c r="C32" s="157"/>
      <c r="D32" s="157"/>
      <c r="E32" s="158">
        <v>2480811.5788725666</v>
      </c>
      <c r="F32" s="158">
        <v>2966463.2200000016</v>
      </c>
      <c r="H32" s="332"/>
      <c r="I32" s="43"/>
      <c r="J32" s="43"/>
      <c r="K32" s="43"/>
    </row>
    <row r="33" spans="1:11" s="123" customFormat="1">
      <c r="B33" s="43" t="s">
        <v>542</v>
      </c>
      <c r="C33" s="160"/>
      <c r="D33" s="160"/>
      <c r="E33" s="161"/>
      <c r="F33" s="161"/>
      <c r="I33" s="162"/>
      <c r="J33" s="163"/>
      <c r="K33" s="164"/>
    </row>
    <row r="34" spans="1:11" s="123" customFormat="1">
      <c r="B34" s="43" t="s">
        <v>123</v>
      </c>
      <c r="C34" s="43"/>
      <c r="D34" s="43"/>
      <c r="E34" s="43"/>
      <c r="F34" s="43"/>
      <c r="I34" s="163"/>
      <c r="J34" s="163"/>
      <c r="K34" s="164"/>
    </row>
    <row r="35" spans="1:11">
      <c r="E35" s="43"/>
      <c r="F35" s="43"/>
      <c r="I35" s="98"/>
      <c r="J35" s="98"/>
      <c r="K35" s="98"/>
    </row>
    <row r="36" spans="1:11">
      <c r="E36" s="43"/>
      <c r="F36" s="43"/>
      <c r="G36" s="76"/>
      <c r="I36" s="123"/>
    </row>
    <row r="37" spans="1:11">
      <c r="B37" s="80"/>
      <c r="E37" s="43"/>
      <c r="F37" s="43"/>
      <c r="G37" s="76"/>
      <c r="I37" s="123"/>
    </row>
    <row r="38" spans="1:11">
      <c r="G38" s="84"/>
    </row>
    <row r="39" spans="1:11">
      <c r="G39" s="87"/>
      <c r="H39" s="80"/>
    </row>
    <row r="41" spans="1:11" s="80" customFormat="1">
      <c r="A41" s="140"/>
      <c r="B41" s="79"/>
      <c r="C41" s="166"/>
      <c r="E41" s="79"/>
      <c r="G41" s="81"/>
    </row>
    <row r="42" spans="1:11" s="80" customFormat="1">
      <c r="A42" s="140"/>
      <c r="B42" s="141"/>
      <c r="C42" s="142"/>
      <c r="E42" s="141"/>
      <c r="G42" s="141"/>
    </row>
  </sheetData>
  <customSheetViews>
    <customSheetView guid="{F3648BCD-1CED-4BBB-AE63-37BDB925883F}" scale="80" showGridLines="0" fitToPage="1" hiddenRows="1">
      <pane ySplit="7" topLeftCell="A25" activePane="bottomLeft" state="frozen"/>
      <selection pane="bottomLeft" activeCell="B2" sqref="B2:G44"/>
      <pageMargins left="0" right="0" top="0" bottom="0" header="0" footer="0"/>
      <pageSetup paperSize="9" scale="71" fitToHeight="0" orientation="portrait" r:id="rId1"/>
    </customSheetView>
    <customSheetView guid="{5FCC9217-B3E9-4B91-A943-5F21728EBEE9}" scale="80" showPageBreaks="1" showGridLines="0" fitToPage="1" printArea="1" hiddenRows="1">
      <pane ySplit="7" topLeftCell="A33" activePane="bottomLeft" state="frozen"/>
      <selection pane="bottomLeft" activeCell="B7" sqref="B7:F42"/>
      <pageMargins left="0" right="0" top="0" bottom="0" header="0" footer="0"/>
      <pageSetup paperSize="9" scale="71" fitToHeight="0" orientation="portrait" r:id="rId2"/>
    </customSheetView>
    <customSheetView guid="{7015FC6D-0680-4B00-AA0E-B83DA1D0B666}" scale="80" showPageBreaks="1" showGridLines="0" fitToPage="1" printArea="1" hiddenRows="1">
      <pane ySplit="7" topLeftCell="A25" activePane="bottomLeft" state="frozen"/>
      <selection pane="bottomLeft" activeCell="B2" sqref="B2:G44"/>
      <pageMargins left="0" right="0" top="0" bottom="0" header="0" footer="0"/>
      <pageSetup paperSize="9" scale="71" fitToHeight="0" orientation="portrait" r:id="rId3"/>
    </customSheetView>
    <customSheetView guid="{B9F63820-5C32-455A-BC9D-0BE84D6B0867}" scale="80" showGridLines="0" fitToPage="1" hiddenRows="1" state="hidden">
      <pane ySplit="7" topLeftCell="A25" activePane="bottomLeft" state="frozen"/>
      <selection pane="bottomLeft" activeCell="B2" sqref="B2:G44"/>
      <pageMargins left="0" right="0" top="0" bottom="0" header="0" footer="0"/>
      <pageSetup paperSize="9" scale="71" fitToHeight="0" orientation="portrait" r:id="rId4"/>
    </customSheetView>
  </customSheetViews>
  <mergeCells count="9">
    <mergeCell ref="B7:F7"/>
    <mergeCell ref="B30:D30"/>
    <mergeCell ref="B9:F9"/>
    <mergeCell ref="B11:F11"/>
    <mergeCell ref="B17:D17"/>
    <mergeCell ref="B23:D23"/>
    <mergeCell ref="B27:D27"/>
    <mergeCell ref="B14:D14"/>
    <mergeCell ref="B10:F10"/>
  </mergeCells>
  <pageMargins left="0.7" right="0.7" top="0.75" bottom="0.75" header="0.3" footer="0.3"/>
  <pageSetup paperSize="9" scale="70" fitToHeight="0" orientation="portrait" r:id="rId5"/>
  <drawing r:id="rId6"/>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5" Type="http://schemas.openxmlformats.org/package/2006/relationships/digital-signature/signature" Target="sig5.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p0y7bzJNiaBgJPGN8Sbd8YeYBMbaS1rd5uW4Tg9fPMk=</DigestValue>
    </Reference>
    <Reference Type="http://www.w3.org/2000/09/xmldsig#Object" URI="#idOfficeObject">
      <DigestMethod Algorithm="http://www.w3.org/2001/04/xmlenc#sha256"/>
      <DigestValue>JExLXV2FpSp0P7bO+qftoUzF8sw4Dod2NqXSgTxfuf4=</DigestValue>
    </Reference>
    <Reference Type="http://uri.etsi.org/01903#SignedProperties" URI="#idSignedProperties">
      <Transforms>
        <Transform Algorithm="http://www.w3.org/TR/2001/REC-xml-c14n-20010315"/>
      </Transforms>
      <DigestMethod Algorithm="http://www.w3.org/2001/04/xmlenc#sha256"/>
      <DigestValue>/KvdVPqFfC5V9uEJ2YyGcSPKs1QAiHOM+Q9VPO7HbkQ=</DigestValue>
    </Reference>
    <Reference Type="http://www.w3.org/2000/09/xmldsig#Object" URI="#idValidSigLnImg">
      <DigestMethod Algorithm="http://www.w3.org/2001/04/xmlenc#sha256"/>
      <DigestValue>91BcHdW6t5P1l1OXEzyrgBnGEiFpHjhAkfFo0XwQcEs=</DigestValue>
    </Reference>
    <Reference Type="http://www.w3.org/2000/09/xmldsig#Object" URI="#idInvalidSigLnImg">
      <DigestMethod Algorithm="http://www.w3.org/2001/04/xmlenc#sha256"/>
      <DigestValue>LjP/tGDYrRofBdnLB1Y9CrCn7pkVRJegTo7U6RlGw7I=</DigestValue>
    </Reference>
  </SignedInfo>
  <SignatureValue>TkUAdBJR0ZvdcwwBPtGH0d0PpcgC7UD1zAcnUM8F3LLbERMfBRmd+vPi+ygRgMG3RlMWYPOcfBca
/CeIDteqN+TIEt/4LSG0nj5YNebS0YQ4Q7mTWfquDn9L4sBFYjjg/iM+zmp9VB5glOfejcf/2Wpx
cHEYRgFVx4Ve0Ze6dxT8EYe+AQhjw1WIzrK08AaVB72UHaTa7ML9+MqDK/3p2kHaXuUri0G3m1Nh
3IL8pcaL9Bqzqz0WnnSCwCqfz+ZVpOiY8+6hTjcB4cyp7o445y1WigMZ4ojtu+H64GFJwWoFEh4C
dLAUYTet4QA8oYKKzpUAjU29YiK5A6AAUT8Tkg==</SignatureValue>
  <KeyInfo>
    <X509Data>
      <X509Certificate>MIIHsjCCBZqgAwIBAgIRAMnNkFNnFQiGRLhX/r+4a68wDQYJKoZIhvcNAQELBQAwgYUxCzAJBgNVBAYTAlBZMQ0wCwYDVQQKEwRJQ1BQMTgwNgYDVQQLEy9QcmVzdGFkb3IgQ3VhbGlmaWNhZG8gZGUgU2VydmljaW9zIGRlIENvbmZpYW56YTEVMBMGA1UEAxMMQ09ERTEwMCBTLkEuMRYwFAYDVQQFEw1SVUM4MDA4MDYxMC03MB4XDTIzMDUxMTE5MjYzNVoXDTI1MDUxMTE5MjYzNVowgcYxCzAJBgNVBAYTAlBZMTYwNAYDVQQKDC1DRVJUSUZJQ0FETyBDVUFMSUZJQ0FETyBERSBGSVJNQSBFTEVDVFLDk05JQ0ExCzAJBgNVBAsTAkYyMRkwFwYDVQQEExBTQU5DSEVaIENIQVBBUlJPMRgwFgYDVQQqEw9EQUhJQU5BIEZBQklBTkExKTAnBgNVBAMTIERBSElBTkEgRkFCSUFOQSBTQU5DSEVaIENIQVBBUlJPMRIwEAYDVQQFEwlDSTUyNDY3NzAwggEiMA0GCSqGSIb3DQEBAQUAA4IBDwAwggEKAoIBAQC8o4GbgdJ25tfrCcwwS/Nhq2U6qW/x6LgFSnue1Jd3y9EGxCPjpQe1nf5PmdHB+R27UZQ34c8/GJaKdbmvIcyAzdqVaFPY5RGgoekl69Agk2ivHFqprHuwFJ8myKRVcuZRRZi2E2BzXpail9ncoDVhosKgcdGWUJtiKWuoxZzyeLGJTO/CfIbQ7bIQwB02atBMqieXDu+EuNwi3XlSFpBYAu90Nkuo8KoCJ/hKzVWUm23t0lluM8gUMBneAGpoIJfvn+H5mY0dsvCgfUCv2uI4VWzDbKY+jmqVA2wNa4wQXJVt/IOvGI6ybPPVM8TgpJjMXYiJjzy9o7e48DMMsqx3AgMBAAGjggLYMIIC1DAMBgNVHRMBAf8EAjAAMB0GA1UdDgQWBBT7weqFNQPFpO5dQyTc+7LWuT7dzDAfBgNVHSMEGDAWgBS+NVRiaGDnJtMxwV+XseL2ZM4H9TAOBgNVHQ8BAf8EBAMCBeAwTwYDVR0RBEgwRoEXREFIWVNBTkNIRVoyMEBHTUFJTC5DT02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NsG58IPI4kQUWOcUd7aW47ozK4Ki23O2Qlrk3ffEgD8zZiOpmGia72MJDVlgnLBW80WiTHvOLEJRH6YKEseYnc4LOS9XmXtCQ8Vu8MGs9M9Q6a2lA1tqbWUmILPr+gWnoZfsdbmUoW7dTh7H/9HSOMAmdC+F7r04LNcEDNG/8JK3aaGJAD+OIM85zQfhinVy2uEGK1j1Twhk4tx08JBjtjQ//GbV4wKTQF7zoVzVuS3Sg1D+cAK5yl7A6xr+KQFn6LE6JDPcNg5g51ogvSPKmQ6RXVEtaPl+XpTfGqbpV8kX349TAeY1cy5euVSPLQ+vVLC2tZARlzQrzXACrzrn6ITl5vPP8KHz0xJNztlt6XFX5RjJ3daqefdX6PGTwnBoTEbzduowiuNM1qKsaM9cZ3vt4dmcaD2NLEqh+/dDUeoy3JB8DORotWk13Ed8VnEoMtPxNvhKhfz70Ow+kVTJpwt3vLuNJJT471DWFZs5XhjAXqtJHNFrhsAgjr8SyB7uTg0OvHnnPqlLtH+21WovDiuiF5/kbuuFl78mkIRefcUhqpEfrv/ymM+MC5LjNrKwCeyD48VFxM8PLeNUdqONlUflXFU2N8YYo3b0zfho+Ns6RHVtVp3+zLqR46WRwLDaqIKyPEDj1Q1xBZ7CQ4Ablood2Xqvp6oL3ZkBXZHed0f</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hnFJPk1Fb/wdRKe5hmvxYomNlxg5lwVtThuq9yGKaP0=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6m8cBtoUzgMOfJYANCbDubWx38zd8rFKW1lkX4fkuoQ=</DigestValue>
      </Reference>
      <Reference URI="/xl/drawings/drawing2.xml?ContentType=application/vnd.openxmlformats-officedocument.drawing+xml">
        <DigestMethod Algorithm="http://www.w3.org/2001/04/xmlenc#sha256"/>
        <DigestValue>SvzEoC/Q2Sw8/PE+9vrJNiwcx34Ws5lf6NuwfICr60M=</DigestValue>
      </Reference>
      <Reference URI="/xl/drawings/drawing3.xml?ContentType=application/vnd.openxmlformats-officedocument.drawing+xml">
        <DigestMethod Algorithm="http://www.w3.org/2001/04/xmlenc#sha256"/>
        <DigestValue>OgRSj4KFj9WAHxCZR2gX+KRHPiAv/+HNyHPcglSLqUY=</DigestValue>
      </Reference>
      <Reference URI="/xl/drawings/drawing4.xml?ContentType=application/vnd.openxmlformats-officedocument.drawing+xml">
        <DigestMethod Algorithm="http://www.w3.org/2001/04/xmlenc#sha256"/>
        <DigestValue>sJoGz4pCdxGejHU+qHD4DPOQZn4f7v5IDfgLeTq8GzI=</DigestValue>
      </Reference>
      <Reference URI="/xl/drawings/drawing5.xml?ContentType=application/vnd.openxmlformats-officedocument.drawing+xml">
        <DigestMethod Algorithm="http://www.w3.org/2001/04/xmlenc#sha256"/>
        <DigestValue>tubKZrrK7gk3hIHIDzBKwVSTik2kU0lRo1brpv+IeFw=</DigestValue>
      </Reference>
      <Reference URI="/xl/drawings/drawing6.xml?ContentType=application/vnd.openxmlformats-officedocument.drawing+xml">
        <DigestMethod Algorithm="http://www.w3.org/2001/04/xmlenc#sha256"/>
        <DigestValue>SEnvXcdP8bzpIU9chHRm8EaxwaquOdI/8/9d/96FkwE=</DigestValue>
      </Reference>
      <Reference URI="/xl/drawings/vmlDrawing1.vml?ContentType=application/vnd.openxmlformats-officedocument.vmlDrawing">
        <DigestMethod Algorithm="http://www.w3.org/2001/04/xmlenc#sha256"/>
        <DigestValue>g+COt0LQ3joiCbGv9XdpgWUcRcDRRwvLvLeSWYefBgo=</DigestValue>
      </Reference>
      <Reference URI="/xl/media/image1.png?ContentType=image/png">
        <DigestMethod Algorithm="http://www.w3.org/2001/04/xmlenc#sha256"/>
        <DigestValue>Z0BjTa2MrSoBCsJR0SBxUbgGXZf7T0aOlhk5ozDpDcI=</DigestValue>
      </Reference>
      <Reference URI="/xl/media/image2.emf?ContentType=image/x-emf">
        <DigestMethod Algorithm="http://www.w3.org/2001/04/xmlenc#sha256"/>
        <DigestValue>HXA3IasaEG5jyQqWYDXg/9HVARx55cJ58wTeczUUkZc=</DigestValue>
      </Reference>
      <Reference URI="/xl/printerSettings/printerSettings1.bin?ContentType=application/vnd.openxmlformats-officedocument.spreadsheetml.printerSettings">
        <DigestMethod Algorithm="http://www.w3.org/2001/04/xmlenc#sha256"/>
        <DigestValue>exw8g4s0rZ5kjoN4Sy3iRX1Sb2wzY8YcYSOcttTdquE=</DigestValue>
      </Reference>
      <Reference URI="/xl/printerSettings/printerSettings10.bin?ContentType=application/vnd.openxmlformats-officedocument.spreadsheetml.printerSettings">
        <DigestMethod Algorithm="http://www.w3.org/2001/04/xmlenc#sha256"/>
        <DigestValue>TaA6KX/SRWPpmiasS8KGCRFI/mFTpQlGqiM07LbibG8=</DigestValue>
      </Reference>
      <Reference URI="/xl/printerSettings/printerSettings11.bin?ContentType=application/vnd.openxmlformats-officedocument.spreadsheetml.printerSettings">
        <DigestMethod Algorithm="http://www.w3.org/2001/04/xmlenc#sha256"/>
        <DigestValue>exw8g4s0rZ5kjoN4Sy3iRX1Sb2wzY8YcYSOcttTdquE=</DigestValue>
      </Reference>
      <Reference URI="/xl/printerSettings/printerSettings12.bin?ContentType=application/vnd.openxmlformats-officedocument.spreadsheetml.printerSettings">
        <DigestMethod Algorithm="http://www.w3.org/2001/04/xmlenc#sha256"/>
        <DigestValue>ZVxXhJn6XmjT/m1Dw2UhwYZPVXYMSYE+DUFTlsgHV4s=</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GyyR84UYFfbFvVrs+ip9vPggIMAXC0nxkmeUVNsGxCc=</DigestValue>
      </Reference>
      <Reference URI="/xl/printerSettings/printerSettings16.bin?ContentType=application/vnd.openxmlformats-officedocument.spreadsheetml.printerSettings">
        <DigestMethod Algorithm="http://www.w3.org/2001/04/xmlenc#sha256"/>
        <DigestValue>+BdIrUjIF4dgpdETKzetI2+2MzZeXWu+2X9Vqcg88Hw=</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aKO8XWThzgvGlTVSu23kX37OoqtKGS6PBUkmhsicI1Y=</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hqnMLvZ6XBY2fH1KhK00vJXWuxlSZRWkoKrdKDrIF2Q=</DigestValue>
      </Reference>
      <Reference URI="/xl/printerSettings/printerSettings21.bin?ContentType=application/vnd.openxmlformats-officedocument.spreadsheetml.printerSettings">
        <DigestMethod Algorithm="http://www.w3.org/2001/04/xmlenc#sha256"/>
        <DigestValue>82lw6sm57LAZKDcAOrer8Dq0JuSR9K7a6PanFoORimg=</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exw8g4s0rZ5kjoN4Sy3iRX1Sb2wzY8YcYSOcttTdquE=</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exw8g4s0rZ5kjoN4Sy3iRX1Sb2wzY8YcYSOcttTdquE=</DigestValue>
      </Reference>
      <Reference URI="/xl/printerSettings/printerSettings7.bin?ContentType=application/vnd.openxmlformats-officedocument.spreadsheetml.printerSettings">
        <DigestMethod Algorithm="http://www.w3.org/2001/04/xmlenc#sha256"/>
        <DigestValue>TRrCOIAvgyay9+dOHANtMRhI4Mlj24DaFIyKQoKcdPw=</DigestValue>
      </Reference>
      <Reference URI="/xl/printerSettings/printerSettings8.bin?ContentType=application/vnd.openxmlformats-officedocument.spreadsheetml.printerSettings">
        <DigestMethod Algorithm="http://www.w3.org/2001/04/xmlenc#sha256"/>
        <DigestValue>BCq9O5HHwm91X0cDGi4bjZg0oXnSgv7WGiCfkpesuIU=</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KhaUZyyOS1lbPXcMytshpRfxhNzAFiqMogpjro4NODs=</DigestValue>
      </Reference>
      <Reference URI="/xl/styles.xml?ContentType=application/vnd.openxmlformats-officedocument.spreadsheetml.styles+xml">
        <DigestMethod Algorithm="http://www.w3.org/2001/04/xmlenc#sha256"/>
        <DigestValue>QwvDBOIrrF8W3A2J5usc5cvo24TOLrJS+mQ6Sie60hs=</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4N9/16uCUbzsdDneGIsTTRvY47QgbykD/EP2KHenIGw=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8p06WvhogJH6kNvXKVH64MTRvxiVeyq7c5FWuQt+VUY=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r1pan4YB4nCVRqknDt/tulbIeeENEbFXZrW/2HITUqc=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16ybpilcgcPls+LI/FLvSUju8Y/GS3FT1uphQRtddZs=</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Zz0eiQOwxucXNEak9wvmMQNoIP3ChnFeqaa9hpxgxoU=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Vfwd3q6JoZRQl4XRQYCrXci0hbexTcx8ktmX1ddPPBQ=</DigestValue>
      </Reference>
      <Reference URI="/xl/worksheets/sheet1.xml?ContentType=application/vnd.openxmlformats-officedocument.spreadsheetml.worksheet+xml">
        <DigestMethod Algorithm="http://www.w3.org/2001/04/xmlenc#sha256"/>
        <DigestValue>YRIVwviDyXE/wKdmuwfLJG3YRKUCv85tSVYx7WW0Bb0=</DigestValue>
      </Reference>
      <Reference URI="/xl/worksheets/sheet10.xml?ContentType=application/vnd.openxmlformats-officedocument.spreadsheetml.worksheet+xml">
        <DigestMethod Algorithm="http://www.w3.org/2001/04/xmlenc#sha256"/>
        <DigestValue>dMHS8N2nTg1SH3yj05AaSqTRxRcQ1eDIWsqQAtgdLx0=</DigestValue>
      </Reference>
      <Reference URI="/xl/worksheets/sheet2.xml?ContentType=application/vnd.openxmlformats-officedocument.spreadsheetml.worksheet+xml">
        <DigestMethod Algorithm="http://www.w3.org/2001/04/xmlenc#sha256"/>
        <DigestValue>eYbqfr64I0H5M5MBZIWUFVoYrdt1i+O4lN1tuWq834A=</DigestValue>
      </Reference>
      <Reference URI="/xl/worksheets/sheet3.xml?ContentType=application/vnd.openxmlformats-officedocument.spreadsheetml.worksheet+xml">
        <DigestMethod Algorithm="http://www.w3.org/2001/04/xmlenc#sha256"/>
        <DigestValue>Fyz8BjAQChKLthu3yXQGSzNcqKJZZWF+PKFlQ9eOOhQ=</DigestValue>
      </Reference>
      <Reference URI="/xl/worksheets/sheet4.xml?ContentType=application/vnd.openxmlformats-officedocument.spreadsheetml.worksheet+xml">
        <DigestMethod Algorithm="http://www.w3.org/2001/04/xmlenc#sha256"/>
        <DigestValue>SI0GvmHXIqKsugbBbVl4XlJKn5bdvwmB6PdBmAWvO1E=</DigestValue>
      </Reference>
      <Reference URI="/xl/worksheets/sheet5.xml?ContentType=application/vnd.openxmlformats-officedocument.spreadsheetml.worksheet+xml">
        <DigestMethod Algorithm="http://www.w3.org/2001/04/xmlenc#sha256"/>
        <DigestValue>M/qPxZyztAhc5MvrhpwdHHmXOdzrM3T6jnzK1pXOcSk=</DigestValue>
      </Reference>
      <Reference URI="/xl/worksheets/sheet6.xml?ContentType=application/vnd.openxmlformats-officedocument.spreadsheetml.worksheet+xml">
        <DigestMethod Algorithm="http://www.w3.org/2001/04/xmlenc#sha256"/>
        <DigestValue>QobN+4rwthk8uhyexYr9syn6qqBDdSksnB9f5CyeJV8=</DigestValue>
      </Reference>
      <Reference URI="/xl/worksheets/sheet7.xml?ContentType=application/vnd.openxmlformats-officedocument.spreadsheetml.worksheet+xml">
        <DigestMethod Algorithm="http://www.w3.org/2001/04/xmlenc#sha256"/>
        <DigestValue>/DBATCMLM/HFiy+2HmjHEVNK2x8XkDQfSeRAongETVY=</DigestValue>
      </Reference>
      <Reference URI="/xl/worksheets/sheet8.xml?ContentType=application/vnd.openxmlformats-officedocument.spreadsheetml.worksheet+xml">
        <DigestMethod Algorithm="http://www.w3.org/2001/04/xmlenc#sha256"/>
        <DigestValue>P9zZ5HwdgxKPLS3Ky9W06yUbeP3nXWDacN7O+Sn2rhU=</DigestValue>
      </Reference>
      <Reference URI="/xl/worksheets/sheet9.xml?ContentType=application/vnd.openxmlformats-officedocument.spreadsheetml.worksheet+xml">
        <DigestMethod Algorithm="http://www.w3.org/2001/04/xmlenc#sha256"/>
        <DigestValue>Vd2+g31lqaIVrBkbCNjMYX4LzdsjUfzg2jCB7NHWvMM=</DigestValue>
      </Reference>
    </Manifest>
    <SignatureProperties>
      <SignatureProperty Id="idSignatureTime" Target="#idPackageSignature">
        <mdssi:SignatureTime xmlns:mdssi="http://schemas.openxmlformats.org/package/2006/digital-signature">
          <mdssi:Format>YYYY-MM-DDThh:mm:ssTZD</mdssi:Format>
          <mdssi:Value>2025-03-31T12:43:27Z</mdssi:Value>
        </mdssi:SignatureTime>
      </SignatureProperty>
    </SignatureProperties>
  </Object>
  <Object Id="idOfficeObject">
    <SignatureProperties>
      <SignatureProperty Id="idOfficeV1Details" Target="#idPackageSignature">
        <SignatureInfoV1 xmlns="http://schemas.microsoft.com/office/2006/digsig">
          <SetupID>{3837BA7C-FA26-4DEC-906F-DD7D396E3E32}</SetupID>
          <SignatureText>Dahiana Sánchez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2025-03-31T12:43:27Z</xd:SigningTime>
          <xd:SigningCertificate>
            <xd:Cert>
              <xd:CertDigest>
                <DigestMethod Algorithm="http://www.w3.org/2001/04/xmlenc#sha256"/>
                <DigestValue>dJ9yXvegHlgOHjcZk17y67OD6UHqmLjWRpwgAtUwVWc=</DigestValue>
              </xd:CertDigest>
              <xd:IssuerSerial>
                <X509IssuerName>SERIALNUMBER=RUC80080610-7, CN=CODE100 S.A., OU=Prestador Cualificado de Servicios de Confianza, O=ICPP, C=PY</X509IssuerName>
                <X509SerialNumber>268242175283590528351552862199679052719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FwBAACfAAAAAAAAAAAAAABtGAAALAsAACBFTUYAAAEAbBkAAJoAAAAGAAAAAAAAAAAAAAAAAAAAgAcAADgEAABYAQAAwQAAAAAAAAAAAAAAAAAAAMA/BQDo8QIACgAAABAAAAAAAAAAAAAAAEsAAAAQAAAAAAAAAAUAAAAeAAAAGAAAAAAAAAAAAAAAXQEAAKAAAAAnAAAAGAAAAAEAAAAAAAAAAAAAAAAAAAAlAAAADAAAAAEAAABMAAAAZAAAAAAAAAAAAAAAXAEAAJ8AAAAAAAAAAAAAAF0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8PDwAAAAAAAlAAAADAAAAAEAAABMAAAAZAAAAAAAAAAAAAAAXAEAAJ8AAAAAAAAAAAAAAF0BAACgAAAAIQDwAAAAAAAAAAAAAACAPwAAAAAAAAAAAACAPwAAAAAAAAAAAAAAAAAAAAAAAAAAAAAAAAAAAAAAAAAAJQAAAAwAAAAAAACAKAAAAAwAAAABAAAAJwAAABgAAAABAAAAAAAAAPDw8AAAAAAAJQAAAAwAAAABAAAATAAAAGQAAAAAAAAAAAAAAFwBAACfAAAAAAAAAAAAAABd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AAAAAAAlAAAADAAAAAEAAABMAAAAZAAAAAAAAAAAAAAAXAEAAJ8AAAAAAAAAAAAAAF0BAACgAAAAIQDwAAAAAAAAAAAAAACAPwAAAAAAAAAAAACAPwAAAAAAAAAAAAAAAAAAAAAAAAAAAAAAAAAAAAAAAAAAJQAAAAwAAAAAAACAKAAAAAwAAAABAAAAJwAAABgAAAABAAAAAAAAAP///wAAAAAAJQAAAAwAAAABAAAATAAAAGQAAAAAAAAAAAAAAFw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YX2jkH2AAAABQAAAAkAAABMAAAAAAAAAAAAAAAAAAAA//////////9gAAAAMwAxAC8AMwAvADIAMAAyADUAAAAHAAAABwAAAAUAAAAHAAAABQAAAAcAAAAHAAAABwAAAAcAAABLAAAAQAAAADAAAAAFAAAAIAAAAAEAAAABAAAAEAAAAAAAAAAAAAAAXQEAAKAAAAAAAAAAAAAAAF0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QAAABWAAAAMAAAADsAAACV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UAAABXAAAAJQAAAAwAAAAEAAAAVAAAAKgAAAAxAAAAOwAAAMMAAABWAAAAAQAAAFVVj0GF9o5BMQAAADsAAAAPAAAATAAAAAAAAAAAAAAAAAAAAP//////////bAAAAEQAYQBoAGkAYQBuAGEAIABTAOEAbgBjAGgAZQB6AAAADgAAAAoAAAALAAAABQAAAAoAAAALAAAACgAAAAUAAAALAAAACgAAAAsAAAAJAAAACwAAAAoAAAAJAAAASwAAAEAAAAAwAAAABQAAACAAAAABAAAAAQAAABAAAAAAAAAAAAAAAF0BAACgAAAAAAAAAAAAAABdAQAAoAAAACUAAAAMAAAAAgAAACcAAAAYAAAABQAAAAAAAAD///8AAAAAACUAAAAMAAAABQAAAEwAAABkAAAAAAAAAGEAAABcAQAAmwAAAAAAAABhAAAAXQ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cAAAAYAAAABQAAAAAAAAD///8AAAAAACUAAAAMAAAABQAAAEwAAABkAAAADgAAAIsAAABOAQAAmwAAAA4AAACLAAAAQQEAABEAAAAhAPAAAAAAAAAAAAAAAIA/AAAAAAAAAAAAAIA/AAAAAAAAAAAAAAAAAAAAAAAAAAAAAAAAAAAAAAAAAAAlAAAADAAAAAAAAIAoAAAADAAAAAUAAAAlAAAADAAAAAEAAAAYAAAADAAAAAAAAAASAAAADAAAAAEAAAAWAAAADAAAAAAAAABUAAAAXAEAAA8AAACLAAAATQEAAJsAAAABAAAAVVWPQYX2jkEPAAAAiwAAAC0AAABMAAAABAAAAA4AAACLAAAATwEAAJwAAACoAAAARgBpAHIAbQBhAGQAbwAgAHAAbwByADoAIABEAEEASABJAEEATgBBACAARgBBAEIASQBBAE4AQQAgAFMAQQBOAEMASABFAFoAIABDAEgAQQBQAEEAUgBSAE8AAAAGAAAAAwAAAAUAAAALAAAABwAAAAgAAAAIAAAABAAAAAgAAAAIAAAABQAAAAMAAAAEAAAACQAAAAgAAAAJAAAAAwAAAAgAAAAKAAAACAAAAAQAAAAGAAAACAAAAAcAAAADAAAACAAAAAoAAAAIAAAABAAAAAcAAAAIAAAACgAAAAgAAAAJAAAABwAAAAcAAAAEAAAACAAAAAkAAAAIAAAABwAAAAgAAAAIAAAACAAAAAoAAAAWAAAADAAAAAAAAAAlAAAADAAAAAIAAAAOAAAAFAAAAAAAAAAQAAAAFAAAAA==</Object>
  <Object Id="idInvalidSigLnImg">AQAAAGwAAAAAAAAAAAAAAFwBAACfAAAAAAAAAAAAAABtGAAALAsAACBFTUYAAAEA7B8AAKEAAAAGAAAAAAAAAAAAAAAAAAAAgAcAADgEAABYAQAAwQAAAAAAAAAAAAAAAAAAAMA/BQDo8QIACgAAABAAAAAAAAAAAAAAAEsAAAAQAAAAAAAAAAUAAAAeAAAAGAAAAAAAAAAAAAAAXQEAAKAAAAAnAAAAGAAAAAEAAAAAAAAAAAAAAAAAAAAlAAAADAAAAAEAAABMAAAAZAAAAAAAAAAAAAAAXAEAAJ8AAAAAAAAAAAAAAF0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8PDwAAAAAAAlAAAADAAAAAEAAABMAAAAZAAAAAAAAAAAAAAAXAEAAJ8AAAAAAAAAAAAAAF0BAACgAAAAIQDwAAAAAAAAAAAAAACAPwAAAAAAAAAAAACAPwAAAAAAAAAAAAAAAAAAAAAAAAAAAAAAAAAAAAAAAAAAJQAAAAwAAAAAAACAKAAAAAwAAAABAAAAJwAAABgAAAABAAAAAAAAAPDw8AAAAAAAJQAAAAwAAAABAAAATAAAAGQAAAAAAAAAAAAAAFwBAACfAAAAAAAAAAAAAABd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AAAAAAAlAAAADAAAAAEAAABMAAAAZAAAAAAAAAAAAAAAXAEAAJ8AAAAAAAAAAAAAAF0BAACgAAAAIQDwAAAAAAAAAAAAAACAPwAAAAAAAAAAAACAPwAAAAAAAAAAAAAAAAAAAAAAAAAAAAAAAAAAAAAAAAAAJQAAAAwAAAAAAACAKAAAAAwAAAABAAAAJwAAABgAAAABAAAAAAAAAP///wAAAAAAJQAAAAwAAAABAAAATAAAAGQAAAAAAAAAAAAAAFw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dAQAAoAAAAAAAAAAAAAAAXQ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xAAAAFYAAAAwAAAAOwAAAJU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xQAAAFcAAAAlAAAADAAAAAQAAABUAAAAqAAAADEAAAA7AAAAwwAAAFYAAAABAAAAVVWPQYX2jkExAAAAOwAAAA8AAABMAAAAAAAAAAAAAAAAAAAA//////////9sAAAARABhAGgAaQBhAG4AYQAgAFMA4QBuAGMAaABlAHoAAAAOAAAACgAAAAsAAAAFAAAACgAAAAsAAAAKAAAABQAAAAsAAAAKAAAACwAAAAkAAAALAAAACgAAAAkAAABLAAAAQAAAADAAAAAFAAAAIAAAAAEAAAABAAAAEAAAAAAAAAAAAAAAXQEAAKAAAAAAAAAAAAAAAF0BAACgAAAAJQAAAAwAAAACAAAAJwAAABgAAAAFAAAAAAAAAP///wAAAAAAJQAAAAwAAAAFAAAATAAAAGQAAAAAAAAAYQAAAFwBAACbAAAAAAAAAGEAAABd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wAAABgAAAAFAAAAAAAAAP///wAAAAAAJQAAAAwAAAAFAAAATAAAAGQAAAAOAAAAiwAAAE4BAACbAAAADgAAAIsAAABBAQAAEQAAACEA8AAAAAAAAAAAAAAAgD8AAAAAAAAAAAAAgD8AAAAAAAAAAAAAAAAAAAAAAAAAAAAAAAAAAAAAAAAAACUAAAAMAAAAAAAAgCgAAAAMAAAABQAAACUAAAAMAAAAAQAAABgAAAAMAAAAAAAAABIAAAAMAAAAAQAAABYAAAAMAAAAAAAAAFQAAABcAQAADwAAAIsAAABNAQAAmwAAAAEAAABVVY9BhfaOQQ8AAACLAAAALQAAAEwAAAAEAAAADgAAAIsAAABPAQAAnAAAAKgAAABGAGkAcgBtAGEAZABvACAAcABvAHIAOgAgAEQAQQBIAEkAQQBOAEEAIABGAEEAQgBJAEEATgBBACAAUwBBAE4AQwBIAEUAWgAgAEMASABBAFAAQQBSAFIATwAAAAYAAAADAAAABQAAAAsAAAAHAAAACAAAAAgAAAAEAAAACAAAAAgAAAAFAAAAAwAAAAQAAAAJAAAACAAAAAkAAAADAAAACAAAAAoAAAAIAAAABAAAAAYAAAAIAAAABwAAAAMAAAAIAAAACgAAAAgAAAAEAAAABwAAAAgAAAAKAAAACAAAAAkAAAAHAAAABwAAAAQAAAAIAAAACQAAAAgAAAAHAAAACAAAAAgAAAAIAAAAC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yiCTovdZ+bUj7ZI2cYQcLfGTqeVH+TYi83Hi63NVsWE=</DigestValue>
    </Reference>
    <Reference Type="http://www.w3.org/2000/09/xmldsig#Object" URI="#idOfficeObject">
      <DigestMethod Algorithm="http://www.w3.org/2001/04/xmlenc#sha256"/>
      <DigestValue>JUcdjNZVAgmRFRXXLFAj6nz3lc+kqab2AFyjQxCK4XA=</DigestValue>
    </Reference>
    <Reference Type="http://uri.etsi.org/01903#SignedProperties" URI="#idSignedProperties">
      <Transforms>
        <Transform Algorithm="http://www.w3.org/TR/2001/REC-xml-c14n-20010315"/>
      </Transforms>
      <DigestMethod Algorithm="http://www.w3.org/2001/04/xmlenc#sha256"/>
      <DigestValue>sb4SZVca5xMgTuZ0dzDSjvwC9RGXWuFegXTaDdRhv8Y=</DigestValue>
    </Reference>
    <Reference Type="http://www.w3.org/2000/09/xmldsig#Object" URI="#idValidSigLnImg">
      <DigestMethod Algorithm="http://www.w3.org/2001/04/xmlenc#sha256"/>
      <DigestValue>Aldw3fmmRBLl58/P9qJqJRP0b7qRYlXxAV87z63pYGM=</DigestValue>
    </Reference>
    <Reference Type="http://www.w3.org/2000/09/xmldsig#Object" URI="#idInvalidSigLnImg">
      <DigestMethod Algorithm="http://www.w3.org/2001/04/xmlenc#sha256"/>
      <DigestValue>n/epe54etxwiI0PCfAc7rJGBaP8r1ngDv8BFgpRthJU=</DigestValue>
    </Reference>
  </SignedInfo>
  <SignatureValue>TF2FibalCbIW2PiiLxTduuStUDXXNoNJSEkrmbVWwF2i76xtQeYoLqQTd4vOfqo6xOKiVp6Sl3JE
O9FwzZixkQrHm+teAfqP3xh7S0Eyvi9iw3kzdWI0Lad0swXibICudnhzNGL9gHrLjTMYoxdpeuiN
nKtgQ55gYL/y0PT/1f4aDk5EX5w91TfgExNu/MThCyHOI8FUEmJJZcWTAo0lEfMbs09iJRdSbOKF
I5OoQksFNKC/1Mpvp85BE8R81xP3BYbkUkmB0VP1ywe39MK52A4ONmKtJpeac5sUm1Pkv94u/hbO
KEpEWJD0yYDEmym1IbgS4L0HahiZIs9hnEZ+Cw==</SignatureValue>
  <KeyInfo>
    <X509Data>
      <X509Certificate>MIIHpTCCBY2gAwIBAgIQaSiR2l8cvoVJkOfjpxzOWzANBgkqhkiG9w0BAQsFADCBhTELMAkGA1UEBhMCUFkxDTALBgNVBAoTBElDUFAxODA2BgNVBAsTL1ByZXN0YWRvciBDdWFsaWZpY2FkbyBkZSBTZXJ2aWNpb3MgZGUgQ29uZmlhbnphMRUwEwYDVQQDEwxDT0RFMTAwIFMuQS4xFjAUBgNVBAUTDVJVQzgwMDgwNjEwLTcwHhcNMjMwNTExMTk0NzU2WhcNMjUwNTExMTk0NzU2WjCBtzELMAkGA1UEBhMCUFkxNjA0BgNVBAoMLUNFUlRJRklDQURPIENVQUxJRklDQURPIERFIEZJUk1BIEVMRUNUUsOTTklDQTELMAkGA1UECxMCRjIxEzARBgNVBAQTClJJVkFTIE1BU0kxFzAVBgNVBCoTDkdVU1RBVk8gQURPTEZPMSIwIAYDVQQDExlHVVNUQVZPIEFET0xGTyBSSVZBUyBNQVNJMREwDwYDVQQFEwhDSTg3NTQzODCCASIwDQYJKoZIhvcNAQEBBQADggEPADCCAQoCggEBAMG0W+f3oOZjGzQwdRYJERbBm0F42rF6MhZMKlgirl4Fa3ou5zB30YdAhzMS1dweHPjAHpcqg75PkiX8u1WPljCJVhbe9iXN8Oed8+HVCJnWWTgJBc76p4hYGm60DHpAxSJkUoebEugJkfVay6RMFzNSXiv4LF4Drpfq66JyJi+1IiU0THDyp+cKWislY+qV3/JBlgsGuNpJvn9Zc6vPJE1a1V8cfIMDa7kuuJIlJIXlHvy+VAV6c08YRCINEvMJSjpCD1zOYxMG7DVSQke7zfYAQOLxLvVfAUtPtktWnd5rjVhE7bruY7y368HZiz5IWhCRNUPNjXsufstMf3sdJ7UCAwEAAaOCAtswggLXMAwGA1UdEwEB/wQCMAAwHQYDVR0OBBYEFM9YgeNnnTaMvdmyq6vBaQpswTt+MB8GA1UdIwQYMBaAFL41VGJoYOcm0zHBX5ex4vZkzgf1MA4GA1UdDwEB/wQEAwIF4DBSBgNVHREESzBJgRpHVVNUQVZPLlJJVkFTQEFUTEFTLkNPTS5QW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sFAAOCAgEAPq6gG1QttnXTXcRgzfur2rtd2V6Eds4jge1kOqnri5xpcy7uAqm8gCNjQJlVj/H5desMU6sR9SdUyNUN8ImyB8o8k+OOESpIsnqsORaNihjnYXTdUB5qWIeod3UgzbbvWyzgwiblK55oi/66DjBycR2tgHBxHeGfO0rRXyS8r9pgwAvZGuDEFrxu2yFLLdAw867xNXjym3UEA7P0vhlixAjQxhcoKRC2IpkfJ87rNYfJvT/d9vm1aB1WlYLKMjtxgPc8PlealRarR3Lf9X52QQprUPCbPwFQGNgsF17E+Du78L5d3aJ2kKsJR2ujCflRm+qm8ktqYbaY+n9A1KN+N1UBx2IZECjysu4NqJEIP97aXUkVPmFvgK0mLvUb2RJtHi9Uk9vlpS4CWb1VITzEFzLsGYgazxNrvbeJanF041WtuzLkMJU7mm7Zz8Epl9FRUIOlZplcrsuHxQMdtB0pFD5JsL8Nz3ezHgSJ27M/0z3y6SZ5/N8o3gT6oPwnM6iJ6LBNuUQDH92fGjQEfVlFXE71GvCTzHSTillii49AlO7CTC65fm0Gk/ZK2POO8k7PnAS/XVPVB6TdiWse4kiT9MGwLlqLVlcQnoYi4DwlTyhVDZW0N0yhXmU91i10zyI7aMP3rOZlvn5P+8ht5Fbi9SXudSt19VsPJ07tv2jY1U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hnFJPk1Fb/wdRKe5hmvxYomNlxg5lwVtThuq9yGKaP0=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6m8cBtoUzgMOfJYANCbDubWx38zd8rFKW1lkX4fkuoQ=</DigestValue>
      </Reference>
      <Reference URI="/xl/drawings/drawing2.xml?ContentType=application/vnd.openxmlformats-officedocument.drawing+xml">
        <DigestMethod Algorithm="http://www.w3.org/2001/04/xmlenc#sha256"/>
        <DigestValue>SvzEoC/Q2Sw8/PE+9vrJNiwcx34Ws5lf6NuwfICr60M=</DigestValue>
      </Reference>
      <Reference URI="/xl/drawings/drawing3.xml?ContentType=application/vnd.openxmlformats-officedocument.drawing+xml">
        <DigestMethod Algorithm="http://www.w3.org/2001/04/xmlenc#sha256"/>
        <DigestValue>OgRSj4KFj9WAHxCZR2gX+KRHPiAv/+HNyHPcglSLqUY=</DigestValue>
      </Reference>
      <Reference URI="/xl/drawings/drawing4.xml?ContentType=application/vnd.openxmlformats-officedocument.drawing+xml">
        <DigestMethod Algorithm="http://www.w3.org/2001/04/xmlenc#sha256"/>
        <DigestValue>sJoGz4pCdxGejHU+qHD4DPOQZn4f7v5IDfgLeTq8GzI=</DigestValue>
      </Reference>
      <Reference URI="/xl/drawings/drawing5.xml?ContentType=application/vnd.openxmlformats-officedocument.drawing+xml">
        <DigestMethod Algorithm="http://www.w3.org/2001/04/xmlenc#sha256"/>
        <DigestValue>tubKZrrK7gk3hIHIDzBKwVSTik2kU0lRo1brpv+IeFw=</DigestValue>
      </Reference>
      <Reference URI="/xl/drawings/drawing6.xml?ContentType=application/vnd.openxmlformats-officedocument.drawing+xml">
        <DigestMethod Algorithm="http://www.w3.org/2001/04/xmlenc#sha256"/>
        <DigestValue>SEnvXcdP8bzpIU9chHRm8EaxwaquOdI/8/9d/96FkwE=</DigestValue>
      </Reference>
      <Reference URI="/xl/drawings/vmlDrawing1.vml?ContentType=application/vnd.openxmlformats-officedocument.vmlDrawing">
        <DigestMethod Algorithm="http://www.w3.org/2001/04/xmlenc#sha256"/>
        <DigestValue>g+COt0LQ3joiCbGv9XdpgWUcRcDRRwvLvLeSWYefBgo=</DigestValue>
      </Reference>
      <Reference URI="/xl/media/image1.png?ContentType=image/png">
        <DigestMethod Algorithm="http://www.w3.org/2001/04/xmlenc#sha256"/>
        <DigestValue>Z0BjTa2MrSoBCsJR0SBxUbgGXZf7T0aOlhk5ozDpDcI=</DigestValue>
      </Reference>
      <Reference URI="/xl/media/image2.emf?ContentType=image/x-emf">
        <DigestMethod Algorithm="http://www.w3.org/2001/04/xmlenc#sha256"/>
        <DigestValue>HXA3IasaEG5jyQqWYDXg/9HVARx55cJ58wTeczUUkZc=</DigestValue>
      </Reference>
      <Reference URI="/xl/printerSettings/printerSettings1.bin?ContentType=application/vnd.openxmlformats-officedocument.spreadsheetml.printerSettings">
        <DigestMethod Algorithm="http://www.w3.org/2001/04/xmlenc#sha256"/>
        <DigestValue>exw8g4s0rZ5kjoN4Sy3iRX1Sb2wzY8YcYSOcttTdquE=</DigestValue>
      </Reference>
      <Reference URI="/xl/printerSettings/printerSettings10.bin?ContentType=application/vnd.openxmlformats-officedocument.spreadsheetml.printerSettings">
        <DigestMethod Algorithm="http://www.w3.org/2001/04/xmlenc#sha256"/>
        <DigestValue>TaA6KX/SRWPpmiasS8KGCRFI/mFTpQlGqiM07LbibG8=</DigestValue>
      </Reference>
      <Reference URI="/xl/printerSettings/printerSettings11.bin?ContentType=application/vnd.openxmlformats-officedocument.spreadsheetml.printerSettings">
        <DigestMethod Algorithm="http://www.w3.org/2001/04/xmlenc#sha256"/>
        <DigestValue>exw8g4s0rZ5kjoN4Sy3iRX1Sb2wzY8YcYSOcttTdquE=</DigestValue>
      </Reference>
      <Reference URI="/xl/printerSettings/printerSettings12.bin?ContentType=application/vnd.openxmlformats-officedocument.spreadsheetml.printerSettings">
        <DigestMethod Algorithm="http://www.w3.org/2001/04/xmlenc#sha256"/>
        <DigestValue>ZVxXhJn6XmjT/m1Dw2UhwYZPVXYMSYE+DUFTlsgHV4s=</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GyyR84UYFfbFvVrs+ip9vPggIMAXC0nxkmeUVNsGxCc=</DigestValue>
      </Reference>
      <Reference URI="/xl/printerSettings/printerSettings16.bin?ContentType=application/vnd.openxmlformats-officedocument.spreadsheetml.printerSettings">
        <DigestMethod Algorithm="http://www.w3.org/2001/04/xmlenc#sha256"/>
        <DigestValue>+BdIrUjIF4dgpdETKzetI2+2MzZeXWu+2X9Vqcg88Hw=</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aKO8XWThzgvGlTVSu23kX37OoqtKGS6PBUkmhsicI1Y=</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hqnMLvZ6XBY2fH1KhK00vJXWuxlSZRWkoKrdKDrIF2Q=</DigestValue>
      </Reference>
      <Reference URI="/xl/printerSettings/printerSettings21.bin?ContentType=application/vnd.openxmlformats-officedocument.spreadsheetml.printerSettings">
        <DigestMethod Algorithm="http://www.w3.org/2001/04/xmlenc#sha256"/>
        <DigestValue>82lw6sm57LAZKDcAOrer8Dq0JuSR9K7a6PanFoORimg=</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exw8g4s0rZ5kjoN4Sy3iRX1Sb2wzY8YcYSOcttTdquE=</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exw8g4s0rZ5kjoN4Sy3iRX1Sb2wzY8YcYSOcttTdquE=</DigestValue>
      </Reference>
      <Reference URI="/xl/printerSettings/printerSettings7.bin?ContentType=application/vnd.openxmlformats-officedocument.spreadsheetml.printerSettings">
        <DigestMethod Algorithm="http://www.w3.org/2001/04/xmlenc#sha256"/>
        <DigestValue>TRrCOIAvgyay9+dOHANtMRhI4Mlj24DaFIyKQoKcdPw=</DigestValue>
      </Reference>
      <Reference URI="/xl/printerSettings/printerSettings8.bin?ContentType=application/vnd.openxmlformats-officedocument.spreadsheetml.printerSettings">
        <DigestMethod Algorithm="http://www.w3.org/2001/04/xmlenc#sha256"/>
        <DigestValue>BCq9O5HHwm91X0cDGi4bjZg0oXnSgv7WGiCfkpesuIU=</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KhaUZyyOS1lbPXcMytshpRfxhNzAFiqMogpjro4NODs=</DigestValue>
      </Reference>
      <Reference URI="/xl/styles.xml?ContentType=application/vnd.openxmlformats-officedocument.spreadsheetml.styles+xml">
        <DigestMethod Algorithm="http://www.w3.org/2001/04/xmlenc#sha256"/>
        <DigestValue>QwvDBOIrrF8W3A2J5usc5cvo24TOLrJS+mQ6Sie60hs=</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4N9/16uCUbzsdDneGIsTTRvY47QgbykD/EP2KHenIGw=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8p06WvhogJH6kNvXKVH64MTRvxiVeyq7c5FWuQt+VUY=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r1pan4YB4nCVRqknDt/tulbIeeENEbFXZrW/2HITUqc=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16ybpilcgcPls+LI/FLvSUju8Y/GS3FT1uphQRtddZs=</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Zz0eiQOwxucXNEak9wvmMQNoIP3ChnFeqaa9hpxgxoU=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Vfwd3q6JoZRQl4XRQYCrXci0hbexTcx8ktmX1ddPPBQ=</DigestValue>
      </Reference>
      <Reference URI="/xl/worksheets/sheet1.xml?ContentType=application/vnd.openxmlformats-officedocument.spreadsheetml.worksheet+xml">
        <DigestMethod Algorithm="http://www.w3.org/2001/04/xmlenc#sha256"/>
        <DigestValue>YRIVwviDyXE/wKdmuwfLJG3YRKUCv85tSVYx7WW0Bb0=</DigestValue>
      </Reference>
      <Reference URI="/xl/worksheets/sheet10.xml?ContentType=application/vnd.openxmlformats-officedocument.spreadsheetml.worksheet+xml">
        <DigestMethod Algorithm="http://www.w3.org/2001/04/xmlenc#sha256"/>
        <DigestValue>dMHS8N2nTg1SH3yj05AaSqTRxRcQ1eDIWsqQAtgdLx0=</DigestValue>
      </Reference>
      <Reference URI="/xl/worksheets/sheet2.xml?ContentType=application/vnd.openxmlformats-officedocument.spreadsheetml.worksheet+xml">
        <DigestMethod Algorithm="http://www.w3.org/2001/04/xmlenc#sha256"/>
        <DigestValue>eYbqfr64I0H5M5MBZIWUFVoYrdt1i+O4lN1tuWq834A=</DigestValue>
      </Reference>
      <Reference URI="/xl/worksheets/sheet3.xml?ContentType=application/vnd.openxmlformats-officedocument.spreadsheetml.worksheet+xml">
        <DigestMethod Algorithm="http://www.w3.org/2001/04/xmlenc#sha256"/>
        <DigestValue>Fyz8BjAQChKLthu3yXQGSzNcqKJZZWF+PKFlQ9eOOhQ=</DigestValue>
      </Reference>
      <Reference URI="/xl/worksheets/sheet4.xml?ContentType=application/vnd.openxmlformats-officedocument.spreadsheetml.worksheet+xml">
        <DigestMethod Algorithm="http://www.w3.org/2001/04/xmlenc#sha256"/>
        <DigestValue>SI0GvmHXIqKsugbBbVl4XlJKn5bdvwmB6PdBmAWvO1E=</DigestValue>
      </Reference>
      <Reference URI="/xl/worksheets/sheet5.xml?ContentType=application/vnd.openxmlformats-officedocument.spreadsheetml.worksheet+xml">
        <DigestMethod Algorithm="http://www.w3.org/2001/04/xmlenc#sha256"/>
        <DigestValue>M/qPxZyztAhc5MvrhpwdHHmXOdzrM3T6jnzK1pXOcSk=</DigestValue>
      </Reference>
      <Reference URI="/xl/worksheets/sheet6.xml?ContentType=application/vnd.openxmlformats-officedocument.spreadsheetml.worksheet+xml">
        <DigestMethod Algorithm="http://www.w3.org/2001/04/xmlenc#sha256"/>
        <DigestValue>QobN+4rwthk8uhyexYr9syn6qqBDdSksnB9f5CyeJV8=</DigestValue>
      </Reference>
      <Reference URI="/xl/worksheets/sheet7.xml?ContentType=application/vnd.openxmlformats-officedocument.spreadsheetml.worksheet+xml">
        <DigestMethod Algorithm="http://www.w3.org/2001/04/xmlenc#sha256"/>
        <DigestValue>/DBATCMLM/HFiy+2HmjHEVNK2x8XkDQfSeRAongETVY=</DigestValue>
      </Reference>
      <Reference URI="/xl/worksheets/sheet8.xml?ContentType=application/vnd.openxmlformats-officedocument.spreadsheetml.worksheet+xml">
        <DigestMethod Algorithm="http://www.w3.org/2001/04/xmlenc#sha256"/>
        <DigestValue>P9zZ5HwdgxKPLS3Ky9W06yUbeP3nXWDacN7O+Sn2rhU=</DigestValue>
      </Reference>
      <Reference URI="/xl/worksheets/sheet9.xml?ContentType=application/vnd.openxmlformats-officedocument.spreadsheetml.worksheet+xml">
        <DigestMethod Algorithm="http://www.w3.org/2001/04/xmlenc#sha256"/>
        <DigestValue>Vd2+g31lqaIVrBkbCNjMYX4LzdsjUfzg2jCB7NHWvMM=</DigestValue>
      </Reference>
    </Manifest>
    <SignatureProperties>
      <SignatureProperty Id="idSignatureTime" Target="#idPackageSignature">
        <mdssi:SignatureTime xmlns:mdssi="http://schemas.openxmlformats.org/package/2006/digital-signature">
          <mdssi:Format>YYYY-MM-DDThh:mm:ssTZD</mdssi:Format>
          <mdssi:Value>2025-03-31T12:59:09Z</mdssi:Value>
        </mdssi:SignatureTime>
      </SignatureProperty>
    </SignatureProperties>
  </Object>
  <Object Id="idOfficeObject">
    <SignatureProperties>
      <SignatureProperty Id="idOfficeV1Details" Target="#idPackageSignature">
        <SignatureInfoV1 xmlns="http://schemas.microsoft.com/office/2006/digsig">
          <SetupID>{41211382-D673-42F2-87CF-8F2C414FC782}</SetupID>
          <SignatureText>Gustavo Rivas</SignatureText>
          <SignatureImage/>
          <SignatureComments/>
          <WindowsVersion>10.0</WindowsVersion>
          <OfficeVersion>16.0.18526/26</OfficeVersion>
          <ApplicationVersion>16.0.18526</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2025-03-31T12:59:09Z</xd:SigningTime>
          <xd:SigningCertificate>
            <xd:Cert>
              <xd:CertDigest>
                <DigestMethod Algorithm="http://www.w3.org/2001/04/xmlenc#sha256"/>
                <DigestValue>26u2b1lI2Sf0EEIcwFU4CEEms9NSkjP3txaJxEHcCys=</DigestValue>
              </xd:CertDigest>
              <xd:IssuerSerial>
                <X509IssuerName>SERIALNUMBER=RUC80080610-7, CN=CODE100 S.A., OU=Prestador Cualificado de Servicios de Confianza, O=ICPP, C=PY</X509IssuerName>
                <X509SerialNumber>139779589682325342926204718834691919451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Object Id="idValidSigLnImg">AQAAAGwAAAAAAAAAAAAAAD8BAACfAAAAAAAAAAAAAABmFgAALAsAACBFTUYAAAEANBkAAJ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YX2jk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HpQ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wAAABXAAAAJQAAAAwAAAAEAAAAVAAAAJwAAAAxAAAAOwAAAKoAAABWAAAAAQAAAFVVj0GF9o5BMQAAADsAAAANAAAATAAAAAAAAAAAAAAAAAAAAP//////////aAAAAEcAdQBzAHQAYQB2AG8AIABSAGkAdgBhAHMAa9oOAAAACwAAAAgAAAAHAAAACgAAAAoAAAAMAAAABQAAAAwAAAAFAAAACgAAAAoAAAAI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cAAAAYAAAABQAAAAAAAAD///8AAAAAACUAAAAMAAAABQAAAEwAAABkAAAADgAAAIsAAAAWAQAAmwAAAA4AAACLAAAACQEAABEAAAAhAPAAAAAAAAAAAAAAAIA/AAAAAAAAAAAAAIA/AAAAAAAAAAAAAAAAAAAAAAAAAAAAAAAAAAAAAAAAAAAlAAAADAAAAAAAAIAoAAAADAAAAAUAAAAlAAAADAAAAAEAAAAYAAAADAAAAAAAAAASAAAADAAAAAEAAAAWAAAADAAAAAAAAABUAAAAMAEAAA8AAACLAAAAFQEAAJsAAAABAAAAVVWPQYX2jkEPAAAAiwAAACYAAABMAAAABAAAAA4AAACLAAAAFwEAAJwAAACYAAAARgBpAHIAbQBhAGQAbwAgAHAAbwByADoAIABHAFUAUwBUAEEAVgBPACAAQQBEAE8ATABGAE8AIABSAEkAVgBBAFMAIABNAEEAUwBJAAYAAAADAAAABQAAAAsAAAAHAAAACAAAAAgAAAAEAAAACAAAAAgAAAAFAAAAAwAAAAQAAAAJAAAACQAAAAcAAAAHAAAACAAAAAgAAAAKAAAABAAAAAgAAAAJAAAACgAAAAYAAAAGAAAACgAAAAQAAAAIAAAAAwAAAAgAAAAIAAAABwAAAAQAAAAMAAAACAAAAAcAAAADAAAAFgAAAAwAAAAAAAAAJQAAAAwAAAACAAAADgAAABQAAAAAAAAAEAAAABQAAAA=</Object>
  <Object Id="idInvalidSigLnImg">AQAAAGwAAAAAAAAAAAAAAD8BAACfAAAAAAAAAAAAAABmFgAALAsAACBFTUYAAAEAtB8AAK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B3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AAAAFcAAAAlAAAADAAAAAQAAABUAAAAnAAAADEAAAA7AAAAqgAAAFYAAAABAAAAVVWPQYX2jkExAAAAOwAAAA0AAABMAAAAAAAAAAAAAAAAAAAA//////////9oAAAARwB1AHMAdABhAHYAbwAgAFIAaQB2AGEAcwAAAA4AAAALAAAACAAAAAcAAAAKAAAACgAAAAwAAAAFAAAADAAAAAUAAAAKAAAACgAAAAg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wAAABgAAAAFAAAAAAAAAP///wAAAAAAJQAAAAwAAAAFAAAATAAAAGQAAAAOAAAAiwAAABYBAACbAAAADgAAAIsAAAAJAQAAEQAAACEA8AAAAAAAAAAAAAAAgD8AAAAAAAAAAAAAgD8AAAAAAAAAAAAAAAAAAAAAAAAAAAAAAAAAAAAAAAAAACUAAAAMAAAAAAAAgCgAAAAMAAAABQAAACUAAAAMAAAAAQAAABgAAAAMAAAAAAAAABIAAAAMAAAAAQAAABYAAAAMAAAAAAAAAFQAAAAwAQAADwAAAIsAAAAVAQAAmwAAAAEAAABVVY9BhfaOQQ8AAACLAAAAJgAAAEwAAAAEAAAADgAAAIsAAAAXAQAAnAAAAJgAAABGAGkAcgBtAGEAZABvACAAcABvAHIAOgAgAEcAVQBTAFQAQQBWAE8AIABBAEQATwBMAEYATwAgAFIASQBWAEEAUwAgAE0AQQBTAEkABgAAAAMAAAAFAAAACwAAAAcAAAAIAAAACAAAAAQAAAAIAAAACAAAAAUAAAADAAAABAAAAAkAAAAJAAAABwAAAAcAAAAIAAAACAAAAAoAAAAEAAAACAAAAAkAAAAKAAAABgAAAAYAAAAKAAAABAAAAAgAAAADAAAACAAAAAgAAAAHAAAABAAAAAwAAAAIAAAABwAAAAM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Cp6PRthlOujCmoVQMnq7orrxW7KBCLaSG4fzYB49A4rMoi1GJGLiM38/ZJEGpvkamWOP8Wc1OXXZ
iWhZTQOkyQ==</DigestValue>
    </Reference>
    <Reference Type="http://www.w3.org/2000/09/xmldsig#Object" URI="#idOfficeObject">
      <DigestMethod Algorithm="http://www.w3.org/2001/04/xmlenc#sha512"/>
      <DigestValue>IJl6q8EOEEgtsrpkGSoS0WJG8702Hm2ovfZM/6hFVDiB9iCHvTkz9EkYhpZzAWJsI188MmDsO4zZ
aXMhWA5zOg==</DigestValue>
    </Reference>
    <Reference Type="http://uri.etsi.org/01903#SignedProperties" URI="#idSignedProperties">
      <Transforms>
        <Transform Algorithm="http://www.w3.org/TR/2001/REC-xml-c14n-20010315"/>
      </Transforms>
      <DigestMethod Algorithm="http://www.w3.org/2001/04/xmlenc#sha512"/>
      <DigestValue>tYE0E3VIaBd9+pBaHdIY5YEHsElr+3u3KGQ5hRpGeEyW89jEQcLPzWAYXF/WyeLhIBil7pTq4+Kg
+a39ietmCw==</DigestValue>
    </Reference>
    <Reference Type="http://www.w3.org/2000/09/xmldsig#Object" URI="#idValidSigLnImg">
      <DigestMethod Algorithm="http://www.w3.org/2001/04/xmlenc#sha512"/>
      <DigestValue>Dw94jryVBuLXsZgSZLWOhotZhzvTGqi43NHvskNEUSUQrNhtJQS6KUl2tAgM97nkjfJG9RyOv5PQ
3tv0Cj5MHQ==</DigestValue>
    </Reference>
    <Reference Type="http://www.w3.org/2000/09/xmldsig#Object" URI="#idInvalidSigLnImg">
      <DigestMethod Algorithm="http://www.w3.org/2001/04/xmlenc#sha512"/>
      <DigestValue>RXRyIdK7Gl+KWmzprZ/8Xht9A/kZA+YQ/NtH50GDmmvilL200CDdicEuuOhqdbdbgmb/2DVMNCjW
Fbk9H4s65A==</DigestValue>
    </Reference>
  </SignedInfo>
  <SignatureValue>tN8sjOlQTTverwp4/ltZFAuLlB5ojHM59PehCcx8UYzrvlU66BM2l4wu4dyDwcn73Ggd5yv0tkjo
BLzhUoCyQy8FsqxosddX0l5BlJT/y56rpk0m6QkZQzh8oUUn4K0NVwEJWLX9W/f4F3naKoLZp5uN
VCwLegMVUheUuuCbFpBbd8foMiO7E7AumJKYRDFVXjIP5N0qMUQOec+rNFyrsp1UfSUN1DIVYRSg
1YG/z5sn2XFUHBAGKtPm7bJwCYI9Xw98gUt1ldyyJqx+4nMwuxEaUUS7p1pm/6dCa+iAKxbb5XCE
/KePEAeigijAQ8IE8spYKRn0hvQUAcxnHwhm1Q==</SignatureValue>
  <KeyInfo>
    <X509Data>
      <X509Certificate>MIIHsTCCBZmgAwIBAgIQesEWFFsQ2oxKo5SVd5+fqDANBgkqhkiG9w0BAQ0FADCBhTELMAkGA1UEBhMCUFkxDTALBgNVBAoTBElDUFAxODA2BgNVBAsTL1ByZXN0YWRvciBDdWFsaWZpY2FkbyBkZSBTZXJ2aWNpb3MgZGUgQ29uZmlhbnphMRUwEwYDVQQDEwxDT0RFMTAwIFMuQS4xFjAUBgNVBAUTDVJVQzgwMDgwNjEwLTcwHhcNMjQxMDI4MTM1NDU5WhcNMjYxMDI4MTM1NDU5WjCBwTELMAkGA1UEBhMCUFkxNjA0BgNVBAoMLUNFUlRJRklDQURPIENVQUxJRklDQURPIERFIEZJUk1BIEVMRUNUUsOTTklDQTELMAkGA1UECxMCRjIxGTAXBgNVBAQTEFpBTERJVkFSIFNJTFZFUkExFTATBgNVBCoTDE1JR1VFTCBBTkdFTDEnMCUGA1UEAxMeTUlHVUVMIEFOR0VMICBaQUxESVZBUiBTSUxWRVJBMRIwEAYDVQQFEwlDSTExMTY4NzQwggEiMA0GCSqGSIb3DQEBAQUAA4IBDwAwggEKAoIBAQDk2GcVMfKE1LzFuDcL7ClS9uQfBTCbKX6TSOXlAhwYtzQsZjGlSKwFhgAbTZSt1smJz2eccnmyDw/cJiuNLLFxVtQwd41sx/hgHyySaLasRfxCH4eC4oEopDwHefSItLq1MiaZvk5Nxz3dltf031x/8E0r4U2/GwcMGb7FWDeSnvEIJH3Kge04CLS2llK19lB2wyKi/1C+LF6tR66cc72XqqLPyS1tw+AdxxjmNaxCQWaa0zRe79sKwan9YN6/o+FzJoPEwI03K1Q4dRcxRjYdwicMVXsglKBHAdQ7K6nZoXfRsRxS8B3gmUFWVRtk97KIPDIdBJwWCNKZWdkz+pszAgMBAAGjggLdMIIC2TAMBgNVHRMBAf8EAjAAMB0GA1UdDgQWBBTBtXscdJA9QrUyDXeVBJFl7xa+/jAfBgNVHSMEGDAWgBS+NVRiaGDnJtMxwV+XseL2ZM4H9TAOBgNVHQ8BAf8EBAMCBeAwVAYDVR0RBE0wS4EcTUlHVUVMLlNBTERJVkFSQEFUTEFTLkNPTS5QW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GMuDJX5uNIfqUABJBrKbUmNGodvlMkkQOsa8O1mAZ2V2odqVpVi3bkPbtr00GZrD00cQuzmbsmk0J57gNlIKNskxR2cjw6xBBkXn73ZlFCDAemf3VppObm4BtR9VlxBlzKQf63GzCcn9ZU7bpyeWDTgV4WBDv+Sedo6y6quuolYV0vOL5pvGfiPhwIBPUtwyEZqabBA5lZGQ+QRMbb9EpHuAsznN3zuO8MPI2PJlhh0M1wVyvnITrvYCQjOvZ4eSqKXfI8Q1ZKIJaTDsjl7/cqRA8zhGXIaRAotoFkH/gkMONJWnkT16GUqhpLN2l491LelXMVtKNAZBVA64123f8+75KcZzKnz8TLamDLQEF4/ciw4gl3fSGQ/nSMPKPNQDvLUKWeJ49BK8Csxtw5Zk8CzfrD99bqhCOPzUvDFzuco4w+ekYP/RMTTgp9ENBdQ0zItZ8OEHJASfcArpGLsmgAi2MuKMVZnBlClSwNdPZ3ow6o/a6eQVfrjcxHBk98SMeGNl3rWnjoGQ9GXV/WUBbnbLSP3n8V8ya0dK2TQ7xBeQO58Ettob+bBArFrIcvK9csDpu3ERE2hjg7monsJxgUV8yXtMAaFnm4rwGr7dfDrFv5AxM6d3LcYt7FI4MpKkB0E+VQbUChPPSPHRKZNTYRdCPImf0Ol1yUJnr9TUq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INKFKSBTGXzfLTyF1sfRFUL/50XtWxNZdep9NLIVDpX0UngW9XGJjW/RhDLoeWIhPH6FTqilYrZ027RlXpbbmA==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+AjIm+0CYCoSh3SDy8tysplnUZmjZDgqLDcHLk5jcl5ZcmB7A86lk1m2cRmxuICh45hflMT0dK63Zl0kBg7tFA==</DigestValue>
      </Reference>
      <Reference URI="/xl/drawings/drawing1.xml?ContentType=application/vnd.openxmlformats-officedocument.drawing+xml">
        <DigestMethod Algorithm="http://www.w3.org/2001/04/xmlenc#sha512"/>
        <DigestValue>3YAaUug+YEhreaoP3cSiSL2fmgNYCCDAofo/85Ohaeg+j85/HOeEuU7gJOq9sfbmWCqsYmCfyPJZTAC+ni2CoQ==</DigestValue>
      </Reference>
      <Reference URI="/xl/drawings/drawing2.xml?ContentType=application/vnd.openxmlformats-officedocument.drawing+xml">
        <DigestMethod Algorithm="http://www.w3.org/2001/04/xmlenc#sha512"/>
        <DigestValue>0Bd9OqVPH3BI6RV7FSyuSl5NWr5hWb0SJdPUOhj6UDcP6GpZI2UjBw2O5EpGyCCTUTAZXI8kulbjXVZItvpwCg==</DigestValue>
      </Reference>
      <Reference URI="/xl/drawings/drawing3.xml?ContentType=application/vnd.openxmlformats-officedocument.drawing+xml">
        <DigestMethod Algorithm="http://www.w3.org/2001/04/xmlenc#sha512"/>
        <DigestValue>Hsaqb8JKHSvTrI4+gdz0fSUKPG+ZtipB36LZmPHJHNLfmNltrBdQpEavLIxiTG9/R8ec+LFFn1nHE4xIah8jhA==</DigestValue>
      </Reference>
      <Reference URI="/xl/drawings/drawing4.xml?ContentType=application/vnd.openxmlformats-officedocument.drawing+xml">
        <DigestMethod Algorithm="http://www.w3.org/2001/04/xmlenc#sha512"/>
        <DigestValue>XCOjWofWgsUGDTSudgiirU0Xdg2UJaJjSShzALJU6jtPYdvcX6JW1/PrpgK2Qxp604fMhaJyoXU5sAIm0biPUA==</DigestValue>
      </Reference>
      <Reference URI="/xl/drawings/drawing5.xml?ContentType=application/vnd.openxmlformats-officedocument.drawing+xml">
        <DigestMethod Algorithm="http://www.w3.org/2001/04/xmlenc#sha512"/>
        <DigestValue>24M/PtsAQL1QMBQsPDQDbP+/eZpNx1nCAtxfSfLbY7NocLktHy0bAsGxiyOHz76ks44oFnixOkrxfOocqlR2BQ==</DigestValue>
      </Reference>
      <Reference URI="/xl/drawings/drawing6.xml?ContentType=application/vnd.openxmlformats-officedocument.drawing+xml">
        <DigestMethod Algorithm="http://www.w3.org/2001/04/xmlenc#sha512"/>
        <DigestValue>K6NYHSzUuuV12GASRwqzxIJ/xm5DJvgACyUhHxNkzYTz/CRGVd3zllWxN7mLPbXziu0OfU1ciRip95KFITecIg==</DigestValue>
      </Reference>
      <Reference URI="/xl/drawings/vmlDrawing1.vml?ContentType=application/vnd.openxmlformats-officedocument.vmlDrawing">
        <DigestMethod Algorithm="http://www.w3.org/2001/04/xmlenc#sha512"/>
        <DigestValue>wTGBPjWbXHKkcfRcvBUDJZ/7dXyUePr/HaaKnvGHwi8mXjemwXqv6u0aIl4nhCflu8qUvZEe9eyOWrzuwdXl0g==</DigestValue>
      </Reference>
      <Reference URI="/xl/media/image1.png?ContentType=image/png">
        <DigestMethod Algorithm="http://www.w3.org/2001/04/xmlenc#sha512"/>
        <DigestValue>n5v5PIWRjQm2c5SJV3ewztShRNH+AznOJDZx2ZMxV1kcrbd3bJ3Pv3veOR8HYILJB689zitKDeRZIWx3rKqcZQ==</DigestValue>
      </Reference>
      <Reference URI="/xl/media/image2.emf?ContentType=image/x-emf">
        <DigestMethod Algorithm="http://www.w3.org/2001/04/xmlenc#sha512"/>
        <DigestValue>drgqZUceXrgEwwnLESmX8qSJDqCtFnVgGjpGqVJ6rv9PnkM8kXd3T7LQ2ixC1ZQUO/9et4djUMC9dPtSnI73Ag==</DigestValue>
      </Reference>
      <Reference URI="/xl/printerSettings/printerSettings1.bin?ContentType=application/vnd.openxmlformats-officedocument.spreadsheetml.printerSettings">
        <DigestMethod Algorithm="http://www.w3.org/2001/04/xmlenc#sha512"/>
        <DigestValue>dnQVV94w+krE6WW67joTce5z/oIv94nAbdd7EFv5N3xfIf76cc6NY1zSv4f10UXbKZOEZNknFRMZ9evPoWdjFg==</DigestValue>
      </Reference>
      <Reference URI="/xl/printerSettings/printerSettings10.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1.bin?ContentType=application/vnd.openxmlformats-officedocument.spreadsheetml.printerSettings">
        <DigestMethod Algorithm="http://www.w3.org/2001/04/xmlenc#sha512"/>
        <DigestValue>dnQVV94w+krE6WW67joTce5z/oIv94nAbdd7EFv5N3xfIf76cc6NY1zSv4f10UXbKZOEZNknFRMZ9evPoWdjFg==</DigestValue>
      </Reference>
      <Reference URI="/xl/printerSettings/printerSettings1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5.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16.bin?ContentType=application/vnd.openxmlformats-officedocument.spreadsheetml.printerSettings">
        <DigestMethod Algorithm="http://www.w3.org/2001/04/xmlenc#sha512"/>
        <DigestValue>iRK/6LI4zqqo0hL+NeB4esynEZCknP5tPYUHVniu0IkINR8uGpIdeIhdJrM8CAQTAcUaWD0mBjMsweeDKFEayg==</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9.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0.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1.bin?ContentType=application/vnd.openxmlformats-officedocument.spreadsheetml.printerSettings">
        <DigestMethod Algorithm="http://www.w3.org/2001/04/xmlenc#sha512"/>
        <DigestValue>7YkNldjKascF+hvysNR25BujgjVfleWxCNqRkYf+hF597ZOpdBSKmfFxqXsjEB/udK1ThySx6mrbmnY5d8BpYA==</DigestValue>
      </Reference>
      <Reference URI="/xl/printerSettings/printerSettings2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5.bin?ContentType=application/vnd.openxmlformats-officedocument.spreadsheetml.printerSettings">
        <DigestMethod Algorithm="http://www.w3.org/2001/04/xmlenc#sha512"/>
        <DigestValue>dnQVV94w+krE6WW67joTce5z/oIv94nAbdd7EFv5N3xfIf76cc6NY1zSv4f10UXbKZOEZNknFRMZ9evPoWdjFg==</DigestValue>
      </Reference>
      <Reference URI="/xl/printerSettings/printerSettings3.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4.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5.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6.bin?ContentType=application/vnd.openxmlformats-officedocument.spreadsheetml.printerSettings">
        <DigestMethod Algorithm="http://www.w3.org/2001/04/xmlenc#sha512"/>
        <DigestValue>dnQVV94w+krE6WW67joTce5z/oIv94nAbdd7EFv5N3xfIf76cc6NY1zSv4f10UXbKZOEZNknFRMZ9evPoWdjFg==</DigestValue>
      </Reference>
      <Reference URI="/xl/printerSettings/printerSettings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8.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9.bin?ContentType=application/vnd.openxmlformats-officedocument.spreadsheetml.printerSettings">
        <DigestMethod Algorithm="http://www.w3.org/2001/04/xmlenc#sha512"/>
        <DigestValue>dyaJOdXVPKC4zAfCRaEnpjPLVZRSFIuTEMcBCXuyynIwqPzYJ2XSV5f4tIYC8hDe9UHSOOBe4S3puVPCGSU4UQ==</DigestValue>
      </Reference>
      <Reference URI="/xl/sharedStrings.xml?ContentType=application/vnd.openxmlformats-officedocument.spreadsheetml.sharedStrings+xml">
        <DigestMethod Algorithm="http://www.w3.org/2001/04/xmlenc#sha512"/>
        <DigestValue>Ec0fHp1Zsc4ExjCi+FRkBApncDradHClFpCyzHgzmKKtEY50xC0gc5HCqbZ/ZRFZl5g5LhE1DDQ4JDHvwyl8Bg==</DigestValue>
      </Reference>
      <Reference URI="/xl/styles.xml?ContentType=application/vnd.openxmlformats-officedocument.spreadsheetml.styles+xml">
        <DigestMethod Algorithm="http://www.w3.org/2001/04/xmlenc#sha512"/>
        <DigestValue>gbALzRqXzCEjOAQPeakwaw/opmZl96+rc69icQZ7VDb1z7IlADfNG1jWUpiuAooQJmnB7kJ3PKXW9VbQenOuvQ==</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F+fZXGxru6gV1i8TeaP739FVAUJe3iFWD9t/zXsa1yzVJvmWIZA+h76Bsln0X/jJFnqmofZT0UFO7btHEi9ylg==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qUem5huglgqa8b/GB3VJbkgBZpn1d17blgEkp0/0hLR0D/VxmL3bcE4PTVRuOXnWxBmUUO63vqT+GQOwIjVPFg==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/kvF1aJw2kXqvIAxjNBV+9ZOlLD/s46IBulwOp/GS+LoMQjPjsHaZ3LYuUU/JnsITpqAyxXby6Jf50mqzIThWw==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JIHuxA20bSCXqsusRySs55yPDMx6VxSExo6POQ9TeXv18c+O0+Hf0rX5bRJ/jckV1dlNMnnSKPtzUZzxcbvneA==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01/Zj6c/M2WrlhwWU2HAm4BA0NaiTHCYG5eZ2L0qZd0yLUc+XEvzYgUXg3Uy1ktNTg8UemJNKkfSyKCG0l7xxw==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XowdR0Tge9HWJ+fy+0XrHoyxRdZ2tpYwACguR4aDHcbbL5lE9IbQZ2qtuVPKXfd897jfkbDZMdYyfDfMd04FGQ==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LdH+lGTRdVL0k7fKM+H3kJpEuNoAd8Ni+ZmpFPmJ9n7x71dCBsCEa4qxUmXEAfYpKC/UqPic7vMHm+sDSCiFLQ==</DigestValue>
      </Reference>
      <Reference URI="/xl/worksheets/sheet1.xml?ContentType=application/vnd.openxmlformats-officedocument.spreadsheetml.worksheet+xml">
        <DigestMethod Algorithm="http://www.w3.org/2001/04/xmlenc#sha512"/>
        <DigestValue>m2sscGVbzXt4ttvztn3y9tlGM76wQebg2olD1MRE62GxYYZoFAtfn0RL7BMq5ZgtYon8ooawyan2FJjKg+ArPA==</DigestValue>
      </Reference>
      <Reference URI="/xl/worksheets/sheet10.xml?ContentType=application/vnd.openxmlformats-officedocument.spreadsheetml.worksheet+xml">
        <DigestMethod Algorithm="http://www.w3.org/2001/04/xmlenc#sha512"/>
        <DigestValue>8dI0zdYSEtIQaKyRqIAWuFC4lYwTmw9utsoriSvCPlmIlE5FXIgGmcRQSuhMN09KG4T9FNI2v0h1KDft2crRiA==</DigestValue>
      </Reference>
      <Reference URI="/xl/worksheets/sheet2.xml?ContentType=application/vnd.openxmlformats-officedocument.spreadsheetml.worksheet+xml">
        <DigestMethod Algorithm="http://www.w3.org/2001/04/xmlenc#sha512"/>
        <DigestValue>OSeJo/x6fqCD3HLApU5x4nu4TuJZ1ja9OG+ae//7XlPNVAjxicsdTKfbtlILPDULbEMnXsRAr8tcMM/qj+B2wA==</DigestValue>
      </Reference>
      <Reference URI="/xl/worksheets/sheet3.xml?ContentType=application/vnd.openxmlformats-officedocument.spreadsheetml.worksheet+xml">
        <DigestMethod Algorithm="http://www.w3.org/2001/04/xmlenc#sha512"/>
        <DigestValue>gAUWVSwjmecJ0sB4ZUoZT/d/nyMeAWiogSQtl+PohgFEbuRSkA8PEfxC5J19L4lf/lgZ5jaHbzNpd3/LMqHYig==</DigestValue>
      </Reference>
      <Reference URI="/xl/worksheets/sheet4.xml?ContentType=application/vnd.openxmlformats-officedocument.spreadsheetml.worksheet+xml">
        <DigestMethod Algorithm="http://www.w3.org/2001/04/xmlenc#sha512"/>
        <DigestValue>UO4CIq2utCiEyxKwSsznNI6ZFEvPJb0I8EjEgBMhxzkZHIKfkJZfDMTjLk1M5HTslYH2xqAEjGcsBjcSqOFXsw==</DigestValue>
      </Reference>
      <Reference URI="/xl/worksheets/sheet5.xml?ContentType=application/vnd.openxmlformats-officedocument.spreadsheetml.worksheet+xml">
        <DigestMethod Algorithm="http://www.w3.org/2001/04/xmlenc#sha512"/>
        <DigestValue>DCQP1x7HCmO9O3YHMdfRi0KJfko7ORrvJE41hIuwyML04/wAkR4OueUxjo4FJgyh91+Sznjdq8GrKrwJTTxraw==</DigestValue>
      </Reference>
      <Reference URI="/xl/worksheets/sheet6.xml?ContentType=application/vnd.openxmlformats-officedocument.spreadsheetml.worksheet+xml">
        <DigestMethod Algorithm="http://www.w3.org/2001/04/xmlenc#sha512"/>
        <DigestValue>AlA9gU68DTGeg7wDQ2kJKOzKlAuYAizS2uN5PuAM43bs4lfdp7TL7Q9fgD8RW8CJB3GIbsv6CcjKL+2lb+UEXg==</DigestValue>
      </Reference>
      <Reference URI="/xl/worksheets/sheet7.xml?ContentType=application/vnd.openxmlformats-officedocument.spreadsheetml.worksheet+xml">
        <DigestMethod Algorithm="http://www.w3.org/2001/04/xmlenc#sha512"/>
        <DigestValue>ILh+2s9vzkcOePpfkAhwJhnE2cnfk5HvyC6jP8Ci/KkmbHi1ZzYGPEDdLOcF4A0aV0Un+B54X9L1C7d+PStF8w==</DigestValue>
      </Reference>
      <Reference URI="/xl/worksheets/sheet8.xml?ContentType=application/vnd.openxmlformats-officedocument.spreadsheetml.worksheet+xml">
        <DigestMethod Algorithm="http://www.w3.org/2001/04/xmlenc#sha512"/>
        <DigestValue>PSV25HUzuvYIhfRQiL9hsPJwfsn6Tf7QxkHXv3XnPmM8mLd7M1os6y7wHGEZ9f+k+icRQgOOGR1nVAPoti+DTQ==</DigestValue>
      </Reference>
      <Reference URI="/xl/worksheets/sheet9.xml?ContentType=application/vnd.openxmlformats-officedocument.spreadsheetml.worksheet+xml">
        <DigestMethod Algorithm="http://www.w3.org/2001/04/xmlenc#sha512"/>
        <DigestValue>UUpfTL4RgzrVpR5elrbW+7wgQty5GXBnAg3EA+dl1eyziiO6Fw6LGka+K/rg0TebwJKjFs+CHFgYR+okCwg8hw==</DigestValue>
      </Reference>
    </Manifest>
    <SignatureProperties>
      <SignatureProperty Id="idSignatureTime" Target="#idPackageSignature">
        <mdssi:SignatureTime xmlns:mdssi="http://schemas.openxmlformats.org/package/2006/digital-signature">
          <mdssi:Format>YYYY-MM-DDThh:mm:ssTZD</mdssi:Format>
          <mdssi:Value>2025-03-31T15:17:23Z</mdssi:Value>
        </mdssi:SignatureTime>
      </SignatureProperty>
    </SignatureProperties>
  </Object>
  <Object Id="idOfficeObject">
    <SignatureProperties>
      <SignatureProperty Id="idOfficeV1Details" Target="#idPackageSignature">
        <SignatureInfoV1 xmlns="http://schemas.microsoft.com/office/2006/digsig">
          <SetupID>{DECF30AC-D686-4874-925B-CC0413B3F7CB}</SetupID>
          <SignatureText/>
          <SignatureImage>AQAAAGwAAAAAAAAAAAAAAKIAAAB4AAAAAAAAAAAAAADpEAAAjgwAACBFTUYAAAEAKIkAAAwAAAABAAAAAAAAAAAAAAAAAAAAgAcAADgEAAD+AQAAHwEAAAAAAAAAAAAAAAAAADDIBwAYYQQARgAAACwAAAAgAAAARU1GKwFAAQAcAAAAEAAAAAIQwNsBAAAAeAAAAHgAAABGAAAAyCQAALwkAABFTUYrIkAEAAwAAAAAAAAAHkAJAAwAAAAAAAAAJEABAAwAAAAAAAAAMEACABAAAAAEAAAAAACAPyFABwAMAAAAAAAAAAhAAAUUJAAACCQAAAIQwNsBAAAAAAAAAAAAAAAAAAAAAAAAAAEAAACJUE5HDQoaCgAAAA1JSERSAAAAggAAAGEIAgAAAJWx7oYAAAABc1JHQgCuzhzpAAAABGdBTUEAALGPC/xhBQAAAAlwSFlzAAAOwwAADsMBx2+oZAAAI4FJREFUeF7tnWdwXceR7/fLe1uv9stzbfSun3fX5Vqr7Oe1ree1XdqVZTnbkhWoQFGUKEYxg1HMOeecKeYgZhIEEwiCAcwkmMAAgiCIROScM/h+Z/qicTDn3osLMWi1q6p/Qef09PT0dPd091xcUH9WVfGostxBeWlDRVkjr9WVLaAMwBoKBOX3QnnKSxuBvloMuqhXH+V8lrB0UFhsXqj+SsHIoLLct3cYykoavnJDSKitdlBT1WZlVH83RSB0Hlq4wc1nzVQIPRDwML50C1RRrAQYVU6hmLhwOIVuhlpAJQRieErA4l7LBIHo5p3i1d8vnqQbmFhR5oPwqyglBuIUOpBXhUoIxPCU8CV2A2CuJDfhV1E8CKxXr2SlCHRKIIanhGftBljlKdBMt2ihVJTZVUQZLARSwi0zOFSCUkhlQpdXL8PjQyLJLZMyxkL8VIoFRgVeuqgXCGLMr9zgHyZhNhu9VTfALLDoql4g+NzgdxsQlc6D0ps4WSwkNwC3KIVbJvBqr9C5OoVQFboyCOT1iUCkyUICNIQYRE+YDQK6QZT0wshs/DNhAtZ8oPMtSiC4OS1YnG4wKgHuF8j08gvk1buocgZi+BzwiuI5FMnwyFyLrhCGr9wQEixRRL0gyPkQqP4WXSEMzUmJB4FyKD0IJUTIRIUlodXNAKbIXKX4FWWAdezrCzBECm8jXVB5ab1JrS0Y9FUhdOBZy8kkTVCiA53Cs8lRviuqm0egbKC5RCtkQOnKqhR9DR0yUeGWGSKYInOVEliUczf0qo31K8sbCvPL79/LLCqorqpoPoKBRAldoQxeZRRu5uBucNP/G7kBu9+4ljBl0ryOHXp07dw3NTnbw9A8xU1XKINXGYWbuQ1uUIkKKALr1S9FoKID0XWiUj43EEIS8+Yx17W8xSjPLF1b/Wjn9ojf/uaNrZv33bn14NNVW9es3lpWUkt2YlSZFaK/qK1Q/XVI2JSuaCLSX9lu0ClAhTSX6MeBrhGcznpK+dxACJZ1d5NKtxYVGJc0FhdWTxg36612H+bnllWW12dlFC9dvO7ShZukKa9HVZQF1d/LoHNbZZBXGAB5Ul7/67gB+fI5qEUH5KjkpKxlS9ZnpBfgj7KSGs7Blk17x42ZXlZS7y4SAq8RBaq/l0HntsogrzAAP25QPhWhFIWXzis7FzoT3UOhIIi6gcAUtxvMhz/cm+h8sHXm/LkrL12IKy2uLinC1s6HuIDwP7D/+KwZSzIfFhbkVTC9pKg282HRiGGTYi85B0KFC7xaCXSDXgazik0Ewh8EIupL7wbCuaaK1/rIwzFzZi3r2/uTfn2GxV66VVpcKz4oLa4n9keNmHz96t2KsjqSNczMonPlfFAkcJIKF3i1EugGvQxPzA3uNQTKqvDSeXVLwEDAzeAGDJjPMDSWFmMRiGjfgEWwDoAunMJjzO38lFcZYiGeTRPivGJQ7FheWjswbBTZPyE+dcmiNSuWbagsr2Mtwf176T26haU8yDE+QAHnAlFRVh++92iPbgNyskpElBvoZm3NaGszKJAJUfkV7il+wVzY/NQGiy8U6FysA/TVgkRiXc2jhjrnDKU8yLp88dbNG4mV5TXGDY/qa30CeSZvkHDYHoZuunk5QiSf6tLGW/WF+ZVrVn+2Y1tEWUnd3t2R48bMqKqoU4YzMVc/GTI+P7dcTKZzE+JThg2dcP1qgkVXyIotl/MP5bTgZfBSwLN2gwlwckLNvj1Hx4ya1rlTnzdf7zh54lxaF0Y15LF7TZWT8ctLCWonkwRyA+aDDY+OHjkVp3LIIg+f7t61f3JSjjCQLmhSFy9cg0w5WOZsOUOZDwtIVkePnLHoClnRvVwgKKcFL4OXApx7g0JIPChriFAJshm3KDcYglhSVIndf/4fv9+6eW9+bvHDtIIRwyYOHjgmIz2fLI8n4LwV92Dq5Hm9Ph5MMlm1YnNaSrb5EILpjgQYdGleOQ0R4cdGjZhCDeDo3LubHtZvBGdCGMhCXNkWzl9tUpmTo9TcVRX1CN+8cTezoEt+d0N2ASy6F8ppwcsgr2xBXsUyzi3aGlDokIVWOZXBops83kAtnT51YcqDTKzAK0bMzy0ZO3r6rh0HeSX29+871rVzP65XF85dO3rkFOn77XadmJKdWVRdaVvKVJf6eXNWEO8cBayZk1VMJ7pz+wFhyM0u69Nr6Mb1O9HKNUvQsGfX4dkzl5YW13CkgpwGgT8JPlicihAZnqkboJ88folQPXfmGtbH4hgOW+Ce82ev9+87/N7dVMK2d8/BiQlpUreptMWFlVdj47t81OeN1zqQRiyZ2D03u5TUfysuqbaaTtSROX7szOVL1wtDemp+755D4q4nmCBoMRdKzMmLZLOsjEKKitfKukGBl0FhcSpCZGh2gyKQEb1QWUxxw2IDbJjuHnuROubNWU5FJVPTSppYdj4CKimqnj93BWHb5aO+iQnpxCZymAUbPJTr9NS8CeNmTpowu7iwytQM37FgdbJQ395DH6ZhSkcmozOmLSTGiwvJUXXXrsST8WhhtfAoKGNXLt9CJdxPg+s9DaFD7SCvPFiWkVcvZPTJuMGCxQZMTm+Mijwz/JMJeTmlWAqTCVjOFPa6z7aEd+zQ48ihk3SfJl+1kIBBb99MYvrunQc5SRraVGzKAA2PMbrk98Y5s5bOmLaIGxxAYFi/4Q/uZ6jnFPj47p3UAf1HXjx/A0+jicUQOmTjKkFtGCKekRvYcGpy1h9+9xY5mq4UI1pu4DSQHLh8LV28Dh/gJ0uCyft12z8L7941LDEhlWehI4EbA02XCiSuKSQUm/zcCuREhEd369I/LSXHG+xoRcriunfy+AU48ajFEDpk44/lBosUCLoGYLcEnQ4pXQGDe9s8Hz92vtMHvSiYchtoGnI6K+L0+tV706YsuHTh5ohhk/JyykzN8M0VMAWQPbgqr1+7Hasxi7mpydm0vAvmrWJU3ED2o2IPGjCqtLiaI7hy+abxY2dkZxZbAgESigrKufQdORTDCXNvsK1QU1gIkeEZuYHwp3mnT23arc8N0OWewYWW3rEwv2rIoLFx1xNJETrXxelgyqS5E8fPRgJZCB2o3nh304bdptQ7KMyvxg1zZy/nxCBn1owlxHthPifDexqg1MEZHXX+iZwGL0JkeEZuoB6MHD7pauwdjEX7T6JvGvKdBmJ8w7qdWJDgpWF1HReF83kczjh04MSKZRsxH8/kn107DnVo3zXu+j09DQjH9PSsphlrWL50Ay2v+XzbdgMU8esXfxosqhsqIhBa5WRjAvZJTi/Iq7AYjKsaqJ+DBow+ExNbXFgTvjcKK6tM7ChsGF2sfPNGIu0pnY9xQ/W4MTPee7crldZ8hOcwFBVUzZ65hOTGbY4ExSEbMmhMUQE3A5+fND6QgPXplGiX8ejjuCF0qNHceLpuYMMGDUsWraGQeuMR04DLF2/TquZklZBGcAPnRmuDaUCdNlStzO2M5Ma1C+asDOcG3rlTn/TULO2UyGyfrtq6bs12ccOyJeu5N4gcYVA3EAGcsE+GjLt4Po4I8GatpwE1mht+3KAhbM0XiGXlWafoqAXuX5x67IsP5s1Z5k01JBCsEx11burk+TRI3GZJXEMHj+MS0MTgWB+v8CA+o52lIHNBI+o5E5iY+yBJT/1EFzCg/wjaX2Yhc9GCT8l45nMOmd7sBo4Cp4Qu60zMFZzqLxOGCtevYFuBZWTAa9s+2mMOIeN1g4BR5RSwMdxw6cINLsY3rsVjAouB84EnKAbz564kck2CyiSHpCbnejh9qCirPXLoBI1QRnr+qROXccPM6Ysgam1gLo3vsaNnEY6qZC18hnBV24V6DgE3jE0bdqGnubQ7dDENcHG2Aso7CGWKmN79yqyn6wbMSpRtXL+LnEOQ+nMD1qmjzB47egZ/EL/ZmSVE9624JA+nDxiOVooTkxCfdvjgKbqg1Ss3FRVU62mg0lAY4q7fx6wIHDt6Gt0Xp8Gbczh8rI4bdu88gBvYgtDFNPoaCkJ3A2oI5NXnBl3SnxH9AB/4CysfEOJGdaVjZXICrYuJR+dzG6D8pIXiwioYKLw4CcORwbDL8WMXlEdgVJesUp+dWUqMHz1yBgd/9GHv/fuOmpu57zTcvZPSv+/wa1cSTCprIN2NGTWV67Q3CAgRKg0Sjh87h27sS6xjNuh80KucorZC6QovXZktmAIp8LE5buBJ3CDUx4SIUrAGYUhscjcuKyH0bEOwYRiw5rUrd9HMND81JKiDEScsTrUybCVFVZTxfXuOcPN68/X3Tx6/WFRQKaMg9tIdwj81OY8jwmmjkLA6+ccbPcjMySrkPNEpUavFDeiMnjwbk/lg7UvpCqHrFDFuEFicT9cNWCExIY36zJ2A01BSREFucSSxKXeFhfNX3755HyLdTm526eiRU4O4ARvRp44eOWXb1n2cifff656WkuvuRzklnAYkQ4SZyzmeIPC9pwFb37+XHtZvePztJNMsfHFucC8WCPD4ZRM6kB16edj8mZjL3BiuX403PY8TkoImBnqVKm7FpiY7HVF2ZhGN/KkTl1SIQCeS6CgPY0dP37xxD5y4ITe7BAdLw4omB/ZHkwNLiqqN1+vISAP6jyTYGRLo6pg7fG/k2+06bdsaTnrEczIkC/GgGxT+IFDjKixzezndxJDcEFwiMHrbowC7Hz548oP3P87LKcZGGNpigFKYX8l9LSujmGdCkqtAzx4DT5+64uH0QT74w3PEOB3R9KkLjcWdlILdsSzFYO/uyPJS5+NVUtyObRG0pNDlrAAxsRHVOPyTiV079+UignvQVlcR6AYtuhfKacFiA0J/Km4A7I2dWAzUva2bndRBVBof2PsU4o5tBwrzK0wqqE9LyevetT+dqIfTB3rTooKKrp374Yke3QZwU+NwmGrsNFrJSVk9ewy6FZfI4cBbECPCoweGcRqav7akboCBg0LO5AZHouM06CoC3Z1F90I5LVhsQOitu0EoqKuyFHKodYo16hVFfG1cv4Ncz5DbT+bZSb40efDs2xMpV2jseDU2nmb0VtwDFWIBnsyHRdh6wriZH3cfcP7sDTGuSTt1HCPqc1YG0kTVhq2b99IBu2u4aAISE9Lbv9N57uzlXCzMb5NsP+nWdPVAUE4LFpsbbrY2uEFSp0A4LQavKMJtyqS5HPlAbmAWZo05eTkpMYPTQFE9EX1+3JjpBK8KsYDbUh7kYtleHw96680P6IiabOd8mWP92u00WtQPlsYxJKXoqLP9+w7LyWq+ZgOGkAPzsKHjqeEcLF511LtBXT0QlNOCxeaGm63ZDWJfo4GjBCZz8wFDd4CiGBFOi8HrBpLMJ0PGb9m0p8kNvu3xLLuVXzgfOXTq9s0HGI46ERF+bPLEOf6qiA+lxbWXL97q02vIL37+xxf//XdRkWfk8yKmY3QK8ro120mGhsJP57fc6JD5sFCDHcej2IP7WYMHjmFoyaK1VAj6ZkqLMMBp7NC8NbcCfsEGLbQ60c3Z7AZsJEqIBhYfUE4JHGNE35DFoCDoJo6fFXn4tEUXNxghmL76yuX40uIqai+22LJp76wZizkW1hQXnFrCXeTj7gM5DVMmzcvPLWWhwvyqpMRMiNFR502ZkYipv3ThFqk//naqVmnj44ZjRzklw+m4kNa5U2/jxRYHQjcOPDq0Ap1r0b0QzmAlGlVkMyJROU1Qt9DSYlDkZpfTU56Itq/ECkxDzNIv0mViBV5J02tWfxbkNNAX4SfMx+2XMtDujQ+kG6Ymc0fhQmeqsXyXwNHzTMxV882Me65gJ19VI4HsN2nCnPC9UaQ4vPhFusEiuU1pzrVPIWuIZyYrXaEMAtqeHt3CMIFFB8LPacANs2cuNZ921MffTu7X55Ozp2Ohe/nFrAnxqR3adyOh0+9/tiV8/twVzOUYcUo+XbVl2pT5ZDnUhlM8EX87hcxz9vRl07/KJY6qsKP9O11wP1FCBNAU0CjLfgXuXZul24Y2TYSthRtaRasethguX7zdrUv/+/cylGIBk23asJu4Joory2uJ3F4fD85Ip+rabsAuYh2SCTxcNV7947sXz8eRgjq07xp76SZFmFx/5FAMh1UgcZ2YkAF/RHgUh4D+lfQVFXmWfnfdmm0H9h/nkrF/H9VobnZmMafBWlQh+wpiVmFQhOgAxdN1w7Gj5z7s2DMx4aFSLHCFJjmQmmdMW2S+UbGgX59hxYWV3tMgCb0gr5yqQGOzeOGaD97v8TAtvyCvauniddTYwwdPcZXLSM8n5AXihuSkbE7Y6pVbaqtpkKo5AS//4hXsTgtLHZo5ffGhAyeQiSbmtFmL+iD7etZuQIrCGnIjEI9QiEe6eNrHwvxy9yiQ0AZZGUUY4rVX31u9cnNudinWpFMiaWA+TQ4yhUDmiEQePvXWmx/GXroV1m84bsjLKSsqqM7NLuNGzU3i6JEYeiRqAD6gVMhDfm7FoAGjif28nFKc93d/8y3KeHZmEcLx36QJs8+evkadN1+OaqHks4QfN6CNuNSie6HOt+hNbmjYt+do965h2Zn2HxBgXAnVmzeSVq3Y/KuX/0R52LZ1P0mfwiA+gEcgU0hfeIKjM2LYxPzcsjde60AqM0kGW9eTqb7/vZ+a76KV8GoaLefuhib4g2s8t+U+vYY+/8P/WLRgtfmWhlMkOCK8xpyMnTfH+RqHqvfsEcwNYinUtRgUrbphw7qd5tfxnPcWDOoGjsvK5RtfevEPlFZSSqcPeqWlZJHEmYsQkSMgp6cm55DlCfmiggouDZyAqoo6hAOSzP59URyUd9766GBEdH5uOfwcBU5AQnxKzx4DodMUnYmJFffwk2NEnZ8zaymnAR2qK/18Ev7M0HptQDnTobYwiiCQG8wUx8rLlqwnIZQUVVkeZQq2o5M5dODkyOGT3337ozGjpmHKTRt2qRALNVWPyFfvv9cdE3PzeuFnv8aspgbUm+vCAMI5L6d86uR5z33n+T+90p7WgOTzs5/88vv/96fP//Dfmfgwzfc1ZNENUGPg5wK4fOl6OTq63DPG03XDxvWchrHEHRSBMCCKaCXX4ydqcscOPWhyaN4psCrEQnGh87t7CgnV++6dtN//tt3SxWtNJW+MjjrHFayphlfu3nmIy0e7Nzriifff6wbb5o17JoybSQkRUeoGdONKMXrkVG4q5g/oAp77p42n6waaUfIy/QlzBcpDFBcXcoeaNnL4JDqZgWEjaZbI9cpg4eTxS5SZe3fTmBh3/f4rf3hny6bd1ICUB7ncv+7dTcepgKDmDoFNuYXUVjeC6kpSXyyFhEMjotQNM6YtxLVcGkhWJhN+oUnJrykV2FSURnu1u1+olSvKJN7rVi7fNGrEZAJfRUnEMVqYX52fW8o5IGBpakkap09dpmcVTgVph+JMY0qNpdc0F2DnS9rvvdtly6Y9SNj+WcSa1VuLC8l7vh5XtAVNjm/Mz62kB9uxLQKX4GlkCgOFYdjQCXgiOSkDySyk6wYHYmXLSlEjCMy5d2AemtkUJGQDRtHT378uFgS6jF+YPTuQzYM9uw6TbWgrVYL5Mo9zvGhgkpNyuHmRFnADebwgr4JIV04BxsrNLiSxfPD+xykPMgvzq8hO9Puchuios0ePnHnv3a53bj0wPa7tBhYChl6/ZNEaWiwCgj2zijCQ4qj5E8fPoubTsBI3um5wPL4bDI/zJ7D007R5zW5QI3rBkEA53a9CkZ/CzzPLswbdC5tPiE9zi8IHGIKQvH41gZtw1859MSVdf15OBflE9Oan7IQg3bp5H2eFn1QCZlGK585eToIiNVGld+88zBkCumEOnBvQTe7K5OZ8/ux1ts3+kcPPhfNXQ6S0wCPMIiEUiAWsV4Uo73YDRLMd3O+ECybiOrVn1yGaQ7q4ZjcoZJpfyBr6qlMg0skog/Cw5MXzNwm3wweP6xSGcAOqYE169i4f9en18SCub/xMS8nDXozCg5nwIj4wX9juyS2XLkj8R1bB+pgPZ9AQQ9fY11VawrlwUDOWL13HdT0pMYM8IJ5Awksv/p6aIRKQ75n7xMCKGIRaxerpqfkUwpdfeoXwYmuESBvcYELGgW5Yp2A43KAMJhAcN2Q+LB4YNioiPEr4gbrhYVoezQzXsXff7kz/Tl9LqKIio8aLyOGOXUBJGDZ0PIFDPmEINxDOXH3J6VzHHtzPNNe6YG6QAMTo2ZnF/fsOJ/vdvkkSa+CVI0Vrq440mtvTnxSIqoK88quxd1YsW0/Y/fIXr86euSQ5KbO02LlpOm4QsHm1qUCHBOxTgI2Ewe0GfkJXBuHHRvPnrpg6eT6xABFVyB4mBTfQRNKq0qS+/qcOpBe8tWjBp/ROJn1j03rMRPEkXyXEpzMRCQjEUlkZhVw1KConoi8g31jZB56BW2eAbiYPIKGeKsJVjj6ViwJexBwowKiobTRvMdcL2bhF9EJi36jnVH5ukXt2Hencqc+3v/X9t9t9yOppKU5rLiZCNz9uUOiQBS+nwKsfy9y5lczd6tqVBFNFHRNTDK9cvv12u05UXWxhrtmV69dup5hfOBdXX+v8HUNOVjFKE7nHj52n+5RfWYvM5KQsgtp8ItviFzUKXd2CkcABdU7YX/yvv/7db95cv9b5PXmQLtkL2alF9AIeiTz2e/niLe6nz/3L8z/6wQtLFq1NTc6tq3FOsJv/6bqBdoiektNn7gQ1Jsydf2YN65s/vB1CgaJRoU7QkpKgwvoNpyulcOGD1//03qEDx2n/sbWJZV+oXrtyp8tHfWfPXEqgsRmWUAcIdHULuIFmFx1Ki6vTUrLzc8swEKchN7vU4gwC2alF9AJTsKn420nTpy74fz968Yf/+sLkiXMS4pNNIDrnwzipmd9xA3O8FgwF6gCBVwgWpChxw6IWkYi3bt47euSUDu27yZ9JvfFaB2rmzu0HzXdbG2mc6O7JQlh53JjpVy47fxqETCSbbOMUBn4ePRLD9FUrNmFWQ3GSlRuWDgr48QEp0bA5s9JTc0mMcdcTGUVykNrgMxExTgmselRe+ai0rKGMnGOsaXKmc9Y5oDxTe2iphw4e+1d/+U1qgJwANkjE4Bvk6MlWOG4QI7qpIUImKrxuYKtiJoKd8KczI+SPHztHAFIJ2r/TZcWyjeY7RTRIzgYAtwcqs/mUgtBu/riNByxIsG//bP+rf3yHG4PEfhDbWYATDZGjMqmZBEfMyctym1G6F7JB3FBe7aCs6lExvVZFY5Xzj1iKU+tKiqqjIk/37T30m9947u+//m0cvG/PEZYwf2TmHFyCxpxsWzh4um4gp0M3sYwF62qqHHUry50U9MZr78+asWT/vmMoig/YidHVORZS1kzwOidARKkbli5eR3tz51bK47uBIkRyi4o8a8qpH/0VskGvGyoqnM9LqMD79kT+4Xdv/fVf/uN3n/vxrh0HHtx/SDNirkFs2dmaJM9Af4fS/PcNokcQVbzQuQqmm+jwbxp2a+phw6EDJ6iQ4XujYk7GGuP6jxE3cIk51zWccWr7/Xu+Zp+1zKLOA69UEdcsuxJakC8GLJi3ipqBsZBvMVgo4/5YWV9Cl1HdUFRWXVJRe/Nm4tTJc7/33X/753/8LvXs7OnY4sIqUSmQKaBDRGE3sdkNRK78W3XwuTmCQOcqAq0tMKO1585cHzl8ElewVSs2nzx+kY4+FDdgUwKK+OUMfdixZ05WibhBHCBR1lY3cOzoI2mcCGeCwzKNFxXoX91YXF57Mz559vzlP/rxz8n+P/23l6nDD+5nmCaQjTh68rNtboAqFnRTQwRzvTBG8a4NsSEvp4w7xDf/z3O/+dVrhCFXiuio83JgLX4vRHXazb69P6GM027xCownnOXM0rYb3LsVCfyEUyglRVU3byTRFl88H2c+DuHq7vgGBuFEN35CZBWEX7uasHjpupdefuXvvv7tf/jGd4YOmxC+L4ojZT7QZV3fd5lNInXUCOQGRmFzDwWrDUJXpZWir14EYiBS0HX50g10QW++3pEL1LgxM/DE3Ttp7BDIxKDCHaNz7aTZHT92prfZR8/gEpjeUCddSmN+bvmxo+cG9B+BtHZvfIAnyHWrV25JTy2goTS/LnSWo2VA7cyHRdFRZ7t16f/Nb3znz//n1376k5dpN9JSckz730IN47nmyPCLJiWJCScg5PUZucGsWksiOrA/+uzpq1MmzeUmMW3KgoI83+9HZWIQ4RJu8beThw4ehztN4FsMrUiQTowTEHn4VMcOPaioXTv3Q9TggaNfe7X9r3/52ksv/p57e1RkTFWF8xkUPVvspdvTpy784Q9e+Jdv/4Day9JrP92WnpqHh0z77xwRa5VW0aTk53WDznE7xgJDAUadYwswxLo120cMmzR39vKN63cJvxueiT6QK9g83e2gAaO5f/jdfxAJJjzrjxw61b1rf+60WP/+vQzzp3mNPAwbOp4GOvNh3tEjpzkZ6Na1c1+uXV//22+9/NIr3Ni3bNqdlPgQfrZAEUUZmgV08C4XfBcGjvX5ydJNzEF/3yD0ILD4WwULo/r8uStHjZjCBe3k8fMkU4snMJzzfuHcNZJDVOQZXOJhCAjWLSooHzl88o+f/zn9zOWLt3GJsQJucD7rvXMrmQsmWlF4fvaTl7/2v/+BwvvRh72jo85RzwidEIwbKtgFP9WGiIXyrN1QWlzTs8dAmhPSa2F+Veh7k5xOtPboNuDGtYTQswETMTeX9rB+w0+doDGjHXCSfnWl8ynvjm0RpB0uMf/8T9/78//xtb/5q3/i3kszRt9ZW42rHFCEOUwCS/jngH838B99F+gEZbWgPDpFoBO9aOJxPrajWaJTigiPwpRttWZEeDRJg+7QW6IDgSW4IdJcDRk0hmCnEnC/5a4wMGxUxw7dX/jZr37769cHDxyz/bOIuOsJHNCd2w9wAogYvG6OoHNuFJZwL1o1BTItHsQG+/N0i64IxBBkeWGQrJqfW0YZLCmqxCuh5xYpsCuXbwzrN0K+9msxBAKrkIJOHr8wbcr8WTMW9+83/K03P5w6ed7ihatPRF9ITc7OyykX4aR+OM2/Bfv5oz5EU1gMz9QNZAM8wSbNL6FIMm04DXDSnKxfu31g2MiyErIE020ev8BhZm4j/SXnyfxT1k6YQ6ypgi7lwaEYusMZStQHQoimsN3gfgmEVkUHAlNkbqsgPwoCSbDoTwSyYpuqvSr8pLSSDf5ncUOg5PuVG5ohSz5VN8ApCCTBoj8R/Kd2w+PvXCUodMiie6GcAq8y8gpdKc8SsrrCGvXCawq/+MoNbYOsrrBGvfgi3QAQIrBEKV0hDArllFKhDEqXWfrqRaAy8/hQZUSH4GoolFkgEiw0/yVoIA6Fl1Neg8CSqRICMbght1Z9tSZ6oaJkoulBbZ7PDVVDoPRWN+iFm1/xX9ANPAgshseBqiFQuqV/KIu6+RWOGxRCclPccMtSImc/eKehnIFgLSqvwFxlm92gDK1KtqYov8DKV8HTlyVTX90M1pBAGbzwy+/UBhlQuOcEB/NbdYMFay1FqwyKQJyB6CgpdHlAW7V7q/oHEqWAIkNKCcSpYMg7+lhuMFsKtqQX1lqKVhkUgTgD0VU9efjC3eC3dDXXhlAAc0t+XyfjofsoCqWLlgqxgtsQOsQsYy9fXnIL8YtAa1l0ZKob9NWa+PiwFm0JZ1MGzcS2uUE2Zr0qVBQP1lCgKWhj2UXoSJCvcFV5/p+agaCLKkVeFUr3QhjaZIrg8Cqj8LvWF+wGOAUWA+7hiLjlKEMgKLNSdK5F90IY3Go8JrzKKPyu5eeDbi+YQy6rcP5IqAVdpcirdxuqTavQKfLqFaUoM5/CwiBQuq6llKZXTQIBD5bQFdaoGxaDLmrBrZhA1PYyiIQvrxt82UwTmq4lr6Dp9cvgBv6jUCaB0uGWDVsMIkhkCZsFiMIpDPrqhU6RV680NXpTPffVdijCoMLlVShGTrMbmig2hA4sCV54JTRRfMIVbh4gantHeWbF5tog724oq8JiUFhsCpWpFJ3SVmBuAkpiyi9C0T84vNoqhK628qLpjPpeQ1dGOL80blAJgRD6zgPBq61C6GorL56pG+DxC4tNwZBblL4qVII0pvJF/OBQ4RYs4bxaDK1ClbHoIBBd0ZQqfYBZ1Qg+1+GsfPT/AaDDeYsCkuwNAAAAAElFTkSuQmCCCEABCCQAAAAYAAAAAhDA2wEAAAADAAAAAAAAAAAAAAAAAAAAG0AAAEAAAAA0AAAAAQAAAAIAAAAAAAC/AAAAvwAAAkMAAMJCAwAAAAAAAIAAAACA//8iQwAAAIAAAACA/v/xQiEAAAAIAAAAYgAAAAwAAAABAAAAFQAAAAwAAAAEAAAAFQAAAAwAAAAEAAAAUQAAAPxiAAAAAAAAAAAAAKIAAAB4AAAAAAAAAAAAAAAAAAAAAAAAAIIAAABhAAAAUAAAACgAAAB4AAAAhGIAAAAAAAAgAMwAowAAAHkAAAAoAAAAggAAAGEAAAABABAAAAAAAAAAAAAAAAAAAAAAAAAAAAAAAAAA33v/f997/3/ff/9/33//f99//3/fe/9/33v/f997/3/fe/9/33//f997/3/ff/9/33v/f997/3/fe/9/33v/f99//3/fe/9/33v/f99//3/ff/9/33//f997/3/ff/9/33//f99//3/ff/9/33//f99//3/ff/9/33v/f997/3/fe/9/33v/f99//3/ff/9/33v/f997/3/fe/9/33v/f997/3/fe/9/33v/f997/3/fe/9/33//f997/3/fe/9/33v/f99//3/fe/9/33v/f997/3/fe/9/33vff997/3/fe/9/33//f99//3/ff/9/33v/f997/3/fe/9/33v/f997/3//f99//3//f/9//3//f/9//3/ff/9/33//f99//3//f/9//3//f/9//3//f/9/33//f99//3/ff/9/33//f/9//3//f/9/33//f/9//3//f/9//3//f/9//3//f/9//3//f/9//3//f/9//3//f/9//3/ff/9/33//f99//3/ff/9/33//f/9//3//f/9//3//f99//3/ff/9/33//f99//3/ff/9/33//f99//3/ff/9/33//f/9//3/ff/9/33//f99//3//f/9/33//f99//3/ff/9/33//f997/3//f/9/33//f/9//3//f/9//3//f99//3/ff/9/33//f99//3//f99//3/fe/9/33//f99//3/ff/9/33v/f997/3/fe/9/33//f99//3/ff/9/33//f997/3/fe/9/33v/f997/3/ff/9/33v/f997/3/ff/9/33//f99//3/ff/9/33//f99//3/ff/9/33//f99//3/fe99/33v/f997/3/fe/9/33v/f997/3/ff/9/33//f99//3/fe/9/33v/f997/3/fe/9/33v/f997/3/fe/9/33v/f99//3/fe/9/33v/f997/3/ff/9/33//f997/3/fe/9/33v/f99733/fe/9/33v/f997/3/ff/9/33//f997/3/fe/9/33v/f997/3/ff/9//3//f/9/33//f/9//3//f/9//3//f99//3/ff/9//3//f/9//3//f/9/33//f99//3/ff/9/33//f99//3/ff/9//3//f99//3//f/9//3//f/9//3//f/9/33//f99//3//f/9/33//f99//3/ff/9/33//f997/3/ff/9/33v/f99//3/ff/9//3//f99//3//f/9/33//f99//3/ff/9/33//f99//3/ff/9/33//f/9//3//f/9/33//f99//3/ff/9/33//f/9//3/ff/9/33//f99//3/ff/9/33//f/9//3/ff/9/33//f99//3/ff/9/33//f99//3/ff/9//3/ff/9/33//f99//3/ff/9/33//f99//3/fe99/33v/f99//3/ff/9/33v/f997/3/ff/9/33v/f997/3/fe/9/33//f99//3/ff/9/33//f99//3/ff/9/33//f997/3/ff/9/33//f997/3/fe/9/33v/f99733/fe/9/33v/f997/3/fe/9/33//f997/3/fe/9/33//f997/3/fe/9/33//f997/3/fe/9/33v/f99//3/ff/9/33v/f997/3/fe/9/33v/f997/3/ff/9/33v/f99//3/ff/9/33//f99//3/ff/9/33v/f997/3/fe/9/33//f99//3/fe/9/33v/f/9//3//f/9//3//f/9//3//f/9//3//f/9/33v/f/9//3//f/9//3//f99//3//f/9/33//f99//3/ff/9//3//f/9//3//f/9//3//f/9//3//f/9//3//f99//3/ff/9//3//f99//3/ff/9/33//f99//3/fe/9/33//f/9//3/ff/9//3//f/9//3/ff/9//3//f99//3/ff/9//3//f99//3/ff/9/33//f/9//3//f/9//3//f99//3/ff/9/33//f99//3//f/9/33//f99//3//f/9//3//f/9//3//f/9/33//f99//3/ff99/33//f/9//3/ff/9/33//f/9/33//f997/3/fe/9/33v/f997/3/fe/9/33v/f997/3/ff/9/33v/f99//3/ff/9/33//f997/3/ff/9/33//f99//3/fe/9/33v/f99//3/ff/9/33v/f99//3/fe/9/33//f99733/ff/9/33//f997/3/fe/9/33v/f997/3/fe/9/33v/f99//3/fe/9/33v/f99//3/ff/9/33v/f997/3/fe/9/33v/f997/3/ff/9/33v/f997/3/fe/9/33v/f997/3/fe/9/33v/f997/3/fe/9/33v/f997/3/fe/9/33v/f99//3/fe/9/33v/f997/3/ff/9/33v/f997/3//f99//3/ff/9/33//f99//3/ff/9/33//f99//3//f/9/33//f99//3//f/9//3//f/9//3/ff/9//3//f/9//3//f/9/33//f/9//3//f/9//3//f997/3/ff/9/33//f/9//3/fe/9//3//f/9//3/ff/9/33//f99//3/ff/9/33//f99//3//f/9/33//f/9//3//f/9//3//f99//3/ff/9/33//f99//3//f/9//3//f99//3/ff/9/33//f99//3/ff/9/33//f99//3/ff/9/33//f99//3/ff/9/33//f/9//3/ff/9/33//f99//3//f/9//3//f99//3/ff997/3/fe/9/33v/f997/3/fe/9/33v/f997/3/fe/9/33v/f997/3/fe/9/33//f997/3/fe/9/33v/f99//3/fe/9/33v/f997/3/ff/9/33//f99733/fe/9/33v/f99//3/ff/9/33v/f99//3/fe/9/33v/f997/3/fe/9/33v/f997/3/fe/9/33v/f997/3/ff/9/33v/f997/3/fe99/33v/f99733/fe/9/33v/f997/3/fe/9/33v/f997/3/fe/9/33v/f997/3/fe/9/33v/f997/3/fe/9/33v/f99//3/fe/9/33v/f997/3/fe/9/33v/f997/3/fe/9//3//f/9//3//f/9//3/ff/9/33//f99//3/ff/9/33//f99//3/ff/9/33v/f99//3/ff/9/33//f99//3/ff/9/33//f99//3//f/9//3//f/9//3//f/9/33//f99//3//f/9//3//f/9//3//f/9//3//f99//3/ff/9//3//f/9//3/ff/9/33//f/9//3//f/9//3//f99//3/ff/9/33v/f99//3/fe/9/33//f99//3/ff/9/33//f/9//3//f/9//3//f99//3/ff/9/33//f/9//3/ff/9/33//f/9//3/ff/9/33//f99//3/ff/9/33v/f997/3/ff/9/33/fe/9/33//f99//3/fe/9/33v/f997/3/fe/9/33v/f997/3/fe/9/33//f997/3/fe/9/33v/f997/3/fe/9/33v/f997/3/fe/9/33//f99//3/ff/9/33//f997/3/ff/9/33//f99//3/ff/9/33//f99//3/fe/9/33//f99//3/ff/9/33v/f99//3/ff/9/33//f997/3/fe/9/33v/f997/3/ff/9/33v/f997/3/fe/9/33v/f997/3/ff/9/33//f99//3/fe/9/33v/f997/3/ff/9/33v/f99//3/fe/9/33v/f997/3/fe/9/33v/f99//3/fe/9/33v/f/9//3//f99//3//f/9/33//f/9//3/ff/9//3//f99//3/ff/9/33//f99//3/ff/9/33//f99//3/ff/9/33//f/9//3/ff/9//3//f99//3//f/9//3//f/9//3/ff/9//3//f99//3//f/9//3//f/9//3/ff/9/33//f99//3//f/9/33//f/9//3//f/9//3//f99//3/ff/9/33//f99//3/ff/9/33//f99//3/ff/9/33//f99//3/ff/9//3//f/9//3//f/9/33//f99//3//f/9//3//f99//3//f/9/33//f99//3/ff/9/33//f/9//3//f/9/33//f/9/33v/f997/3/ff/9/33//f99//3/ff/9/33//f99//3/fe/9/33//f997/3/fe/9/33v/f997/3/fe/9/33v/f99//3/ff/9/33v/f997/3/fe/9/33//f99//3/ff/9/33//f99/33/fe/9/33//f997/3/fe/9/33v/f997/3/fe/9/33v/f99//3/ff/9/33v/f997/3/fe/9/33v/f997/3/fe/9/33v/f997/3/fe/9/33v/f997/3/fe/9/33v/f99//3/ff/9/33//f997/3/ff/9/33//f99//3/fe/9/33v/f997/3/fe/9/33v/f997/3/ff/9/33//f99//3//f99//3//f/9//3//f/9//3//f/9//3//f/9//3/ff/9/33//f/9//3/ff/9/33//f99//3/ff/9/33//f/9//3//f/9//3//f99//3/ff/9/33//f/9//3//f/9//3//f/9//3/fe/9//3//f/9//3/ff/9/33//f99//3/ff/9/33//f/9//3//f/9/33v/f99//3/ff/9/33//f99//3/ff/9/33//f99//3/ff/9/33//f99//3/ff/9/33//f99//3//f/9//3//f99//3/ff/9//3//f/9//3//f/9/33//f99//3/ff/9/33//f99//3//f/9//3//f/9//3//f997/3/fe/9/33v/f997/3/ff/9/33v/f997/3/fe/9/33v/f997/3/fe/9/33v/f997/3/fe/9/33v/f997/3/ff/9/33v/f997/3/fe/9/33//f997/3/ff/9/33//f997/3/fe99/33v/f99//3/fe/9/33v/f99//3/fe/9/33v/f997/3/fe/9/33vff997/3/fe/9/33v/f997/3/fe/9/33v/f997/3/fe/9/33v/f997/3/fe/9/33v/f997/3/fe/9/33//f99//3/ff/9/33v/f997/3/fe/9/33v/f997/3/fe/9/33v/f99//3/fe/9/33//f99//3/ff/9//3/ff/9/33//f99//3//f/9/33//f99//3/ff/9/33//f99//3/ff/9/33//f99//3/ff/9/33//f/9//3//f/9//3//f99//3//f/9//3//f/9//3//f/9//3//f/9//3/ff/9/33//f/9//3//f/9/33//f/9//3//f/9/33//f99//3/ff/9/33//f99//3/ff/9/33//f99//3/ff/9/33//f99//3/ff/9/33//f99//3/ff/9/33//f99//3/ff/9/33//f/9//3//f/9//3//f99//3/ff/9/33//f99//3/ff/9//3//f/9//3//f/9//3//f/9//3//f/9//3/fe/9/33v/f997/3/ff/9/33//f997/3/fe/9/33v/f997/3/fe/9/33v/f997/3/fe/9/33v/f997/3/ff/9/33//f997/3/fe/9/33//f99//3/ff/9/33//f99//3/fe/9/33v/f997/3/ff/9/33v/f997/3/ff/9/33v/f997/3/fe/9/33v/f997/3/fe/9/33v/f997/3/fe/9/33v/f997/3/fe/9/33v/f997/3/fe/9/33v/f997/3/fe/9/33v/f997/3/ff/9/33//f997/3/fe/9/33v/f997/3/fe/9/33v/f99//3/ff/9/33//f99//3/ff/9/33//f/9/33//f99//3/ff/9/33//f99//3/ff/9//3//f99//3/ff/9/33//f99//3/ff/9/33//f99//3/ff/9//3//f/9//3//f/9//3//f/9//3//f/9//3//f99//3//f/9/33//f99//3/ff/9//3//f99//3/ff/9/33//f99//3/ff/9/33//f99//3/ff/9/33//f99//3/ff/9/33//f99//3/ff99/33v/f99//3/ff/9/33//f99//3/ff/9/33//f99//3//f/9//3//f/9//3/ff/9/33//f99//3/ff/9/33//f99//3/ff/9/33//f99//3/ff/9/33//f/9/33v/f997/3/fe/9/33v/f997/3/fe/9/33//f997/3/fe/9/33v/f997/3/fe/9/33v/f997/3/fe/9/33v/f99//3/ff/9/33//f99//3/ff/9/33//f99//3/fe99/33v/f997/3/fe/9/33//f997/3/fe/9/33v/f997/3/fe/9/33v/f997/3/fe/9/33v/f997/3/fe/9/33v/f997/3/fe/9/33vff997/3/fe/9/33v/f997/3/fe/9/33v/f997/3/fe/9/33//f99//3/fe/9/33v/f997/3/fe/9/33v/f997/3/fe/9/33v/f997/3/fe/9/33v/f99//3//f99//3/ff/9/33//f99//3/ff/9/33//f/9//3/ff/9/33//f99//3/ff/9/33//f99//3/ff/9/33//f99//3//f/9//3//f/9//3//f/9//3//f/9//3/fe99/33v/f99//3/ff/9//3//f/9//3/ff/9/33//f99//3/ff/9/33//f99//3/ff/9/33//f99//3/ff/9/33//f99//3/ff/9/33//f997/3/ff/9/33//f99//3/ff/9/33//f99//3/ff/9//3//f/9//3//f/9/33//f99//3/ff/9/33//f99//3/ff/9/33//f99//3/ff/9/33//f99//3//f99//3/ff/9/33//f997/3/fe/9/33//f99//3/ff/9/33//f997/3/ff/9/33//f99//3/fe/9/33v/f997/3/fe/9/33//f997/3/fe/9/33v/f997/3/fe/9/33v/f997/3/fe/9/33v/f997/3/fe/9/dVLPOd9733/fe/9/33v/f997/3/fe/9/33v/f997/3/fe99/33v/f/9//3//f/9/33v/f99//3/fe99/33v/f997/3/fe/9/33v/f997/3/fe/9/33v/f997/3/fe/9/33v/f997/3/fe/9/33//f99//3/fe/9/33v/f997/3/fe/9/33//f997/3/fe/9//3//f/9//3//f/9//3/ff/9//3//f/9//3//f/9//3//f99//3/ff/9//3//f/9//3/ff/9/33//f99//3/ff/9/33//f/9//3/fe997+F7fe99//3/ff/9/33//f99//3/ff/9/33//f99//3/ff/9//391Uq85vnffe/9/33//f99//3/ff/9/33//f99//3/ff/9//3//fxljMkYyRs85SykyRlNKGWOdc997/3//f/9//3//f/9/33//f99//3/ff/9/33//f99//3/ff/9/33//f99//3/ff/9/33//f/9//3/ff/9/33//f99//3/ff/9//3//f99//3/ff/9/33/ff/9/33//f99//3/fe/9/33v/f99//3/ff/9/33//f99//3/fe/9/33//f997/3/ff/9/33v/f997/3/fe/9/33v/f997/3/ff997EUIKJdda/3/fe/9/33v/f997/3/fe/9/33v/f997/3/fe/9/33v/f9darjV8b99/33v/f997/3/fe/9/33v/f997/3/fe/9/33vff753bC3POa81zzmvOTNKzzlsLekcCSHQObZWW2v4YrdWvnf/f997/3/fe/9/33vff997/3/fe/9/33v/f997/3/fe/9/33v/f99//3/fe/9/33v/f997/3/fe/9/33v/f99//3/fe/9/33v/f/9//3//f99//3/ff/9/33//f/9//3//f/9//3//f/9//3//f/9//3//f99//3/ff/9/33//f99//3/ff/9/33//f99//3/ff/9/33uuNa85VE6/e/9/33//f99//3/ff/9/33//f99//3/ff/9/33//f99/+WKOMVxv33//f99//3/ff/9/33//f99//3/ff/9/33//f997/3+WUs85GWPff99//3//f753tlYyRksphhQiBGQMCSEzSt97/3/fe/9/33v/f997/3/ff/9/33//f99//3/ff/9/33//f99//3/ff/9/33//f99//3/ff/9/33//f997/3//f/9//3//f99733v/f99//3/fe/9/33v/f997/3/ff/9/33//f99//3/ff/9/33//f997/3/fe/9/33v/f997/3/fe/9/33v/f997/3/fe/9/33vffzNK8T3wPRlj33v/f997/3/fe/9/33v/f997/3/fe/9/33v/f99733saZ441+F7ff997/3/fe/9/33v/f997/3/fe/9/33v/f997/3/fe9978D3IHG0xO2ffe/9/33vff997fG9sLfE9rjXoHEMI6BxtMRljvnf/f99//3/fe/9/33v/f997/3/fe/9/33v/f997/3/fe/9/33v/f997/3/fe/9/33v/f99733/fe/9/33//f99733v/f/9//3/ff/9/33//f99//3//f/9//3//f99//3//f/9/33//f99//3/ff/9/33//f99//3//f/9/33//f99//3/ff/9//3//f/9/llLwPVNKlVL/f/9//3/ff/9//3//f99//3/ff/9/33//f99//3/fe3xvzzm2Vt97/3/ff/9/33//f99//3/ff/9/33//f99//3/ff/9/33v/f/herjVMLXVOfW//f997nXPQPVROnXf5Yo41U0qNMegcZAwKIRFCtlZ8c/9/33//f99733vfe/9/33//f99//3/ff/9/33//f99//3/ff/9/33//f99//3/ff/9/33//f/9//3/ff997/3/ff/9/33v/f997/3/fe/9/33//f997/3/fe/9/33//f997/3/fe/9/33v/f997/3/ff/9/33v/f997/3/fe/9/33vffxFC2F4ZYxJGEkYyRr53/3/fe/9/33//f997/3/fe/9/33v/f997/3/ff/9/W2vQPVRO/3/fe/9/33v/f997/3/ff/9/33v/f997/3/fe/9/33v/f99//3/fe/hebC0qJY0xdE7POUspCSEJIfA9+F7ff/9/vnc7axJGxxiFEKcUzzmVUp1z33/ff/9/33v/f997/3/fe/9/33v/f997/3/fe/9/33v/f997/3/fe/9/33//f997/3/ff/9//3//f/9/33//f99//3/ff/9//3//f99//3/ff/9//3//f99//3/ff/9/33//f99//3/ff/9//3//f99//3/ff/9/33//f/9/dU6NMUwpzzkRQvFBfW/fe/9//3//f/9//3/ff/9/33//f99//3/ff/9/33udc641EkLfe/9/33//f99//3/ff/9//3//f99//3/ff/9/33//f99//3//f/9/33/fe/lezzmuNUwtjjV0TnVOnnfff99733//f/9//3+edxljjTGFECIE6BxTSp53/3/ff99//3/ff/9/33v/f997/3/ff/9/33//f99//3/ff/9//3//f99//3/ff/9//3/fe/9/33//f997/3/fe/9/33v/f997/3/fe/9/33v/f997/3/fe/9/33v/f99//3/fe/9/33//f997/3/fe/9/33v/f99//3++dxJGZQwqJfA9U0r5Xt9/v3v/f997/3/fe/9/33v/f997/3/fe/9/33vff51zrzlMLd9733vff99733/fe/9/33v/f997/3/fe/9/33v/f997/3/fe99/33v/f997/3++e1xrjjE6Z99733/ff99/33vff99733/fe/9/33v/fztndEoJIWUMZAzwPdda33vff/9/33vfe99733vfe/9/33vff997/3/fe/9/33v/f99733/fe/9/33v/f/9//3//f/9//3//f/9/33//f99//3/ff/9/33//f99//3/ff/9/33//f/9//3//f/9//3//f997/3/ff/9/33//f99//3/ff/9/33s6Z/A9EkZ0Thpj33vff99//3/ff/9/33//f99//3/ff/9/33//f997338yRo0xvnf/f997/3/fe/9/33/ff99//3/ff/9/33//f99//3/ff/9/33//f99//3/ff/9/t1rQOb53/3/fe/9/33//f99//3/ff/9/33//f99//3//e/97fGtTSsgYZAzoHDJGfHP/f997/3/fe/9//3//f997/3/ff/9/33//f/9//3/fe/9/33//f99/33//f99//3/ff/9/33v/f997/3/fe/9/33v/f997/3/fe/9/33v/f99//3/ff/9/33//f99733/fe/9/33v/f997/3/fe/9/33vff997+F4KJdhaGWPfe997/3/fe/9/33v/f997/3/fe/9/33v/f99//3+/e1RObC19c99733vfe/9/33vff997/3/fe/9/33v/f997/3/fe/9/33v/f997/3/fe/9/33sRQjNK33vfe/9/33v/f997/3/fe/9/33v/f997/3/fe/9733v/f997/3tbaxJGphSFEG0xGme/e/9/33v/f997/3/fe/9/33v/f997/3/fe99/33v/f997/3//f/9//3/ff/9/33//f99//3/ff/9/33//f99//3/ff/9/33//f99//3//f/9//3//f/9//3/ff/9/33//f/9//3/fe/9/33v/f99//3+dc0wpMkbYXr53/3/ff99/33v/f997/3/fe/9/33v/f99//3/fe99/VEpLKVxv33/fe/9/33//f99//3/ff/9/33//f99//3/ff/9/33//f99//3/ff/9/33/ffzNG+WLfe/9//3//f99//3/ff/9/33//f99//3//f/9//3v/f/97/3v/e/9//3/fe9daKyVECKcYtladc997/3/ff/9/33vfe997/3/ff/9/33//f99//3/ff997/3/ff/9/33v/f997/3/fe/9/33v/f997/3/fe/9/33v/f997/3/ff/9/33//f99//3/fe/9/33v/f997/3/fe99/nXNUSksp8UH4Xr53U0psLVROXG+/e99/33//f753vnffe/9/33vff997/3/fe99733u2Viol+V7fe99/33v/f997/3/fe/9/33v/f997/3/fe/9/33v/f997/3/fe99/33v/f753jjUZY/9/33vff997/3/fe/9/33v/f997/3/ff/9/33v/f/97/3/fe/97/3/ff99733/fe/lirjWFEGQMrzm3Wr97/3/ff99733vfe/9/33v/f997/3/fe/9//3/ff/9/33//f99//3/ff/9/33//f99//3/ff/9/33//f99//3/ff/9//3//f/9//3/ff/9/33//f99//3/fe/9/nXNtMY4xtlbwPW0xbTGWVkspjjG3Vv9/339ca/A9bS2NMRFCO2v/f99//3/fe/9/33v/f/hejTF0Tv9/33v/f997/3/ff/9/33v/f99//3/ff/9/33//f99//3//f99733v/f99/nnevNVxv33//f997/3/ff/9/33//f99//3/ff/9//3//f/97/3//e/9/33v/f99//3/fe/9/33//f1xrtlbQOWQMCSF0Tp1z/3/fe/9//3/ff99//3/ff/9/33/fe/9/33v/f99//3/ff/9/33//f997/3/fe/9/33v/f997/3/ff/9/33//f99//3/ff/9/33v/f997/3/fe997vnczShJG33vff/9/vnevNVNKrzVtLRFC33ued/A9zzmWVtdabTFLKdda/3/fe/9/33v/f997W2uNMTNK33vfe79733/fe99733vff997/3/fe/9/33v/f997/3/fe99733/fe51zvns6Z885vnf/f997/3/fe/9/33v/f997/3/fe/9/33v/f997/3/ff/9/33v/f997/3/fe/9/33v/f997/3/fe99/W28yRscYxxgRQnxv33v/f99//3/fe/9/33v/f/9/33//f99//3//f/9//3//f99//3/ff/9/33//f99//3//f/9//3//f/9//3//f/9//3//f99//3/ff/9/33t8b441W2vff/9//3//fzpnbC1tLa85zznfe5VS0D06Z/9/33u+d40xrjX5Yv9//3//f99//399c885EUL/f997/3/fe99/33v/f997/3/ff/9/33//f99//3/ff99/33++d885IwgKJZZS8T3ff99//3/ff/9/33//f99//3/ff/9/33//f99//3//f/9/33//f99//3/ff/9/33//f99//3/ff/9/33v/f/9/O2tMLacUxxh0Tp1z/3/fe/9/33//f99/33v/f997/3/ff/9/33//f997/3/fe/9/33v/f997/3/fe/9/33//f99//3/ff/9/33//f997/3/fe/9/33v/fzNGEkbfe/9/33/fe997/3+VUq85rzVLKVtrzzlTSt97v3v/f997vnfwPWwtfG//f99733/fe7530D1sLfli/3/fe99733vff99733/fe/9/33v/f997/3/fe/9/33t8b44x0DlUTq81KyXPOd97/3/fe99/33v/f997/3/fe/9/33v/f997/3/fe/9/33//f997/3/fe/9/33v/f997/3/fe/9/33vff99733/ff757t1aNMYUQTC1USp5z33v/f997/3//f/9//3//f/9//3//f99//3/ff/9/33//f99//3/fe/9/33v/f99//3//f/9//3//f997/3/fe/9/33//f5530DnXWv9/33//f99//3/fe753SykRQkwtMkbPOTpn33//f99//3/fe753rznwPb5733vfe99/v3cSRtA9rzl9c/9/33v/f99//3/ff/9/33//f99//3/fe99/33u+d685rjVca/9/vneuNSsl33vfe99/33v/f99//3/ff/9/33//f99//3/ff/9/33//f99//3/ff/9/33//f99//3/ff/9/33//f99//3/ff/9/33//f753W2t0TkspCSFTSp1z33/ff997/3/ff/9/33//f997/3/fe/9/33v/f997/3/fe/9/33//f997/3/ff/9/33//f/9//3/fe/9/33//f997OmeONfhe33v/f997/3/fe99733tUSm0xrjUrJa41nXPfe997/3/fe/9/33tba2wt8D2+d99/33vfexFCjjEyRpVSvnfff99733/fe/9/33v/f997/3/fe/9/33v/f1NKjTF8b/9/33vfezNGCSF8b99733vff997/3/fe/9/33v/f997/3/fe/9/33v/f997/3/fe/9/33v/f997/3/fe/9/33v/f997/3/fe/9/33v/f99733//f/9/nXMyRukgbS3QPZ1z/3//f/9/33//f99//3/ff/9/33//f99//3//f/9//3//f/9//3/ff/9//3//f99//3//f/9/33//f99//3/XWvE9fG//f99//3//f/9/33vff1trSymNMW0trjW/e997/3/ff/9/33v/f997tlZsLbZW33/ff997U0qOMVxvEULXWt9733/fe/9/33//f997/3/fe/9/33vfe51zjjUaZ99733/ff997VE6NMRlj33v/f997/3/ff/9/33//f99//3/ff/9/33//f99//3/ff/9//3//f99//3//f/9/33//f/9//3/ff/9/33//f99//3/ff/9/33v/f/9/33u3Wo0xTC3fe/9/33//f997/3/fe/9/33v/f997/3/fe/9/33v/f99//3/ff/9/33//f99//3/ff/9/33v/f997/3/fe9dazzm+d997/3/fe99/33vff797nXNsLa81bC2uNb5333vfe/9/33v/f99733u9d3RObC2dc79333uVUisl+F75XkwtfG/fe99/33v/f99733/fe99/33vff997VE7QPd9733vfe997338SRq41EULfe99733vfe/9/33v/f997/3/fe/9/33v/f997/3/fe/9/33//f997/3/fe/9/33//f99//3/fe/9/33vff997/3/fe/9/33v/f997/3/fe/9/vnf5Yv9//3//f99//3/ff/9/33//f99//3/ff99/33v/f/9//3//f/9//3//f/9//3//f/9/33//f99//3/ff99/dE7xQd97/3/ff/9/33v/f/9/33u+d40xbC2NMWwtOmffe/9/33//f99//3/fe/9/nXPPObZW/3/fe/hebC22Vr53t1Z1Tt9733v/f99//3/fe99/33//f99/33vQPbda/3/ff997/3/fe1NK0D0RQp1z/3/ff/9/33//f99//3/ff/9/33//f99//3/ff/9//3//f/9//3/ff/9//3//f/9//3//f/9/33//f997/3/ff/9/33//f99//3/fe/9/33//f99/33v/f997/3/fe/9/33v/f997/3/fe99/33v/f997/3/fe/9/33v/f99//3/ff/9/33v/f997/3/fe99/33uWUvE933vfe/9/33//f997/3/fe9978D3wPa41zzkSRt9733v/f997/3/fe/9/33v/f/lijjV8b997W2srKZVS33t9c9hafG/fe997/3/fe/9/33//f/9//38ZY40xfG//f99733/fe997EkbxQc85Gmffe99/33v/f997/3/fe/9/33v/f997/3/fe/9/33v/f997/3/fe/9/33v/f997/3/fe/9/33v/f997/3/fe/9/33v/f997/3/fe/9/33v/f997/3//f99//3/ff/9/33//f99//3/ff/9/33v/f99//3/ff/9/33//f99//3//f/9/33//f99//3/ff/9/33vff5VS8D3fe/9/33v/f99//3/ff99/33t0Tq81jTHPOc85nXP/f99//3/ff/9/33//f99/33vxPTNG33t9byoldE7fe/9/+WK3Wt9//3+/e9da8UFMLY4xbTFUSrZWEUK/e99//3/fe99/33vwPa418UF1Tv9/33v/f99//3/ff/9/33//f99//3/ff/9/33//f99//3/ff/9/33//f99//3/ff/9/33//f99//3/ff/9/33//f99//3/ff/9/33//f99//3/ff997/3/fe/9/33v/f997/3/fe/9/33v/f997/3/ff/9/33v/f997/3/ff/9/33//f997/3/fe/9/33vff997dE6vOd9733vff997/3/fe/9/vnfff9ha8T1LKfFBEUKWVt97/3/fe/9/33v/f997/3/ff9habC2/e3xv6RwRQt9733t9c44x33++dxJGphRLKY0xrjXIHMcYxxhtLZ1z/3/fe99/33vff/FBEkb4XnRO33v/f997/3/fe/9/33v/f997/3/fe/9/33v/f997/3/fe/9/33v/f997/3/fe/9/33v/f997/3/fe/9/33v/f997/3/fe/9/33v/f997/3/fe/9//3/ff/9/33//f99//3//f/9/33v/f997/3/ff/9/33//f99//3/ff/9//3//f99//3/ff/9/33//f99//3+VUtA9v3v/f99//3/ff/9/33/ff997Omd0TgkhEkYzRm0xnXffe/9//3//f99//3/ff997nXOvNfhe33sJIVRK/3/fe797MkbXWkwtTCn4Xr5333vfe997fG+uNUwpEkYZY/9/33//f997MkYyRjpndE7/f997/3/ff/9/33//f99//3/ff/9/33//f99//3/ff/9/33//f99//3/ff/9/33//f99//3/ff/9/33//f99//3/ff/9/33//f99//3/ff/9/33/fe/9/33v/f997/3/fe/9/33//f997/3/fe/9/33v/f997/3/fe/9/33//f99//3/fe/9/33v/f99//3/fe9dajTG+d997/3/fe/9/33vff997339ba3VOCSEzSpZWbC0ZY99/33vff997/3/fe/9/33/ff/A98D2+d0spbS3fe99733v4XqcY0D2+e99733vfe/9/33vfe/E9zzmuNcgYU0rfe9973390TlRKGWNTSt97/3/fe/9/33v/f997/3/fe/9/33v/f997/3/fe/9/33v/f997/3/fe/9/33v/f997/3/fe/9/33v/f997/3/fe/9/33v/f997/3/fe/9/33v/f/9/33//f99//3/ff/9/33//f/9//3/ff/9/33//f99//3/ff/9/33//f/9//3/ff/9/33//f99//3/ff/9/GWNUSr57/3/ff/9/33//f997/3/fe753MkZLKXROv3vQPfhe33/ff997/3/ff/9/33//f997+F5LKVtrrzmNMb5333u+d1RKjjX5Yt9/33vfe99733vff7530D2VUr97U0plDI41vnffe3ROEUI6ZxJC/3//f/9/33//f99//3/ff/9/33//f99//3/ff/9/33//f99//3/ff/9/33//f99//3/ff/9/33//f99//3/ff/9/33//f99//3/ff/9/33//f99/33v/f997/3/fe/9/33v/f997/3/fe/9/33v/f997/3/ff/9/33v/f997/3/fe/9/33v/f99//3/fe/9/33v5YmwtfW/fe/9/33v/f997/3/fe/9/v3sRQm0xMkbfezJGrjXfe997/3/fe/9/33v/f997/3++d/A98UFUSmwtnne+d1RO0D34XhJCnnffe99733vfe997nXOuNXVO/3/fe5ZWCSERQt97lVIyRtha8D2+d/9/33v/f997/3/fe/9/33v/f99//3/fe/9/33v/f997/3/fe/9/33v/f99//3/ff/9/33//f997/3/fe/9/33v/f997/3/fe/9/33v/f997/3//f99//3/ff/9/33//f99//3/ff/9/33//f99//3//f/9/33//f99//3/ff/9/33//f99//3//f/9/33//fztnjjV8b/9/33//f99//3/ff/9/33//f5ZSjTERQv9/GmOvNZ1z/3/ff/9/33//f99//3/fe/9/+V6vNXROSyk6ZxljbC1ba7530D34Xv9/33v/f997/399b68111r/f99733v4Xo41lVL4XhJC2F4SQr5333v/f99//3/ff/9/33//f99//3//f/9/33//f99//3/ff/9/33//f/9//3//f/9//3//f99//3/ff/9/33//f99//3/ff/9/33//f99//3/ff997/3/fe/9/33//f997/3/fe99/33vff99//3/fe/9/33v/f997/3/ff/9/33v/f99//3/fe/9/33v/f997nXONMVtr33v/f997/3/fe/9/33//f997338yRjNG33t8b641Omffe/9/33v/f997/3/ff/9/33t8b2wtMkZLKbZWM0ozRt97/390TjJG33vff997/3/fe3xv0Dk6Z79733vfe/9/dVJsLZZW8T3XWtA9nXfff99733/fe/9/33v/f99//3/fe/9/33v/f997/3/fe/9/33v/f997/3/fe/9/33v/f997/3/ff/9/33v/f997/3/fe/9/33v/f997/3/fe/9//3/ff/9/33//f99//3/ff/9/33//f99//3//f/9/33//f997/3/ff/9//3//f/9//3//f/9/33//f99//3++d/FBGWP/f99//3/ff/9/33//f99//3/fe7dW2Frff997EkJ1Uv9/33//f99//3/ff/9/33//f997M0rxQY0xzzlMLVtr33/fe51zEULfe997/3/ff/9/GmOvOVtr33vfe/9/33vfe/E9EUIRQtharznfe99733/fe/9/33//f/9//3//f/9/33//f99//3/ff/9/33//f99//3/ff/9/33//f99//3//f/9/33//f99//3/ff/9/33//f99//3/ff/9//3/fe/9/33vff99733vfe/9/33v/f99//3/ff/9/33//f99733vfe/9/33//f99//3/ff/9/33v/f997/3/fe9978UH4Xt97/3/fe/9/33v/f99733vfe997Omffe99/33+VUjJGv3v/f997/3/fe/9/33v/f997/3+2VvA9jjFMLRFCvnvfe997fG+uNfle/3/fe/9/33s7Z885fG/fe99/33v/f997+WKuNfFBtlaNMd9733vfe99/33vff99//3/ff/9/33v/f997/3/fe/9/33v/f997/3/fe/9/33v/f997/3/ff/9/33//f997/3/fe/9/33v/f997/3/fe/9/33v/f/9/33//f99//3/fe/9/33//f/9//3//f/9//3//f99//3/fe/9/33//f/9//3//f/9/33//f99//3/ff/9/33/wPZZS/3/ff/9/33//f99/33/fe/9//3/4Xlxr/3+/e9heEUL/f99//3/ff/9/33//f99//3/feztrrjUKIekg+WLfe/9/33vff/A9llLff/9/33v/fzpn8D2ed/9/33vff997/399c9A90Dl0TvA933/fe/9/33v/f997/3//f/9//3//f99//3/ff/9/33//f99//3/ff/9/33//f/9//3/ff/9//3//f99//3/ff/9/33//f99//3/ff/9//3//f/9/33//f997/3/fe/9/33v/f997/3/ff/9/33//f99733/fe/9/33v/f99//3/ff/9/33//f997/3/fe/9/33vffxFCEkbfe99/33v/f99733/fe/9/33/fexljnXPfe997+WIRQr97/3/fe/9/33v/f997/3/fe997fXPPOY41TCmdc99/33vff/9/lVIzRv9/33vfe997+WKuNb5333vfe99733+/e997dVLwPRJCEULfe99/33vfe997/3/fe/9/33//f997/3/fe/9/33v/f997/3/fe/9/33v/f99//3/ff/9/33//f99//3/fe/9/33v/f997/3/fe/9/33//f99//3//f99//3/ff/9/33//f99//3//f/9//3//f/9//3/fe/9//3//f99//3//f/9//3//f/9//3/ff/9/33//f997llbxPf9/33v/f99//3/fe/9//3//f9972Fq+d/9/33tba9A5fG/ff/9/33//f99//3/ff/9/33u+d641EUKONTtn33vff997/38aY9A9nnf/f997/3+WVs8533vff997/3/ff/9/33udc2wtU0rxQd9733vff997/3/ff/9//3//f/9//3/ff/9/33//f99//3/ff/9/33//f/9//3//f/9//3//f/9//3/ff/9/33//f99//3/ff/9/33//f/9//3//f997/3/fe/9/33v/f997/3/fe/9/33v/f99//3/ff/9/33v/f997/3/ff/9/33//f99733/fe/9/33v/f997/3+WUhFC33v/f997/3/fe/9/33v/f997/3+2Vt9733v/f51zjjUZY/9/33v/f997/3/fe/9/33v/f753jjERQq41dE7fe99733/fe51zjjVcb79733/fe9herznfe99733/fe99/33v/f997zzmvOfA933v/f997/3/fe/9/33v/f99//3/fe/9/33v/f997/3/fe/9/33v/f997/3/ff/9/33//f99//3/ff/9/33v/f997/3/fe/9/33//f997/3/fe/9//3/ff/9/33//f99//3/ff/9/33//f99//3//f/9/33//f99//3/ff/9//3//f99//3/ff/9/33//f99//3/fe/hebS3ee997/3/ff/9/33//f99//3+/e3VOnnf/f997vneONTpn33//f99//3/ff/9/33//f/9//38RQlRKrzUyRt9733/ff99733syRtda/3/fe99/tlYRQt97/3/fe99/33v/f99//3/QPY41EkL/f997/3/ff/9/33//f/9//3//f/9/33//f99//3/ff/9/33//f99//3//f/9//3//f/9//3//f/9/33//f99//3/ff/9//3//f99//3/ff/9/33/ff/9/33v/f997/3/fe/9/33v/f997/3/ff/9/33v/f997/3/fe/9/33//f99733/fe/9/33v/f997/3/fe99/GWOONTpr33vfe/9/33vff997/3/fe997EUKdc99733ued/E9+WL/f997/3/fe/9/33v/f997/3+/exFClVLxPWwtvne/e99733vff9daM0bfe99733vxQa8533vfe99/33v/f997/3/fe9daSym2Vt97/3/fe/9/33v/f997/3/ff/9/33v/f997/3/fe/9/33v/f997/3/fe/9/33//f99//3/fe/9/33//f997/3/fe/9/33v/f99//3/fe/9/33v/f/9//3//f99//3/ff/9/33//f99//3/ff/9/33//f99//3/ff/9/33//f99//3/ff/9/33//f/9//3//f/9/33+dc885llLff99/33v/f997/3/ff/9/v3tUTltv/3/fe7978T34Xt9//3/ff/9/33//f99733/fe99/8D22VvFBbTGdc99733v/f997+WKvNf9/33v/fxJGVErfe/9/33//f99//3/ff/9/fG/POVtv/3/fe/9/33//f99//3/ff/9/33//f/9//3//f/9/33//f99//3/ff/9//3//f99//3/ff/9//3//f/9//3//f/9//3//f/9//3//f/9/33//f/9/33v/f99//3/fe/9/33v/f997/3/fe/9/33v/f997/3/fe/9/33v/f997/3/fe/9/33v/f99//3/ff/9/33//f9978D1USt9/33v/f997/3/fe/9/33vff5VSW2vfe99/33tTStha/3/fe/9/33v/f99733vfe/9/vnvwPbdaEUIrKRljvnvff99733s6Z9A9fXPfe997U0pTSv9/33v/f997/3/fe/9/33u+d641Ome/e99/33v/f99733/ff/9/33v/f99//3/ff/9/33//f997/3/fe/9/33v/f99//3/fe/9/33//f99//3/ff/9/33//f99//3/ff/9/33v/f997/3//f/9//3//f/9/33//f99//3/ff/9/33//f99//3/ff/9/33v/f99//3/ff/9/33//f99//3//f/9/33//f/9//38zRjNK/3//f99//3/ff/9/33//f997U0pba/9//3++dzJGGWPff/9/33//f99//3/fe/9/33u/d/FB+WKVUo0x11rfe99733/fe3xvrzlba997/38SRhFC33v/f99//3/ff/9/33//f753jjH5Yv9/33v/f99//3/ff/9/33//f99//3//f/9/33//f99//3/ff/9/33//f99//3/ff/9/33//f/9//3/ff/9//3//f99//3/ff/9/33//f99//3//f99//3/ff/9/33//f997/3/fe/9/33v/f997/3/fe/9/33v/f997/3/ff/9/33//f99//3/fe/9/33v/f997/3/fe5ZSrjW+d997/3/fe/9/33v/f99733+2Vvli33vfe553zzlba/9/33v/f997/3/fe/9/33vfe1tr0D1cb/herjV1Ur9333vfe99/fG/wPVtr/3/fe/FBzznff997/3/fe/9/33v/f997/38SRrda33v/f997/3/ff/9/33//f997/3/fe/9/33v/f997/3/fe/9/33v/f997/3/ff/9/33v/f997/3/fe/9/33v/f997/3/fe99/33vff997/3/ff/9//3//f/9//3//f/9//3/ff/9/33//f99//3/ff/9/33//f99//3/ff/9//3//f/9//3//f/9/33//f99//3/fe/9/OmevNVtr/3/ff/9/33//f99//3/fe9heU0r/f99/nXPPOZ5z33//f99//3/ff/9/33//f997+F7POb53GWOvOTJG/3/fe/9/33uec641GWPff/9/8UESQv9//3/ff/9/33//f99//3/fezNGlVL/f/9//3/ff/9//3//f99//3/ff/9/33//f99//3/ff/9/33//f99//3//f/9//3//f99//3/ff/9/33//f99//3/ff/9/33//f99//3/ff/9//3/ff/9/33//f99//3/ff/9/33v/f997/3/fe/9/33v/f99733/fe/9/33//f99//3/fe/9/33v/f997/3/fe/9/33u+d685U0rfe/9/33v/f997/3/fe99/+F4SRt9/33s6Z9A9nXP/f99733vfe99733vff997338zShFCv3s7a441zzm+d99733vfe753zzmWUt97339USjJG33vfe99/33vff997/3/fe9978D0aZ99733/fe/9/33v/f997/3/fe/9/33v/f997/3/fe/9/33v/f997/3/fe99/33v/f997/3/fe/9/33v/f997/3/fe/9/33v/f99//3/ff/9/33v/f/9//3//f/9//3//f/9//3//f99//3/ff/9/33//f99//3/ff/9/33//f/9//3/ff/9/33//f99//3/ff/9/33//f997dE7POf9/33//f99//3/ff/9/33s7a641v3vfe9ha8D3ff99//3/fe/9/33vff997/3++dxJGt1r/f7538D2NMb1333vff99733t1TpVS33v/f1ROrzXfe/9/33vff997/3/ff/9/33vwPTpn33vfe/9/33//f99//3/ff/9/33//f99//3/ff/9/33//f99//3/ff/9/33//f99//3/ff/9/33//f99//3/ff/9/33//f/9//3//f/9//3//f/9/33//f99//3/ff/9/33//f99//3/fe/9/33v/f997/3/fe/9/33v/f99//3/ff/9/33v/f997/3/fe/9/33v/f99//3/YXo41vnf/f997/3/fe/9/33v/f3xv0DkZY99711p0Tt9//3/fe99/33vff99733/fe1tr0Dk7a99733vxPWwtXG/fe99733++dzNG0D3ff997dU7POd9733vfe997/3/fe/9/33v/f/A9Omffe/9/33v/f997/3/fe/9/33v/f997/3/fe/9/33v/f997/3/fe/9/33v/f997/3/fe/9/33v/f997/3/fe/9/33v/f997/3/ff/9/33//f99//3//f/9//3//f/9//3//f/9//3//f/9//3//f/9//3/ff/9/33/ff99//3//f/9/33//f99//3/ff/9/33v/f99//3/ff7978D1ba99//3/fe/9/33//f997/38zRpZSv3t1Utda/3/ff/9/33//f99//3/fe99/2F51Tt9/33/fe9dabC1cb997/3/fe99/MkYRQt9//39UTq41vnf/f99//3/ff/9/33//f997Mkb4Xv9//3//f99//3/ff/9/33//f99//3/ff/9/33//f99//3/ff/9/33//f/9//3//f/9//3//f/9//3/ff/9/33//f/9//3//f/9//3//f/9//3/ff997/3/ff/9/33//f99//3/ff/9/33//f99//3/ff/9/33v/f997/3/ff/9/33//f997/3/fe/9/33vfe997/3/fe/9/33u2VhFC33/ff/9/33v/f99733/ff9dadE7fe885W2vfe/9/33v/f997/3/fe99/33sSRvFB/3+/e/9/OmeNMZVS/3/fe997v3dTSjJG33/fezNGrjXfe997/3/fe/9/33v/f997/38zRhlj33v/f997/3/fe/9/33v/f997/3/fe/9/33v/f997/3/fe/9/33v/f997/3/ff/9/33//f99//3/ff/9/33v/f99//3/ff/9/33//f99//3/fe/9//3//f/9//3//f/9//3//f/9//3//f/9//3//f/9/33//f99//3/ff/9//3//f99//3/ff/9/33//f997/3/ff/9/33//f/lijTG+d/9/33//f99//3/ff/9/W2syRjpn8T2+d99/33//f99//3/ff/9/33t9czNGlVLfe/9/33+dc0spVErff99/33v/fzNK0Dnfe/9/dE4RQr53/3/ff/9/33//f99//3++exJC+F7/f99//3/ff/9/33//f99//3/ff/9/33//f99//3/ff/9/33//f99//3//f/9//3//f/9//3//f/9/33//f99//3//f/9//3//f/9//3//f/9/33/fe/9/33v/f997/3/fe/9/33//f997/3/fe/9/33v/f997/3/fe/9/33//f99//3/ff/9/33//f997/3/fe/9/33v/f997nXMqJZZS/3/fe99733/fe/9/33vfe/A9rzVUSv9/33v/f997/3/fe/9/33vff5ZWjjV8b99/33v/f997zznwPd9733vff997MkbxPb9733vYWo0xnXPfe/9/33v/f997/3/fe553rjUZY997/3/fe/9/33v/f997/3/fe/9/33v/f997/3/fe/9/33v/f997/3/fe/9/33//f997/3/fe/9/33//f99//3/ff/9/33//f99//3/ff/9/33//f/9/33//f99//3/ff/9//3//f99//3/ff/9/33//f99//3/ff/9/33//f/9//3//f/9//3//f/9//3/ff/9/33//f99//3//fxlj8D2/e997/3/fe99/33//f997tlZsLfhe33v/f99//3/ff/9/33//f1xv8D22Vv9/33v/f99//3/XWvA933v/f997/38yRjNG33vfe/hezzl9c/9/33//f99//3/ff/9/fG/POTpn33//f/9/33//f99//3/ff/9/33//f99//3/ff/9/33//f99//3/ff/9//3//f99//3/ff/9//3//f/9//3//f/9//3//f/9//3//f/9//3//f/9/33v/f997/3/fe/9/33//f99//3/fe/9/33v/f997/3/fe/9/33v/f99//3/ff/9/33v/f99//3/fe/9/33v/f997/3/fe/9/vnfxPTNG33vfe99733v/f99733szSq81bTF8b997/3/fe99/33vfe51zEUIRQt9733vff997/3/ff3xvrjWed99733vfezJGMkbfe997W2vPOTtr33v/f997/3/fe/9/33s7a/A9fG/fe99/33v/f997/3/fe/9/33v/f997/3/fe/9/33v/f997/3/fe/9/33v/f99//3/fe/9/33//f99//3/ff/9/33//f99//3/ff/9/33//f997/3//f99//3//f/9//3//f/9//3/ff/9/33//f99//3/ff/9/33//f/9//3//f/9/33//f99//3/ff/9//3//f99//3/ff/9/33//fxljzzkaZ/9/33vff99/338aZ885fG9USq41nXP/f/9/33/feztrjjFLKb5333//f99//3/ff/9/vnfwPVxr/3/fe99/EUJ0Tt9//3+dc681W2v/f99//3/ff/9/33/ffxljEUK+d99/33//f99//3/ff/9//3//f/9//3//f/9/33//f99//3/ff/9/33//f/9//3//f/9//3//f/9//3/ff/9/33//f/9//3//f/9//3//f/9//3/ff997/3/fe/9/33//f99//3/ff/9/33v/f997/3/fe/9/33v/f99//3/ff/9/33//f997/3/fe/9/33//f99//3/fe/9/33v/f997/3/YXjJGfHP/f99733++dxFCtlb/f9972FqNMXVSGmf4Xo0xTC0SRr5333//f997/3/fe/9/33v/fzNGVErfe99/nncRQrZW/3/fe753rjWWUt97/3/fe/9/33v/f99711oyRt9733v/f997/3/fe/9/33v/f99//3/ff/9/33//f997/3/fe/9/33v/f997/3/ff/9/33//f99//3/ff/9/33v/f99//3/ff/9/33//f99//3/fe/9//3//f/9/33//f/9//3/ff/9/33//f99//3/ff/9/33//f99//3/ff/9/33//f99//3//f/9/33v/f/9//3/ff/9//3//f99//3//f997EUIJIZZW3nudc/E9zzm+d/9//3//f3xvEkKvNY41dVKdc/9//3//f/9//3/ff/9/33//f99/2F7wPf9/33t9c6852Frff/9/33syRlNK/3/fe/9/33//f99//390TrZW33v/f997/3/ff/9/33//f/9//3//f/9/33//f99//3/ff/9/33//f99//3//f/9//3//f/9//3//f/9/33//f99//3//f/9/33//f/9//3//f/9//3/ff/9/33//f99//3/fe/9/33v/f997/3/fe/9/33v/f997/3/fe/9/33v/f997/3/ff/9/33vff99//3/ff/9/33//f99//3/fe99/33vff7da8UFtMUwpEUK+d99//3/fe/9/33v/f99733/fe/9/33v/f99//3/ff/9/33v/f9973399c/FBOmffe/hejjV9b/9/33vff5ZSVErfe/9/33vff997/3+dc/A9+F7/f99733/fe/9/33v/f997/3/ff/9/33v/f997/3/fe/9/33v/f997/3/fe/9/33//f99//3/ff/9/33//f997/3/ff/9/33//f997/3/ff/9/33//f/9//3//f/9//3//f/9/33//f99//3/ff/9/33//f99//3/ff/9/33//f99//3//f/9//3//f997/3//f/9//3//f/9//3//f/9/33v/f/9//3+dc1trW2v/f99//3//f/9/33//f997/3/fe/9/33//f/9//3//f/9/33//f99//3/fe997dVK3Wt972FrxQf9/33//f99/OmfQOd97/3//f99//3/ff3xv0D1ca/9//3/ff/9/33//f99//3//f/9//3//f99//3/ff/9/33//f99//3/ff/9//3//f/9//3//f/9//3//f99//3/ff/9//3//f99//3/ff/9//3//f/9/33//f99//3/fe/9/33v/f99//3/fe/9/33v/f997/3/ff/9/33v/f997/3/ff/9/33//f99733/fe/9/33v/f997/3/fe/9/33/ff997/3/fe/9/33v/f99//3/fe/9/33v/f997/3/fe99/33vff997/3/fe/9/33vff997/3/fe/9/33vPOfFBfG9TSnRO33vff9973398b641fXP/f997/3/fe99/11quNZ53/3/fe/9/33v/f997/3/fe/9/33//f997/3/fe/9/33v/f99//3/fe/9/33//f997/3/ff/9/33//f99//3/fe/9/33v/f997/3/fe/9/33v/f99//3//f/9//3/ff/9/33//f/9//3/ff/9/33//f99//3//f/9/33//f99//3//f/9//3//f/9//3/ff/9/33//f99//3/ff/9/33//f99//3/ff/9/33//f/9//3//f/9//3//f99//3/ff/9/33//f99//3/ff/9/33//f997/3/ff/9//3//f/heU0qvNc85Omfff99733/fe/9/8D1ba997/3/fe99//390TnVO/3/ff/9/33//f99//3//f/9//3//f/9//3//f/9/33//f99//3//f/9//3//f997/3//f/9//3//f/9//3/ff/9/33//f99//3/ff/9/33//f99//3//f99//3/ff/9/33v/f99//3/ff/9/33v/f997/3/fe/9/33//f997/3/fe/9//3//f99//3/fe/9/33v/f997/3/fe/9/33v/f997/3/fe/9/33v/f99//3/ff/9/33//f997/3/fe/9/33v/f997/3/fe/9/33v/f99733/fe/9/33//f997/398b1NKOmffe79733vfe99/33vYXjJGvne+d99/33u+d9A9Omvfe/9/33v/f997/3/fe/9/33//f99//3/ff/9/33v/f997/3/ff/9/33//f99/33vfe/9/33//f99//3/ff/9/33v/f997/3/fe/9/33v/f997/3/fe/9//3//f/9//3//f/9//3//f/9//3//f/9//3//f/9//3//f/9//3//f/9//3//f99//3/ff/9//3//f/9//3/ff/9/33//f/9//3/ff/9/33//f99//3/ff/9/33//f99//3/ff/9/33//f99//3/ff/9/33//f/9//3/fe/9/33//f99//3//f/9//3//f99//3/ff/9/33/ff31zdE6ed99733v/f5ZWEULfe/9/33//f99//3/ff/9//3//f/9//3//f/9//3//f99//3//f/9//3//f/9//3/ff/9/33//f99//3//f/9//3//f/9//3/ff/9//3//f99//3//f/9//3/ff/9/33//f99//3/ff/9/33//f99//3/ff/9/33//f99//3/ff/9/33//f99//3/fe/9/33//f99//3/ff/9/33v/f99//3/ff/9/33v/f997/3/fe/9/33v/f997/3/fe/9/33v/f997/3/fe/9/33v/f997/3/fe99/33v/f997/3/fe/9/33//f997/3/fe/9/33vff99733vxQUwpvnf/f55zVE46Z/9/33v/f997/3/fe/9/33//f99//3/ff/9/33//f99//3/fe/9/33//f99//3/ff/9/33v/f997/3/fe/9/33//f99//3/fe/9/33v/f99//3/fe/9/33//f/9//3//f/9//3//f/9/33//f/9//3/ff/9//3//f/9//3//f/9/33//f/9//3/ff/9/33//f99//3//f/9/33//f99//3//f/9/33//f99//3/ff/9/33//f99//3/ff/9/33//f99//3/ff/9/33//f99//3/ff/9/33//f99//3/ff/9/33v/f99//3/fe/9/33//f997/3//f7daCiW2VlxvlVJ1Tv9/33v/f99//3/ff/9/33//f/9//3//f/9//3//f/9//3/ff/9/33//f/9//3/ff/9/33//f99//3/ff/9/33//f/9//3//f/9/33//f99//3//f/9//3//f/9/33v/f99//3/ff/9/33v/f997/3/ff/9/33v/f997/3/ff/9/33v/f997/3/fe/9/33v/f997/3/fe/9/33v/f997/3/ff/9/33//f99//3/fe/9/33v/f997/3/fe/9/33v/f997/3/fe/9/33v/f997/3/ff/9/33v/f99//3/fe/9/33v/f997/3/fe99/33v/f997/3/ff/9/339baxFCbS2NMZ1z33v/f997/3/ff/9/33v/f997/3/fe/9/33//f99//3/fe/9/33v/f99//3/fe/9/33v/f997/3/ff/9/33//f997/3/ff/9/33v/f997/3/fe/9/33//f997/3//f/9//3//f/9//3//f99//3//f/9//3//f99//3//f/9/33//f99//3/ff/9/33//f99//3/ff/9/33//f99//3/ff/9//3//f/9//3//f/9/33//f99//3/ff/9/33//f99//3/ff/9/33//f99//3//f/9/33//f99//3//f/9/33//f99//3/ff/9/33v/f99//3/ff/9//3//f99/33t9b997/3//f99//3//f/9/33//f99//3/ff/9//3//f/9//3//f/9/33//f/9//3//f/9/33//f99//3/ff/9//3//f/9//3/ff/9//3//f99//3/ff/9/33//f/9//3/ff99//3/ff/9/33//f997/3/fe/9/33//f997/3/fe/9/33//f997/3/fe/9/33v/f997/3/fe/9/33v/f997/3/fe/9/33//f99//3/ff/9/33v/f997/3/fe/9/33v/f997/3/fe/9/33v/f997/3/ff/9/33//f997/3/ff/9/33//f997/3/fe/9/33vff99//3/fe/9/33//f997/3/ff/9/33v/f997/3/fe/9/33//f997/3/fe/9/33v/f99//3/ff/9/33//f997/3/fe/9/33v/f997/3/fe/9/33//f997/3/fe/9/33//f997/3/fe/9/33v/f997/3/fe/9//3//f/9/33//f99//3/ff/9//3//f99//3/ff/9//3//f/9//3//f/9//3//f/9//3//f/9/33//f99//3/ff/9/33//f/9//3//f/9//3//f/9//3/ff/9/33//f99//3/ff/9/33//f/9//3//f/9//3//f99//3/ff/9//3//f99//3/ff/9/33//f/9//3//f/9/33//f99//3/ff/9/33//f99//3/ff/9/33//f99//3/ff/9/33//f99//3/ff/9//3//f99//3/fe/9/33v/f99//3/ff/9/33//f99//3/ff/9//3//f/9//3/ff/9/33//f99//3/ff/9//3/ff/9/33//f997/3/fe/9/33v/f99//3/fe/9/33v/f99//3/ff/9/33//f99//3/ff/9/33v/f997/3/fe/9/33v/f99//3/ff/9/33//f99//3/ff/9/33v/f997/3/fe/9/33v/f997/3/ff/9/33//f99//3/fe/9/33//f997/3/fe/9/33v/f99//3/ff/9/33//f997/3/fe/9/33v/f997/3/fe/9/33v/f997/3/fe/9/33v/f997/3/fe/9/33//f997/3/fe/9/33v/f997/3/fe/9/33v/f997/3/fe/9/33v/f99//3/fe/9/33v/f997/3/fe/9/33v/f/9//3//f99//3/ff/9//3//f/9//3//f/9/33//f/9//3/ff/9//3//f/9//3/ff/9/33//f99//3/ff/9/33//f99//3//f/9//3//f/9//3/ff/9/33//f99//3/ff/9/33//f99//3/ff/9//3//f99//3/fe/9/33//f99//3/ff/9/33//f99//3/ff/9/33//f99//3/ff/9/33//f99//3/ff/9/33//f99//3/ff/9/33//f99//3/ff/9/33//f/9//3/ff/9/33//f99//3/ff/9/33v/f997/3/ff/9/33//f99//3//f/9/33//f/9//3/ff/9//3//f99/33v/f99//3/fe/9/33v/f99//3/ff/9/33v/f997/3/ff/9/33v/f99//3/ff/9/33v/f997/3/fe/9/33v/f99//3/ff/9/33//f99//3/fe/9/33v/f997/3/fe/9/33v/f997/3/fe/9/33//f997/3/fe99733v/f997/3/ff/9/33//f997/3/fe/9/33v/f997/3/fe/9/33v/f997/3/fe/9/33v/f997/3/fe/9/33v/f997/3/fe/9/33v/f997/3/fe/9/33v/f997/3/fe/9/33v/f99733/fe/9/33v/f997/3/ff/9/33//f99//3/ff/9/33//f997/3//f/9//3/ff/9/33//f/9//3//f/9/33//f99//3//f/9/33//f99//3//f/9/33//f99//3/ff/9/33//f99//3//f/9//3//f/9//3/ff/9/33//f99//3/ff/9/33//f99//3/ff/9//3//f/9//3/ff/9/33v/f/9//3/ff/9//3//f99//3/ff/9/33//f99//3/ff/9/33//f99//3/ff/9/33//f99//3/ff/9/33//f99//3/ff/9/33//f99//3/ff/9/33//f99//3/ff/9/33//f/9//3/ff/9/33//f99//3//f/9//3//f/9//3//f/9//3//f/9//3/ff997/3/fe/9/33v/f99//3/ff/9/33v/f997/3/fe/9/33//f99//3/ff/9/33//f99//3/ff99/33v/f997/3/ff/9/33//f997/3/ff/9/33v/f997/3/fe/9/33//f997/3/fe/9/33v/f99//3/ff/9/33//f997/3/fe/9/33v/f997/3/fe/9/33v/f997/3/fe/9/33v/f997/3/fe/9/33v/f997/3/fe/9/33v/f997/3/fe/9/33//f997/3/fe/9/33v/f997/3/fe/9/33v/f997/3/ff/9/33v/f997/3/fe/9/33//f99//3/ff/9/33//f99//3/ff/9//3/ff/9/33//f99//3//f/9/33//f99//3/ff/9//3//f/9//3//f/9//3//f/9//3/ff/9/33//f99//3//f/9//3//f99//3//f/9//3//f997/3/ff/9//3//f/9//3/ff/9/33//f99//3//f/9//3//f99//3/ff/9/33//f99//3/ff/9/33//f99//3/ff/9/33//f99//3/ff/9/33//f99//3/ff/9/33//f99//3/ff/9//3//f99//3/ff/9/33//f99//3/ff/9/33//f99//3//f/9//3//f99//3/ff/9/33//f/9//3//f/9//3//f/9//3//f/9//3/ff/9/33v/f997/3/fe/9/33//f997/3/fe/9/33v/f99//3/ff/9/33//f99//3/ff/9/33v/f997/3/fe/9/33//f99733vfe/9/33//f99733/fe/9/33v/f99//3/fe/9/33v/f997/3/ff/9/33//f99//3/fe/9/33v/f997/3/fe/9/33v/f997/3/fe/9/33v/f997/3/fe/9/33v/f997/3/fe/9/33v/f997/3/fe/9/33v/f997/3/fe/9/33v/f997/3/fe/9/33v/f997/3/fe/9/33//f997/3/fe/9/33v/f99//3/ff/9/33//f99//3/ff/9/33//f/9/33//f997/3//f/9//3//f/9//3/ff/9/33//f/9//3//f/9//3//f/9//3//f/9//3//f/9//3/ff/9/33//f99//3/ff/9//3//f/9//3/fe/9//3//f99//3/ff/9//3//f99//3//f/9//3//f/9//3/ff/9/33//f99//3/ff/9/33//f99//3/ff/9/33//f99//3/ff/9/33//f99//3/ff/9/33//f99//3/ff/9/33//f99//3/ff/9/33//f/9//3//f/9//3//f/9//3/ff/9/33//f99//3/ff/9/33//f/9//3//f/9/33//f99//3//f/9//3//f99733v/f99733/fe/9/33//f99//3/ff/9/33v/f997/3/ff/9/33//f99//3/ff/9/33//f99//3/fe/9/33v/f997/3/fe/9/33v/f99//3/fe99/33//f99//3/fe/9/33//f99//3/fe/9/33//f99//3/ff/9/33v/f997/3/fe/9/33v/f997/3/fe/9/33v/f997/3/fe/9/33v/f997/3/fe/9/33v/f997/3/fe/9/33v/f997/3/fe/9/33v/f99//3/ff/9/33//f99//3/fe/9/33v/f997/3/fe/9/33v/f997/3/ff/9/33v/f997/3/fe/9/33//f99733tMAAAAZAAAAAAAAAAAAAAAogAAAHgAAAAAAAAAAAAAAKMAAAB5AAAAKQCqAAAAAAAAAAAAAACAPwAAAAAAAAAAAACAPwAAAAAAAAAAAAAAAAAAAAAAAAAAAAAAAAAAAAAAAAAAIgAAAAwAAAD/////RgAAABwAAAAQAAAARU1GKwJAAAAMAAAAAAAAAA4AAAAUAAAAAAAAABAAAAAUAAAA</SignatureImage>
          <SignatureComments/>
          <WindowsVersion>10.0</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2025-03-31T15:17:23Z</xd:SigningTime>
          <xd:SigningCertificate>
            <xd:Cert>
              <xd:CertDigest>
                <DigestMethod Algorithm="http://www.w3.org/2001/04/xmlenc#sha512"/>
                <DigestValue>w+CDrmJlhvjiwengUBaHUOP6Mc5SsJX9vHjAPsMvMy9gQu/1dva7oKFl1DtMWpVF9myRn7PQfWQ7qG3fTJNzlQ==</DigestValue>
              </xd:CertDigest>
              <xd:IssuerSerial>
                <X509IssuerName>SERIALNUMBER=RUC80080610-7, CN=CODE100 S.A., OU=Prestador Cualificado de Servicios de Confianza, O=ICPP, C=PY</X509IssuerName>
                <X509SerialNumber>163168376605214999619278902828581494696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0IQAAnBAAACBFTUYAAAEATHwAALsAAAAFAAAAAAAAAAAAAAAAAAAAgAcAADgEAAD+AQAAHwEAAAAAAAAAAAAAAAAAADDIBwAYYQ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gAAAAFAAAANAEAABUAAAD4AAAABQAAAD0AAAARAAAAIQDwAAAAAAAAAAAAAACAPwAAAAAAAAAAAACAPwAAAAAAAAAAAAAAAAAAAAAAAAAAAAAAAAAAAAAAAAAAJQAAAAwAAAAAAACAKAAAAAwAAAABAAAAUgAAAHABAAABAAAA8////wAAAAAAAAAAAAAAAJABAAAAAAABAAAAAHMAZQBnAG8AZQAgAHUAaQAAAAAAAAAAAAAAAAAAAAAAAAAAAAAAAAAAAAAAAAAAAAAAAAAAAAAAAAAAAAAAAAAAAA0GzM5vArDQbwI92+N13C9dCnDObwIAAAAAOQAAACAAAACgEFgKAAB0ArlupXBAOhIGdM5vAjzPbwIEBAAAAQAAACAAAADQBzoCZAAAAP////8gAAAAAAAAAJAvWgrIL10KAAAAAAAAAAAAADoCvepTbQAAAAAg0G8CadrjdQAAbwIAAAAAddrjdTwKOgLz////AAAAAAAAAAAAAAAAkAEAAAAAAAEAAAAAcwBlAGcAbwBlACAAdQBpAAAAAAAAAAAAAAAAALZEh3cAAAAAVAYc/wkAAADQz28CEF59dwHYAADQz28CAAAAAAAAAAAAAAAAAAAAAAAAAABo4hRyZHYACAAAAAAlAAAADAAAAAEAAAAYAAAADAAAAAAAAAISAAAADAAAAAEAAAAeAAAAGAAAAPgAAAAFAAAANQEAABYAAAAlAAAADAAAAAEAAABUAAAAhAAAAPkAAAAFAAAAMwEAABUAAAABAAAAAIDUQbSX1EH5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G8CLzXpbkxf5m64IBoamCAaGhSZ5W4AN+luyCAaGgEAAACcIBoacPFvAio36W5MX+ZuuCAaGpzxbwILNelumCAaGkxf5m64IBoa0P3obrD36G6QIBoaAAAAAAEAAAB4IBoaAgAAAAAAAAC08W8CM+jnbnggGhoQ6Odu+PFvAgAA6W7lLOluQxwMJMQgGhoIm+VuQDfpbgAAAAB4IBoayCAaGgTybwIvNelufF/mbojcpAqYIBoaFJnlbgA36W4AAAAAAAAAALZEh3cU8m8CVAYc/wcAAAAo828CEF59dwHYAAAo828CAAAAAAAAAAAAAAAAAAAAAAAAAABE8m8C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QQ/ADm8CpBBvAj3b43UNAQAAZA5vAgAAAAAAAAAA2gIAAH4HAACArnQCAQAAAHjPKQ8AAAAAKMR9DwAAAAAAAAAA+M99DwAAAAAoxH0PU4G1cAMAAABcgbVwAQAAABiENxqgHexwGHCxcH9m+S+pKlNtKFJ5AhQQbwJp2uN1AABvAgcAAAB12uN1DBVvAuD///8AAAAAAAAAAAAAAACQAQAAAAAAAQAAAABhAHIAaQBhAGwAAAAAAAAAAAAAAAAAAAAGAAAAAAAAALZEh3cAAAAAVAYc/wYAAADED28CEF59dwHYAADED28CAAAAAAAAAAAAAAAAAAAAAAAAAABkdgAIAAAAACUAAAAMAAAAAwAAABgAAAAMAAAAAAAAAhIAAAAMAAAAAQAAABYAAAAMAAAACAAAAFQAAABUAAAADAAAADcAAAAgAAAAWgAAAAEAAAAAgNRBtJfUQQwAAABbAAAAAQAAAEwAAAAEAAAACwAAADcAAAAiAAAAWwAAAFAAAABYAAA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R1blPgAAAAAAAAAAkZnkPgAANEIAAABCJAAAACQAAABHVuU+AAAAAAAAAACRmeQ+AAA0QgAAAEIEAAAAcwAAAAwAAAAAAAAADQAAABAAAAAtAAAAIAAAAFIAAABwAQAABAAAABQAAAAJAAAAAAAAAAAAAAC8AgAAAAAAAAcCAiJTAHkAcwB0AGUAbQAAAAAAAAAAAAAAAAAAAAAAAAAAAAAAAAAAAAAAAAAAAAAAAAAAAAAAAAAAAAAAAAAAAAAAAAAAAAoFCgBoiwUNAAAAALxYpnWesuV1XBkhc/R3XAoBAAAA/////wAAAADklEUPEKlvAgAAAADklEUPeN5/Aq+y5XVcGSFzAPwAAAEAAAD0d1wK5JRFDwAAAAAA3AAAAQAAAAAAAABcGXMAAQAAAADYAAAQqW8CXBlz//////8AAAAAIXMBAMAC6w8AAAAA/////4SlbwLeNuV1XBkhcyB2Xw8JAAAAEAAAAAMBAAC6AQAAHwAAAQkAAAB43n8CAABcCgAAAAABAAAAAQAAAAAAAAA8qG8CUCnldVwZIXP5AAAABQAAAAAAAAAAAAAAIHZfDwkAAAAAAAAA9IxFD2R2AAgAAAAAJQAAAAwAAAAEAAAARgAAACgAAAAcAAAAR0RJQwIAAAAAAAAAAAAAAKMAAAB5AAAAAAAAACEAAAAIAAAAYgAAAAwAAAABAAAAFQAAAAwAAAAEAAAAFQAAAAwAAAAEAAAAUQAAAPhhAAAtAAAAIAAAAHUAAABVAAAAAQAAAAEAAAAAAAAAAAAAAIEAAABgAAAAUAAAACgAAAB4AAAAgGEAAAAAAAAgAMwAoQAAAHcAAAAoAAAAgQAAAGAAAAABABAAAAAAAAAAAAAAAAAAAAAAAAAAAAAAAAAA33v/f997/3/ff/9/33//f99//3/fe/9/33v/f997/3/ff/9/33//f99//3/ff/9/33v/f997/3/fe/9/33v/f99//3/fe/9/33v/f99//3/ff/9/33//f99//3/ff/9/33//f99//3/ff/9/33//f997/3/fe/9/33v/f997/3/fe/9/33v/f99//3/ff/9/33//f997/3/fe/9/33v/f997/3/fe/9/33v/f997/3/fe/9/33//f997/3/fe/9/33v/f99//3/fe/9/33v/f997/3/fe/9/33vfe997/3/fe/9/33//f99//3/ff/9/33v/f997/3/fe/9/33v/f99/AAD/f99//3//f/9//3//f/9//3/ff/9/33//f99//3//f/9//3//f/9//3//f/9/33//f99//3/ff/9/33//f/9//3//f/9/33//f/9//3//f/9//3//f/9//3//f/9//3//f/9//3//f/9//3//f/9//3/fe/9/33//f99//3/ff/9/33//f/9//3//f/9//3//f99//3/ff/9/33//f99//3/ff/9/33//f99//3/ff/9/33//f/9//3/ff/9/33//f99//3//f/9/33//f99//3/ff/9/33//f997/3//f/9/33//f/9//3//f/9//3//f99//3/ff/9/33//f99//38AAN9//3/fe/9/33//f99//3/ff/9/33v/f997/3/fe/9/33//f99//3/fe/9/33v/f99//3/fe/9/33v/f997/3/ff/9/33v/f99//3/ff/9/33//f99//3/ff/9/33v/f99//3/fe/9/33v/f997/3/fe/9/33vff997/3/fe99/33v/f997/3/ff/9/33v/f997/3/fe/9/33v/f997/3/ff/9/33v/f997/3/fe/9/33//f99//3/fe/9/33v/f997/3/fe/9/33v/f997/3/fe/9/33v/f99//3/fe/9/33//f997/3/fe/9/33v/f997/3/fe/9/33//f997/3/fewAA/3//f/9//3//f/9//3//f/9//3//f/9//3/fe/9//3//f/9//3//f/9/33//f/9//3//f/9/33//f99//3/ff/9//3//f/9//3//f/9//3//f/9//3//f/9/33//f99//3//f/9/33//f99//3/ff/9/33//f997/3//f/9/33v/f99//3/ff/9//3//f99//3//f/9/33//f99//3//f/9/33//f99//3/ff/9//3//f/9//3//f/9/33//f99//3/ff/9/33//f/9//3/ff/9/33//f/9//3//f/9//3//f/9//3/ff/9/33//f99//3/ff/9//3//f/9//3/ff/9/AADff/9/33//f99//3/ff/9/33//f99//3/fe99/33v/f99//3/ff/9/33v/f997/3/ff/9/33v/f997/3/fe/9/33//f99//3/ff/9/33//f99//3/ff/9/33//f997/3/ff/9/33//f997/3/fe/9/33v/f99733/fe/9/33//f997/3/fe/9/33//f997/3/fe/9/33//f997/3/fe/9/33//f997/3/fe/9/33v/f99//3/ff/9/33v/f997/3/fe/9/33v/f997/3/ff/9/33v/f99//3/ff/9/33//f99//3/ff/9/33v/f997/3/fe/9/33//f99//3/fe/9/338AAP9/33//f99//3/ff/9/33//f99//3/ff/9/33//f/9//3/ff/9/33//f/9//3//f/9/33//f99//3//f/9//3//f/9//3/ff/9//3//f/9//3//f/9//3//f99//3/ff/9//3//f997/3//f/9//3//f99//3/ff/9/33//f99//3/ff/9//3//f/9//3/ff/9//3//f/9//3//f/9/33//f99//3/ff/9/33//f/9//3/ff/9/33//f99//3/ff/9/33//f99//3/ff/9/33//f99//3/ff/9/33//f99//3/ff/9//3//f99//3/ff/9/33//f/9//3/ff/9/33//fwAA33//f997/3/fe/9/33v/f997/3/fe/9/33v/f997/3/ff/9/33v/f99//3/ff/9/33//f997/3/ff/9/33//f99//3/fe/9/33v/f99//3/ff/9/33vff997/3/fe/9/33//f99733/fe/9/33//f997/3/fe/9/33v/f997/3/fe/9/33v/f99//3/fe/9/33v/f99//3/ff/9/33v/f997/3/fe/9/33v/f997/3/ff/9/33v/f997/3/fe/9/33v/f997/3/fe/9/33v/f997/3/fe/9/33v/f997/3/fe/9/33v/f99//3/fe/9/33v/f997/3/ff/9/33v/f997AAD/f99//3/ff/9/33//f99//3/ff/9/33//f99//3/ff/9/33//f99//3//f/9/33//f99//3/ff/9//3//f99//3//f/9/33//f/9//3//f/9//3//f997/3/ff/9/33//f/9//3/ff/9/33//f/9//3/ff/9/33//f99//3/ff/9/33//f99//3//f/9/33//f/9//3/ff/9//3//f99//3/ff/9/33//f99//3/ff/9/33//f99//3/ff/9/33//f99//3/ff/9/33//f99//3/ff/9/33//f99//3/ff/9/33//f99//3/ff/9/33//f99//3/ff/9/33//f99//38AAN97/3/ff/9/33//f997/3/fe/9/33v/f997/3/fe/9/33v/f997/3/fe99/33//f997/3/fe/9/33v/f997/3/fe/9/33v/f997/3/ff/9/33//f99//3/ff/9/33v/f99//3/ff/9/33//f99//3/ff/9/33//f997/3/ff/9/33//f99//3/fe/9/33//f99//3/ff/9/33v/f99//3/fe99/33v/f99733/fe/9/33v/f997/3/fe/9/33v/f99//3/ff/9/33v/f997/3/fe/9/33//f99//3/fe/9/33//f99//3/fe/9/33v/f997/3/fe99/33vff997/3/fewAA/3//f/9//3//f/9//3/ff/9/33//f99//3/ff/9/33//f99//3/ff/9/33v/f99//3/ff/9/33//f99//3/ff/9/33//f99//3//f/9//3//f/9//3//f/9/33//f99//3//f/9//3//f/9//3//f/9//3//f99//3/ff/9//3//f/9//3/ff/9/33//f/9//3//f/9//3//f99//3/ff/9/33v/f99//3/fe/9/33//f99//3/ff/9/33//f/9//3//f/9//3//f99//3/ff/9/33//f/9//3/ff/9/33//f/9//3/ff/9/33//f99//3/ff/9//3//f99//3/ff/9/AADff/9/33v/f99//3/fe/9/33//f997/3/ff/9/33v/f997/3/fe/9/33//f997/3/fe/9/33v/f997/3/fe/9/33//f997/3/ff/9/33v/f99//3/fe/9/33//f997/3/ff/9/33//f997/3/ff/9/33//f997/3/fe/9/33v/f99//3/fe/9/33//f99//3/ff/9/33v/f997/3/fe/9/33v/f997/3/fe/9/33v/f997/3/fe/9/33v/f997/3/ff/9/33//f99//3/fe/9/33v/f997/3/ff/9/33v/f99//3/fe/9/33v/f997/3/fe/9/33v/f99//3/fe/9/33sAAP9/33//f99//3//f/9//3//f/9//3//f/9//3//f99//3//f/9//3//f99//3/ff/9/33//f99//3/ff/9/33//f/9//3//f/9/33//f99//3/ff/9//3//f/9//3//f/9//3//f997/3//f/9//3//f99//3/ff/9/33//f99//3/ff/9/33//f/9//3/ff/9/33//f99//3/ff/9/33//f99//3/ff/9/33//f99//3/ff/9/33//f99//3/ff/9/33//f/9//3//f/9/33//f99//3//f/9//3//f99//3/ff/9/33//f99//3/ff/9/33//f/9//3//f/9//3//fwAA33v/f997/3/ff/9/33//f99//3/ff/9/33//f99//3/fe/9/33//f997/3/fe/9/33v/f997/3/fe/9/33v/f99//3/ff/9/33v/f997/3/fe/9/33//f99//3/ff/9/33//f99/33/fe/9/33//f997/3/fe/9/33v/f997/3/fe/9/33v/f99//3/fe99/33v/f997/3/fe/9/33v/f997/3/fe/9/33v/f997/3/fe/9/33v/f997/3/fe/9/33v/f99//3/ff/9/33//f997/3/ff/9/33//f99//3/fe/9/33v/f997/3/fe/9/33v/f997/3/ff/9/33//f99/AAD/f99//3/ff/9/33//f/9//3/ff/9/33//f99//3/ff/9/33//f99//3/ff/9/33//f99//3/ff/9/33//f/9//3//f/9/33//f99//3//f/9/33//f/9//3//f/9//3//f99//3/ff/9/33//f/9//3/ff/9//3//f99//3/ff/9/33//f99//3/ff/9/33//f99//3/ff/9/33//f99//3/ff/9/33//f99//3/ff/9/33//f99//3/ff/9/33//f99//3/ff/9//3//f/9//3/ff/9/33//f99//3/ff/9/33//f99//3/ff/9//3//f99//3//f/9//3//f/9//38AAN97/3/fe/9/33v/f997/3/ff/9/33v/f997/3/fe/9/33v/f997/3/fe/9/33v/f997/3/fe/9/33//f99//3/ff/9/33v/f997/3/ff/9/33//f99//3/ff/9/33//f997/3/fe/9/33v/f99//3/fe/9/33v/f99//3/fe/9/33v/f997/3/fe/9/33v/f997/3/fe/9/33v/f997/3/fe/9/33v/f997/3/fe/9/33v/f997/3/fe/9/33v/f997/3/fe/9/33v/f99//3/ff/9/33v/f997/3/fe/9/33v/f997/3/fe/9/33//f99//3/ff/9/33//f99//3/ffwAA/3/ff/9/33//f99//3//f/9/33//f99//3/ff/9/33//f99//3/ff/9/33//f99//3/ff/9/33//f/9//3//f/9//3//f99//3//f/9//3//f/9//3//f/9//3//f/9//3/ff/9/33//f/9//3//f/9/33//f/9//3//f/9/33//f99//3/ff/9/33//f99//3/ff/9/33//f99//3/ff/9/33//f99//3/ff/9/33//f99//3/ff/9/33//f99//3/ff/9/33//f/9//3//f/9//3//f99//3/ff/9/33//f99//3/ff/9//3//f/9//3//f/9//3//f/9//3//f/9/AADfe/9/33v/f997/3/fe/9/33v/f997/3/ff/9/33//f997/3/fe/9/33v/f997/3/fe/9/33v/f997/3/fe/9/33//f99//3/ff/9/33//f99//3/ff/9/33//f99//3/fe/9/33v/f997/3/ff/9/33v/f997/3/fe/9/33v/f997/3/fe/9/33v/f997/3/fe/9/33v/f997/3/fe/9/33v/f997/3/fe99733v/f997/3/fe/9/33v/f997/3/fe/9/33v/f997/3/ff/9/33//f997/3/fe/9/33v/f997/3/fe/9/33v/f997/3/fe/9/33v/f997/3/fe/9/338AAP9/33//f99//3/ff/9/33//f99//3/ff/9//3//f99//3/ff/9/33//f99//3/ff/9/33//f99//3/ff/9//3//f/9//3//f/9//3//f/9//3//f/9//3//f997/3/ff/9/33//f99//3/ff/9//3//f99//3/ff/9/33//f99//3/ff/9/33//f99//3/ff/9/33//f99//3/ff/9/33//f99//3/ff99/33v/f99//3/ff/9/33//f99//3/ff/9/33//f99//3//f/9//3//f/9//3/ff/9/33//f99//3/ff/9/33//f99//3/ff/9/33//f99//3/ff/9/33//fwAA33v/f997/3/fe/9/33v/f997/3/fe/9/33//f997/3/fe/9/33v/f997/3/fe/9/33v/f997/3/fe/9/33v/f99//3/ff/9/33//f99//3/ff/9/33//f99/33/fe99733v/f997/3/fe/9/33//f997/3/fe/9/33v/f997/3/fe/9/33v/f997/3/fe/9/33v/f997/3/fe/9/33v/f997/3/fe/9/33vff997/3/fe/9/33v/f997/3/fe/9/33v/f997/3/fe/9/33//f99//3/fe/9/33v/f997/3/fe/9/33v/f997/3/fe/9/33v/f997/3/fe/9/33v/f997AAD/f/9//3//f/9//3//f99//3//f/9//3//f/9//3//f/9/33//f99//3//f/9//3//f/9//3/ff/9/33//f99//3/ff/9//3//f/9//3//f/9/33//f99//3/ff/9/33//f99//3/ff/9/33//f99//3//f5VSzzn/f997/3/ff/9/33//f99//3/ff/9/33//f99//3/fe/9//3//f99//3//f/9/33v/f/9//3/fe/9//3//f99//3/ff/9/33//f99//3/ff/9/33//f99//3/ff/9/33//f99//3/ff/9//3//f99//3/ff/9/33//f99//3//f/9//3//f99//38AAN9//3/ff/9/33//f997/3/fe/9/33//f99//3/ff/9/33//f997/3/ff/9/33//f99//3/fe/9/33v/f997/3/fe/9/33//f99/33++d/hivnv/f997/3/fe/9/33v/f997/3/fe/9/33v/f997/3/ff/9/dE7POZ1z33/fe/9/33v/f997/3/fe/9/33v/f997/3/fe/9/33sZYxJCM0auNUwpEUJUTvlenXO+d/9/33//f997/3/fe/9/33v/f997/3/fe/9/33v/f997/3/fe/9/33v/f997/3/fe/9/33//f99//3/fe/9/33v/f997/3/fe/9/33//f997/3/fewAA/3//f/9//3//f99//3/ff/9//3//f/9//3//f/9//3//f99//3/ff/9/33//f/9//3/ff/9/33//f99//3/ff/9/33//f/9//3/fezJGCiXYXt97/3/ff/9/33//f99//3/ff/9/33//f99//3/ff99/33/4Xo41nXPfe/9/33//f99//3/ff/9/33//f99//3/ff/9/33/fe2wt8D2vNdA9rzVUSs85bTHoHColzzm3VltrGWO2Vr9733v/f99/33/fe/9/33//f99//3/ff/9/33//f99//3/ff/9/33//f99//3/ff/9/33//f99//3/ff/9/33//f99//3/ff/9/AADfe/9/33//f997/3/fe/9/33v/f99//3/ff/9/33//f99//3/ff/9/33v/f997/3/fe/9/33v/f997/3/fe/9/33v/f997/3/fe997jjHPOVNK33vfe/9/33v/f997/3/fe/9/33v/f997/3/fe/9/33v/f/hejjVba/9/33v/f997/3/fe/9/33v/f997/3/fe/9/33vfe99/llauNRlj33v/f99//3+dc7dWEkJLKYUQIgRECAohMkbfe/9/33/fe99733vff997/3/fe/9/33v/f997/3/fe/9/33v/f997/3/fe/9/33v/f997/3/fe/9/33vfe997/3/ff/9/33sAAP9//3//f99//3/ff/9/33//f/9//3//f/9//3//f/9//3//f/9//3//f99//3/ff/9/33//f99//3/ff/9/33//f99//3/ff/9/339TSvA9EUIZY99733//f99//3/ff/9/33//f99//3/ff/9/33//f997OmeNMRlj33v/f99//3/ff/9/33//f99//3/ff/9/33//f99//3/ee/E9yBiOMTtn/3/fe/9/33//f1xvbTHwPa856BxEDOgcjTH5Xt97/3//f99//3/ff/9/33//f99//3/ff/9/33//f99//3/ff/9/33//f99//3/ff/9/33//f997/3//f/9//3//fwAA33v/f99//3/fe/9/33v/f997/3/ff/9/33v/f99//3/ff/9/33v/f997/3/fe/9/33v/f99//3/fe/9/33v/f997/3/fe/9/33v/f3VS8D0yRpZS33//f997/3/ff/9/33v/f997/3/fe/9/33v/f997339ba9A5lVLff997/3/fe/9/33v/f997/3/fe/9/33v/f997/3/fe99/33v4Xo0xbC1UTn1z33/ff3xv8D1TSr13+F6uNTJGjTHHGGQM6SARQpVSnXPff/9//3/ff79733/ff/9/33v/f997/3/fe/9/33v/f997/3/fe/9/33v/f997/3/fe/9/33v/f99/AAD/f/9//3/ff/9/33//f99//3//f/9//3//f99//3//f/9/33//f99//3/ff/9/33//f99//3//f/9/33//f99//3/ff/9/33sSRtdaOmcSQjNGEkbfe99//3//f/9//3//f99//3/ff/9/33//f99//3/ff3xv0Dl0Tt97/3/ff/9/33//f/9//3//f/9/33//f99//3/ff/9/33//f/9/33v4Xo0xKiWONVRO0D0rKSol6SARQvhe/3/ff997O2cyRscYphSmFPA9dVK+d997/3/ff/9/33//f99//3/ff/9/33//f99//3/ff/9/33//f99//3//f/9/33//f/9//38AAN97/3/ff/9/33v/f997/3/fe/9/33//f997/3/fe/9/33//f997/3/fe/9/33v/f997/3/ff/9/33v/f997/3/fe/9/33v/f1ROjjErKdA58T0RQlxv33vfe/9/33//f997/3/fe/9/33v/f997/3/fe99/fG+vNfFB33/fe/9/33v/f997/3/ff/9/33v/f997/3/fe/9/33v/f997/3/fe/9/vnf5Yq85rzVLKa41U0p1Up1z/3+/e/9/33v/f/9/vnf4Xo4xZQwiBMgYU0qdc/9/33v/f997/3/fe99/33vff997/3/fe/9/33v/f997/3/fe/9/33//f997/3/ffwAA/3//f/9/33//f99//3/ff/9/33//f99//3/ff/9/33//f99//3/ff/9//3//f99//3//f/9/33v/f99//3/ff/9/33//f99733sSRoUQCiERQlNKGWPfe99733//f99//3/ff/9/33//f99//3/ff/9/33u+d641bS2+e/9/33v/f997/3/ff/9/33//f99//3/ff/9/33//f99//3/fe/9//3//f99/339ca641Omfff99//3/fe/9/33v/f997/3//f99/33tca3RKCiFkDIUQ8DnYWt97/3//f/9/33v/f997/3/ff/9/33//f99//3/ff/9/33//f99//3/ff/9/AADff/9/33//f/9//3/ff/9/33v/f997/3/fe/9/33v/f997/3/fe/9/33//f99//3/ff/9/33/ff997/3/fe/9/33v/f997/3/fe99/GmPwPRFCdU75Yt9733v/f997/3/fe/9/33v/f997/3/fe/9/33vfe997M0ZsLb5333vff99733/fe/9/33v/f997/3/fe/9/33v/f997/3/fe/9/33v/f997/3/fe9darzm+e99733/fe/9/33v/f997/3/fe/9/33v/f997/3/fe3xvMkboGEMI6BwSQp1z33/ff99733vfe/9/33vff997/3/fe/9/33v/f99733/fe/9/33sAAP9//3//f/9//3/ff/9/33//f99//3/ff/9/33//f99//3/ff/9/33//f/9//3//f/9//3//f997/3/ff/9/33//f99//3/ff/9/33v/f9heKiXXWhpn33vff99//3/ff/9/33//f99//3/ff/9/33//f99/33tUSo0xfW//f997/3/ff/9/33/ff99//3/ff/9/33//f99//3/ff/9/33//f99//3/ff9978T1USt97/3/ff/9/33//f99//3/ff/9/33//f99//3//e/9//3v/e997fG8SRscYhRCOMRln33vfe/9//3//f997/3/ff/9/33//f/9//3/fe/9/33//fwAA33v/f99//3/fe/9/33v/f997/3/fe/9/33v/f997/3/fe/9/33v/f99//3/ff/9/33//f997/3/fe/9/33v/f99/33/fe997/3//f997nncrKTNG11q/e997/3/fe99733/ff99733vff99733v/f99733vfe1ROKyV8b99733vfe/9/33v/f997/3/fe/9/33v/f997/3/fe/9/33v/f997/3/fe/9/33szSvhe33/ff/9/33v/f997/3/fe/9/33v/f99//3/fe/9//3v/e997/3vfe/9/vnfXWgolRAymFLdafG/fe997/3/fe997v3vff997/3/fe/9/33v/f997AAD/f/9//3/ff/9/33//f99//3/ff/9/33//f99//3/ff/9/33//f99//3//f/9//3//f/9//3/ff/9/33//f997/3/ff753U0psLfFBGWO+d1RObC11Tltr33vfe/9//3/fe753/3/ff/9/33//f99//3/fe99/tlZLKfhe33/fe/9/33//f99//3/ff/9/33//f99//3/ff/9/33//f99//3/ff/9/33/fe44xGmffe/9/33//f99//3/ff/9/33//f99//3//f/9//3v/f/97/3v/e/9/33v/f99/33v4Xs85ZRBlEK8111q+e/9/33v/f99733/ff/9/33//f99//38AAN97/3/ff/9/33v/f997/3/fe/9/33v/f997/3/fe/9/33v/f997/3/ff/9/33//f99//3/fe/9/33v/f99733v/f51zbC2ONZVS8T1sLY0xlVJLKW0xt1rfe/9/O2vwPUwtjTHxPVtr33v/f99/33/fe99733v4Xm0tdE7fe99733vff997/3/fe99/33v/f997/3/fe/9/33v/f997/3+/e99/33v/f51zrzlba/9/33vff997/3/fe/9/33v/f997/3/ff/9/33v/f/97/3/fe/9733v/f99/33/fe/9/339cb5ZS0D1DCAohU0qdc99733vfe/9/33v/f997/3/fewAA/3/ff/9//3//f/9//3//f/9/33//f99//3/ff/9/33//f99//3//f/9//3//f/9//3/ff/9/33//f99//3/fe997MkYzRt97/3/fe997rjVUSq41jTERQv9/nXMRQq85tla3Wo4xSyn4Xt9/33/ff/9/33//f1trjjEyRv9/33vfe997/3/fe99/33v/f99//3/ff/9/33//f99//3/fe/9/33udd753O2uvOb9733//f99//3/ff/9/33//f99//3/ff/9/33//f/9//3/ff/9/33//f99//3/ff/9/33//f99//3/fe3xvEkboHMcYEkZ8b/9//3//f997/3/ff/9/AADfe/9/33v/f99//3/ff/9/33//f997/3/fe/9/33v/f997/3/ff/9/33//f99//3/ff/9/33v/f997/3/fe99/XGuuNTtn/3/fe/9/33s7a0spbTGuNdA5vnuVUs85Omf/f997nneNMY4xGWPff/9/33v/f997nXOvNRFC33vfe99733/fe99733vff997/3/fe/9/33v/f997/3/fe/9/nXPPOSIEKiV1UvFB33v/f997/3/fe/9/33v/f997/3/fe/9/33v/f997/3/ff/9/33v/f997/3/fe/9/33v/f997/3/ff99/33v/fzpnbC2GFMcYU0qdc/9/33/fe/9/33sAAP9/33//f99//3//f/9/33//f99//3/ff/9/33//f997/3/ff/9/33//f/9//3/ff/9/33//f997/3/ff/9/339TShJG/3/ff/9/33vfe99/tlavNc85Kylcb885VE7fe99//3//f753EUJsLX1v/3//f99//3+ed/FBbC0ZY99//3/fe99/33v/f997/3/ff/9/33//f99//3/ff/9/XG+uNdA5dE6uNUsprznff997/3/ff/9/33//f99//3/ff/9/33//f99//3//f/9/33//f99//3/ff/9/33//f99//3/ff/9/33v/f997/3++d9dajTGmFEspdE6dc/9/33v/fwAA33v/f99//3/ff/9/33v/f997/3/fe/9/33v/f99733/fe99/33v/f99//3/ff/9/33/ff99733/fe/9/33u+d68511rfe/9/33v/f99733+dc0sp8T1sLRJCzzkaZ/9/33v/f99733+dc8850Dnfe79733/fe797EULwPa41nXPfe99733v/f997/3/fe/9/33v/f99733/fe997nnfPOY4xXG/fe753jTErKb5333/fe99/33v/f997/3/fe/9/33v/f997/3/fe/9/33v/f997/3/fe/9/33v/f997/3/fe/9/33v/f997/3/fe/9/33+/ezpndE4rJQohMkadc997AAD/f/9//3//f/9//3//f99//3/ff/9/33//f99//3//f/9/33//f99//3//f/9//3//f99//3//f/9/33//fzpnrzXYXv9/33//f99//3/fe/9/U0qONa41SymuNZ5333v/f99/33//f/9/O2uNMfA9v3vfe99/33sSRo0xU0qVUr9733v/f99//3/ff/9/33//f99//3/ff99/3390To0xnXPff/9/33tTSukgnXPfe99/33v/f99//3/ff/9/33//f99//3/ff/9/33//f99//3/ff/9/33//f99//3/ff/9/33//f99//3/ff/9/33//f997/3/ff553MkYKJWwt8T0AAN97/3/ff/9/33v/f997/3/fe/9/33v/f99//3/fe/9/33//f997/3/ff/9/33//f99//3/fe/9/33//f99/11rQPXxv33v/f997/3/fe99733tbayoljTFMLa41vnffe997/3/fe99/33vff5ZSbS2WUv9/33vffzNGjjVbaxJCt1bfe99733/fe/9/33vff99733/fe99/v3udc40xOme+d/9/33vff1NKjjH4Xt9/33vff997/3/fe/9/33v/f997/3/fe/9/33v/f997/3/ff/9/33v/f997/3/fe/9/33//f997/3/fe/9/33v/f99//3/fe99733v/f75311ptLQAA/3//f/9/33//f99//3/ff/9/33//f99//3/ff/9//3//f/9//3//f/9//3//f/9//3//f/9/33//f99//3+3WtA9vnf/f99//3/ff/9/33vfe51zbS2uNY0xjjXfe997/3/ff/9/33//f997vntUSo0xnXPfe997tlYrJRlj+F5tLVxv/3/fe/9/33/ff997/3/ff/9/33v/f1RK8D3fe/9/33vff997M0quNRJCvnv/f997/3/ff/9/33//f99//3/ff/9/33//f99//3/ff/9//3//f99//3//f/9//3//f/9//3/ff/9/33//f99//3/ff/9/33//f/9//3//f997AADfe/9/33//f997/3/fe/9/33v/f997/3/fe99733v/f99//3/ff/9/33//f99//3/ff/9/33v/f997/3/fe3VO8D3fe997/3/fe99/33v/f793vntsLW0tbC1tLRlj33vfe/9/33v/f99733vff553rzW2Vt9733vYXmwtlVK+e5ZWdVK/e99/33v/f99733/fe/9/33//f7538D22Vv9/33vfe997338yRvA98D2dc997/3/fe/9/33v/f997/3/fe/9/33v/f997/3/fe/9/33//f997/3/fe/9/33//f99//3/fe/9/33vff997/3/fe/9/33v/f99733/fe/9/33sAAP9/33//f99//3/ff/9/33//f99//3/ff/9/33//f99//3/ff/9/33//f/9//3/ff/9/33//f99//3/fe/9/llIRQt97/3//f/9/33//f99/33/fexFC8D3POc85M0bfe/9/33//f99//3/ff/9/338aY44xfXPfe1xvKiW2Vt97nnPXWn1z33vff99//3//f/9//3//f/9/GmdtMZ1z33//f997/3/fezJG8T3wPRlj/3/fe/9/33//f99//3/ff/9/33//f99//3/ff/9/33//f99//3/ff/9/33//f99//3/ff/9/33//f99//3/ff/9/33//f99//3/ff/9/33//fwAA33v/f997/3/fe/9/33v/f997/3/fe99/33v/f997/3/fe/9/33v/f99//3/ff/9/33v/f997/3/fe99/33uVUs8533vfe99/33v/f997/3/fe99/VEqvOWwt0DmvNZ5333v/f997/3/fe/9/33v/f7978UESRt9/XG8qJVNK33/fexljtlb/f99733u2VhFCSymONWwtVE6VUhFCvnf/f99733/fe997zzmvNfA9dVL/f99/33v/f997/3/fe/9/33v/f997/3/fe/9/33v/f997/3/fe/9/33v/f997/3/fe/9/33v/f997/3/fe/9/33v/f997/3/fe/9/33v/f997AAD/f99//3/ff/9/33//f99//3/ff/9/33v/f99//3/ff/9/33//f99//3//f/9/33//f99//3/ff/9/33vff1RO0D3fe99/33v/f99//3//f99733/4XvA9bC3xPRJGlVL/f99//3/ff/9/33//f99//3/XWm0xvnedc+gcEkbfe99/fXOuNd9733sSRqcUKyWuNY416RynFMgcbC2+d99//3/fe99/33sSRhJG+WJUTv9//3//f99//3/ff/9/33//f99//3/ff/9/33//f99//3/ff/9/33//f99//3/ff/9/33//f99//3/ff/9/33//f99//3/ff/9/33//f99//38AAN97/3/fe/9/33v/f99//3/ff99733vff997/3/fe/9/33v/f997/3/ff/9/33//f997/3/fe/9/33v/f997llLPOd9733v/f997/3/fe/9/33vfexljdE7pHDJGEkaNMZxz33/fe/9/33v/f997/3+/e51zjjX4Xr53CSEzSv9/vnffexFC2FpLKUwt11q/e79733u+d3xvjjFMLRFCGmffe/9/33vfexJCM0oaY3RO33/ff997/3/fe/9/33v/f997/3/fe/9/33v/f997/3/fe/9/33v/f997/3/fe/9/33v/f997/3/fe/9/33v/f997/3/fe/9/33v/f997/3/fewAA/3/ff/9/33//f99//3//f/9/33//f99//3/ff/9/33//f99//3/ff/9//3//f99//3/ff/9/33//f99//3/XWq41vnf/f99//3/ff/9/33/ff997fG90TgolMka3VmwtOmffe/9/33//f997/3/ff/9/33sRQvA933tLKY4x33vfe997GWOnGPA9vnfff997/3/ff/9/33sRQq85rznHGFROvnv/f997dVJTShpnM0r/f99//3/ff/9/33//f99//3/ff/9/33//f99//3/ff/9/33//f99//3/ff/9/33//f99//3/ff/9/33//f99//3/ff/9/33//f99//3/ff/9/AADfe/9/33v/f997/3/fe/9/33//f997/3/fe/9/33v/f997/3/fe/9/33//f997/3/fe/9/33v/f99//3/fexpjM0rfe997/3/fe/9/33vff99733+dczJGKyV1Ur538D3XWv9/33vff997/3/fe/9/33vff9heTCk6Z885bC2+d797v3czSq41+F7/f79733u/e99733u/e885lVK+d1RKRAyuNZ13339UShJCGWMSRt97/3/fe/9/33v/f997/3/fe/9/33v/f997/3/fe/9/33v/f997/3/fe/9/33v/f997/3/fe/9/33v/f997/3/fe/9/33v/f997/3/fe/9/33sAAP9/33//f99//3/ff/9/33//f99//3/ff/9/33//f/9//3/ff/9/33//f99//3/ff/9/33//f/9//3/ff/9/+V6NMXxv/3/ff/9/33//f99//3/ff9978T2OMTJG338SRs8533v/f99//3/ff/9/33//f99/33vwPRJGVEqNMZ1z33tUTvA92F4zRp1333/fe99/33vff31zzzl1Tv9/33u3VgkhEka/e7ZWMkb4XvA933vff/9/33//f99//3/ff/9/33//f/9//3/ff/9/33//f99//3/ff/9//3//f/9//3//f/9/33//f99//3/ff/9/33//f99//3/ff/9/33//fwAA33v/f997/3/fe/9/33v/f997/3/fe/9/33v/f997/3/ff/9/33v/f997/3/fe/9/33v/f99//3/fe/9/33s7a40xfXPfe/9/33v/f997/3/fe/9/33+WVm0tEULfexpnjjWdd997/3/fe/9/33v/f99733/fe/lijjV0TiolOmf4XmwtOme+d885+F7fe99/33vfe997fXOONdda33vff797+V6NMZVS11oSRtdaEkaed99733v/f997/3/fe/9/33v/f99//3/fe/9/33v/f997/3/fe/9/33v/f99//3/ff/9/33//f997/3/fe/9/33v/f997/3/fe/9/33v/f997AAD/f99//3/ff/9/33//f99//3/fe/9/33//f99//3/ff/9/33//f/9//3/ff/9//3//f99//3/ff/9/33//f51zrjVba/9/33//f99//3/ff/9/33//f997M0oyRv9/fG/PORlj/3/ff/9/33//f99//3/ff/9/fG9tLRJGbC22VlNKMkb/f99/lVISRv9/33v/f997/398b/A9GWPff997/3/ff5ZSbC22VvA9+F7QOb5333v/f997/3/fe/9//3//f99//3/ff/9/33//f99//3/ff/9/33//f99//3/ff/9/33//f/9//3/ff/9/33//f99//3/ff/9/33//f99//38AAN9//3/fe/9/33v/f997/3/fe/9/33v/f99//3/fe/9/33vff997/3/ff/9/33//f99//3/fe/9/33v/f997v3fwPRlj33v/f997/3/fe/9/33v/f99733+WVthe33vff/FBlVLfe/9/33v/f997/3/fe/9/33vfezJGEUJtLdA5Sylba99733t8bxFCv3vfe997/3/fexpnrjVba79733vfe99/v3vxQfE9EkK3Ws85v3ffe99733vfe/9/33v/f99//3/fe/9/33v/f997/3/fe/9/33v/f997/3/fe/9/33v/f997/3/ff/9/33v/f997/3/fe/9/33v/f997/3/fewAA/3/ff/9/33v/f997/3/ff/9//3//f99//3//f/9/33//f99733/fe/9//3//f/9//3//f/9/33//f99//3/fexJG+F7/f99//3/ff/9/33v/f997/3+/e1tr33v/f997tlYyRt9733//f99//3/ff/9/33//f99/t1rwPa41SykyRr5333u/e51zjjUZY997/3/ff99/OmfwPXxv/3/fe/9/33//f/hezznxQbdajTH/f99733/fe/9/33//f/9//3//f/9/33//f99//3/ff/9/33//f99//3/ff/9/33//f99//3//f/9/33//f99//3/ff/9/33//f99//3/ff/9/AADfe/9/33v/f99733/fe/9/33v/f99//3/ff/9/33v/f99733vfe/9/33//f99//3/ff/9/33v/f997/3/fe/9/zzmWVt9//3/fe/9/33v/f99733/ff/9/2F5cb99733vXWhJC33v/f997/3/fe/9/33v/f99733s6Z6416SAJIfhe33vfe99/33vxQXVS/3/fe99/33s6Z885vnffe99/33vfe997nXPPOdA9U0rwPd9733vfe99/33vff997/3/ff/9/33v/f997/3/fe/9/33v/f997/3/fe/9/33//f997/3/ff/9/33//f997/3/fe/9/33v/f997/3/ff/9/338AAP9/33//f99//3/ff/9/33/ff/9//3//f/9//3//f99//3/fe/9/33//f/9//3//f/9/33//f99//3/ff/9/33syRhFC/3/ff/9/33//f99//3/ff/9/33saZ3xv/3/fexlj8UHff99//3/ff/9/33//f99//3/fe55zrzmvNUspnnPfe/9/33//f5VSVEr/f/9/33vff/lizzm+d99/33vff99733/fe5VS0D0yRhFC33/fe/9/33v/f99//3//f/9//3//f99//3/ff/9/33//f99//3/ff/9//3//f/9//3//f/9//3//f99//3/ff/9/33//f99//3/ff/9//3//fwAA33//f997/3/fe/9/33v/f997/3/ff/9/33//f99/33/fe/9/33v/f99//3/ff/9/33//f997/3/fe/9/33vfe5VS8UHfe99/33v/f99733/fe/9/33/fe7davnffe997O2fQPVtr/3/fe/9/33v/f997/3/fe997nnOuNfFBrjUaZ99/33vfe997GmfPOb5333vff997tlavNd9733vfe997/3/fe99/fG9sLTJGEUK/e99/33vfe997/3/fe/9/33//f997/3/fe/9/33v/f997/3/fe/9/33v/f99//3/ff/9/33//f99//3/fe/9/33v/f997/3/fe/9/33//f99/AAD/f99//3/ff/9/33//f99//3/ff/9/33//f/9//3/ff/9/33//f99//3//f/9//3//f997/3/ff/9/33//f997tlbxQf9/33//f99//3/ff/9/33//f99/t1q/e/9/33ued44xGmPff/9/33//f99//3/ff/9/33vfe40xEkKOMZVS33vff99733+dc641W2vfe99733/XWtA533vff997/3/ff/9/33//f8850DnQOd9/33//f99//3/ff/9//3//f/9//3/ff/9/33//f99//3/ff/9/33//f/9//3//f/9//3//f/9//3/ff/9/33//f99//3//f/9//3//f99//38AAN97/3/fe/9/33v/f997/3/fe/9/33v/f99//3/ff/9/33v/f997/3/ff/9/33//f997/3/fe/9/33v/f99733/YWm0xvnfff997/3/fe/9/33v/f99733tUTr5333vff51zrjUZY/9/33v/f997/3/fe/9/33v/f997EUIzSq85EkLfe997/3+/e99/EkLXWt9733vfe7dW8D3ff99733/fe99/33v/f9978D2NMRJG33vfe997/3/fe/9/33v/f99//3/fe/9/33v/f997/3/fe/9/33v/f997/3/ff/9/33//f99//3/ff/9/33v/f997/3/fe/9/33//f997/3/fewAA/3/ff/9/33//f99//3/ff/9/33//f99//3/ff/9/33//f99//3/ff/9/33//f997/3/ff/9/33//f99//3/fezpnjjFba99733/fe/9/33//f99//3/fexJCnXP/f997vnfwPRpn33//f99//3/ff/9/33v/f/9/33vxPbZW8D1tMb5333/fe99/33v4XjJG33vfe/9/8T3POd97/3/fe/9/33v/f99//3/XWmwttlb/f99//3/ff/9/33v/f/9//3/ff/9/33//f99//3/ff/9/33//f99//3//f/9//3//f99//3//f/9/33//f99//3/ff/9//3//f99//3/ff/9/AADfe/9/33//f997/3/fe/9/33v/f997/3/fe/9/33v/f997/3/fe/9/33v/f997/3/fe/9/33//f99//3/ff/9/fG/POXVS/3/fe99/33vff997/3/fe997U0p8b99733u+d/FB11r/f997/3/fe/9/33vff99733/fe/FBllYRQmwtnXO/d99/33vff/herznfe99733syRjNK33/fe/9/33v/f997/3/fe31zrjV8b99733/fe/9/33v/f997/3/fe/9/33//f99//3/ff/9/33v/f997/3/fe/9/33//f997/3/fe/9/33//f99//3/ff/9/33//f99//3/fe/9/33sAAP9//3//f99//3/ff/9/33//f99//3/ff/9/33//f99//3/ff/9/33//f99//3/ff/9/33//f/9//3//f/9/33//f/A9dE7fe/9/33//f99//3/ff/9/33uWVltr/3/fe99/U0r4Xt9//3/ff/9/33//f99733/ff99/8D3XWhFCTC0ZY99733v/f997W2vPOZ5333v/f1NKdE7ff/9/33//f99//3/ff/9/vnfPORpn33/ff/9/33//f99//3/ff/9/33//f/9//3//f/9/33//f99//3/ff/9//3//f99//3/ff/9//3//f/9//3//f/9//3//f/9//3//f/9/33//fwAA33v/f99//3/fe/9/33v/f997/3/fe/9/33v/f997/3/fe99/33v/f997/3/fe/9/33v/f99//3/fe/9/33//f997M0oyRv9/33v/f99//3/fe/9/33vfezJGW2vfe/9/nncyRvle/3/fe/9/33v/f99733/fe99/nncRQvhellJtLddavnfff99733tcb885O2ffe997MkbwPd9733v/f997/3/fe/9/33u+d20xGWPfe99/33v/f997/3/ff/9/33v/f99//3/fe/9/33//f997/3/fe/9/33v/f99//3/fe/9/33v/f997/3/ff/9/33v/f99//3/fe/9/33v/f99/AAD/f/9//3//f/9//3//f99//3/ff/9/33//f99//3//f/9/33v/f99//3//f/9//3//f99//3/ff/9/33//f99//3+VUq85vnf/f99//3/ff/9/33//f99/11r4Xv9/33u+d685fG/ff/9/33//f99//3/ff/9/33tcb9A5fXP4Xs85dE7fe99733/fe51z8D1cb99/33/xQdA933v/f99//3/ff/9/33/ff997M0a2Wv9//3//f99//3//f/9/33//f99//3/ff/9/33//f99//3/ff/9/33//f/9//3//f/9/33//f99//3/ff/9/33//f99//3/fe/9/33v/f99//38AAN9//3/ff/9/33//f997/3/fe/9/33v/f997/3/fe/9/33v/f997/3/ff/9/33//f99//3/fe/9/33v/f99733/fezpnjjVba997/3/fe/9/33v/f99733vXWlNK33v/f3xv0D19c/9/33v/f997/3/fe/9/33vff9hezzmdcxljrjUyRt9733/fe99/fXOvNfhe/3/fexFC8UH/f997/3/fe/9/33v/f99733sSRpZS33v/f997/3/ff/9/33//f997/3/fe/9/33v/f997/3/fe/9/33v/f997/3/ff/9/33v/f997/3/fe/9/33v/f997/3/fe/9/33//f997/3/fewAA/3//f/9//3//f/9//3/ff/9/33//f99//3/ff/9/33//f99//3/ff/9//3//f99//3/ff/9/33//f99//3/ff/9/vnfQOTNK/3/ff/9/33//f99/33/fexljEkb/f997W2vQOb5333//f99733/fe/9/33v/f997VEoRQt97OmevOa85v3vfe/9/33u/e685t1bfe/9/U0pTSt9733/fe/9/33//f99//3/fexFCGWP/f99//3/ff/9/33//f99//3/ff/9/33//f99//3/ff/9/33//f99//3/ff/9/33v/f99//3/ff/9/33//f99//3/ff/9//3//f/9//3/ff/9/AADff/9/33//f99//3/ff/9/33//f997/3/fe/9/33v/f997/3/fe/9/33//f99//3/fe/9/33v/f997/3/fe/9/33vff1NKzznfe/9/33v/f997/3/fe99/OmevNb5333+3WvA933v/f99733vfe99733vfe997vncRQtda33u+d9A9jTGdc99733vfe793dVJ1Tt973390To4133vfe99/33vff997/3/fe997zzk6Z79733/fe/9/33v/f997/3/fe/9/33v/f997/3/fe/9/33v/f997/3/fe/9/33v/f997/3/fe/9/33v/f997/3/fe/9/33v/f99//3/ff/9/338AAP9//3//f/9//3//f/9//3//f99//3/ff/9/33//f99//3/ff/9/33//f/9//3/ff/9/33//f99//3/ff/9//3//f99/+V6OMd9733//f99//3/ff/9/33+dc885Omffe9hadE7/f99//3/fe/9/33/ff997/39ba/A9Omf/f997EUJsLX1v33vff99733syRvE933v/f3RO0D2/e/9/33vff997/3/ff99/33vxQTpn33/ff/9/33//f99//3/ff/9/33//f99//3/ff/9/33//f99//3/ff/9/33//f99//3/ff/9/33//f99//3/ff/9/33//f/9//3//f/9//3//fwAA33v/f99//3/ff/9/33//f99//3/ff/9/33//f997/3/fe/9/33v/f99//3/ff/9/33v/f997/3/fe99/33v/f997/3++d/A9Omf/f99/33vfe/9/33vff997M0p1Ut97dE7YWt97/3/fe/9/33v/f99733vfe/heVE7/f99733u2VmwtW2vff99733/fezNG8T3/f997dE6OMb9733v/f997/3/fe/9/33vffxFC+F7fe/9/33v/f997/3/fe/9/33v/f997/3/fe/9/33v/f997/3/fe/9/33v/f99//3/ff/9/33//f99//3/fe/9/33//f99//3/ff/9/33//f997AAD/f/9//3//f/9//3//f/9//3//f/9//3//f/9//3/ff/9/33/ff99//3//f/9/33//f99//3/ff/9/33v/f99//3/ff99/llYyRt9//3/ff/9/33/ff997/3/XWnVSv3vwPVtr33vff/9/33//f99//3/fe/9/EUISRt9/33vff1trbTGWVt9//3/fe997M0pTSt9733syRs85v3v/f99//3/ff/9/33//f99/U0r5Xv9//3//f99//3/ff/9/33//f99//3/ff/9/33//f99//3/ff/9/33//f/9//3//f/9//3//f/9//3/ff/9/33//f/9//3//f/9//3//f/9//38AAN97/3/ff/9/33//f99//3/ff/9/33//f99//3/ff/9/33v/f997/3/ff/9/33//f997/3/fe/9/33vfe997/3/fe/9/33sZY20tvnf/f/9/33v/f997/3/fe1trEkI7Z9A9vnffe/9/33v/f997/3/fe99/fG8zSnVS33/fe/9/fXNLKTNK/3/fe997339TSq8533vff3VO8T2+d997/3/fe/9/33v/f99733vxQfhe33v/f997/3/fe/9/33v/f997/3/fe/9/33v/f997/3/fe/9/33v/f997/3/ff/9/33//f99//3/ff/9/33v/f99//3/ff/9/33//f99//3/fewAA/3/ff/9/33//f99//3//f/9/33//f99//3/ff/9/33//f99//3/ff/9//3//f/9//3//f/9//3//f99//3/ff/9/33//f51zKyWVUv9/33vff997/3//f/9/33sRQq81dE7ff/9/33//f99//3/ff99/33u3Wo4xfHPfe/9/33/ff885EULfe99/33vffzJGEUK+d/9/2FqONZ1z/3/ff/9/33//f99//3+dc885GWP/f/9//3/ff/9/33//f99//3/ff/9/33//f99//3/ff/9/33//f99//3//f/9//3//f99//3//f/9//3//f/9//3//f/9//3//f/9//3//f/9/AADfe/9/33v/f997/3/fe/9/33//f997/3/fe/9/33v/f997/3/fe/9/33//f99//3/ff/9/33//f997/3/fe/9/33v/f99//3/4XvA9vnfff99733/fe/9/33vff5ZSbS3YXt9/33v/f997/3/fe/9/33t8b9A5t1rfe99/33v/f/9/11rQOd9733vff997M0oSRt97v3v4Xq81nXPfe/9/33v/f997/3/fe3xvrzU6Z997/3/fe/9/33v/f997/3/fe/9/33v/f997/3/fe/9/33v/f997/3/fe/9/33//f997/3/fe/9/33//f99//3/ff/9/33//f99//3/ff/9/338AAP9/33//f99//3/ff/9//3//f99//3/ff/9/33//f99//3/ff/9/33//f/9//3/ff/9//3//f99//3/ff/9/33//f99/33/ff7978D1TSr97/3/fe/9/33//f997U0quNY41fG//f99//3/ff/9/33u+dxFCEkbfe/9/33v/f99//398b685nnP/f997/38yRlNK33vffztr0D06Z/9/33//f99//3/ff/9/OmvxQXxv33/ff/9/33//f99//3/ff/9/33//f99//3/ff/9/33//f99//3/ff/9//3//f99//3/ff/9//3//f/9//3/ff/9//3//f/9//3//f/9//3//fwAA33v/f997/3/ff/9/33//f99//3/fe/9/33v/f997/3/fe/9/33//f99//3/ff/9/33v/f997/3/fe/9/33//f997/3/fe/9/33sZY681Omffe99/33v/f997OmevNXxvM0quNXxv/3/fe/9/vntba20xSymdc/9/33v/f997/3/fe7530Dlcb/9/33vfexFCVEr/f997nneONVtr33v/f997/3/fe/9/33sZY/A9vnffe/9/33v/f997/3/fe/9/33//f99//3/fe/9/33v/f997/3/fe/9/33v/f99//3/ff/9/33//f99//3/fe/9/33//f99//3/ff/9/33//f997AAD/f99//3//f/9//3//f/9//3/ff/9/33//f99//3/ff/9/33//f/9//3//f/9/33//f99//3/ff/9//3//f99//3/ff/9/33/ff99/+WIyRp1z33//f99/3nvxPdda33//f9dajjV1Ujpn+F6uNUwpMka+d/9/33//f99//3/ff/9/339TSlRK33/fe7578UG3Wt9//3++d685lVL/f99//3/ff/9/33//f7daU0rfe/9/33v/f99//3/ff/9//3//f/9//3//f/9/33//f99//3/ff/9/33//f/9//3//f/9//3//f/9//3/ff/9/33//f/9//3//f/9//3//f/9//38AAN9//3/fe/9/33//f997/3/fe/9/33v/f997/3/fe/9/33v/f997/3/fe/9/33v/f99//3/fe99/33//f99//3/ff/9/33v/f997/3++exJC6Ry2Vr53nnfQPdA5nXP/f997/39baxJGjjWuNXROnXPff/9/33//f99//3/fe/9/33//f9da8T3fe99/fG/PObda/3/fe99/EUJUSt9733/fe/9/33v/f99/dU6VUt9733vff997/3/fe/9/33v/f99//3/fe/9/33v/f997/3/fe/9/33v/f997/3/ff/9/33//f99//3/ff/9/33v/f99//3/ff/9/33v/f99//3/fewAA/3//f/9//3//f/9//3/ff/9/33//f99//3/ff/9/33//f99//3/ff/9/33//f/9//3//f/9/33v/f/9//3//f/9//3//f/9//3/ff/9/33vYWvE9jjFLKTJGvnf/f99//3/ff/9//3//f997/3/ff/9//3//f/9//3/ff/9/33//f997nXPwPVtr33v5Xo0xnnPff/9/33u2VlRK/3/fe/9/33//f99/vnfwPfli33v/f99//3/ff/9/33//f/9//3//f/9/33//f99//3/ff/9/33//f99//3//f/9//3//f/9//3//f/9/33//f99//3//f/9/33//f99//3//f/9/AADff/9/33//f99//3/fe/9/33v/f997/3/fe/9/33v/f997/3/fe/9/33v/f997/3/ff/9/33vff99//3/ff/9/33//f99//3/fe99//3//f/9/nXM6Z1xv33v/f99//3/fe/9/33/fe99/33/fe/9/33v/f99//3/ff/9/33v/f99733++d5VStlbfe7daEULfe/9/33v/fxlj0D2+d/9/33v/f997/39cb/A9O2v/f997/3/fe/9/33v/f997/3/ff/9/33v/f997/3/fe/9/33v/f997/3/fe/9/33//f99//3/ff/9/33//f997/3/ff/9/33//f997/3/ff/9/338AAP9//3//f/9//3/ff/9//3//f99//3/ff/9/33//f/9//3/ff/9/33//f99//3//f/9/33//f99//3/ff/9/33//f99//3/ff/9/33v/f99/33/ff/9/33//f99//3/ff/9/33//f99//3/fe/9/33//f99//3//f/9/33v/f99/33/ff/9/zzkSQnxvdE50Tv9/33v/f997nXOOMZ5z/3//f997/3/ff9hajjG/e99//3/ff/9/33//f99//3//f/9//3//f/9//3/ff/9/33//f99//3//f/9/33v/f/9//3//f/9//3//f99//3/ff/9/33//f99//3/ff/9/33//fwAA33//f99//3/fe/9/33v/f99//3/fe/9/33v/f997/3/ff/9/33v/f997/3//f/9/33//f997/3/fe/9/33v/f997/3/fe/9/33v/f997/3/fe/9/33v/f99//3/ff/9/33v/f997/3/fe/9/33v/f997/3/fe/9/33vff997/3/fe/9/33v4XjJGrzmuNTtr33vff99733vfe/E9O2vff99/33/fe/9/VEp1Ut97/3/fe/9/33v/f99//3/ff/9/33//f99//3/ff/9/33v/f99//3/ff/9/33/ff997/3/ff/9/33//f99//3/fe/9/33v/f997/3/fe/9/33v/f997AAD/f/9//3/ff/9/33//f/9//3/ff/9/33//f99//3//f/9/33//f99//3//f/9//3//f/9//3/ff/9/33//f99//3/ff/9/33//f99//3/ff/9/33//f/9//3//f/9//3//f99//3/ff/9/33//f99//3/ff/9/33//f997/3/ff/9//3//f99/nXNTSjtr33vff99733/fe/9/2FozSp5333vff997nnfxPTpn/3/ff/9/33//f99//3//f/9//3//f/9//3//f/9/33//f99//3//f/9//3//f997/3//f/9//3//f/9//3/ff/9/33//f99//3/ff/9/33//f99//38AAN9//3/ff/9/33//f99//3/ff/9/33//f99//3/ff/9/33//f99//3/ff/9/33//f997/3/ff/9/33//f99//3/fe/9/33//f997/3/fe/9/33v/f997/3/fe/9/33v/f997/3/fe/9/33v/f997/3/fe/9/33v/f99733/fe/9/33v/f997/3//f/9/33v/f997/3/fe/9/33udc1RKvne/e99733u2VvA933vff/9/33v/f997/3/fe/9/33//f99//3/ff/9/33v/f997/3/ff/9/33//f99//3/fe/9/33v/f99//3/ff/9/33//f997/3/fe/9/33//f99//3/ffwAA/3//f/9//3//f/9//3//f/9//3//f/9//3//f/9//3//f/9//3//f/9//3//f99//3/ff/9//3//f/9//3/ff/9/33//f/9//3/ff/9/33//f99//3/ff/9/33//f99//3/ff/9/33//f99//3/ff/9/33//f/9//3/fe/9/33//f99//3//f/9//3//f99//3/ff/9/33//f997EkJMKd9733++d1ROO2vff/9/33//f99//3/ff/9//3//f/9//3//f/9//3//f99//3//f/9//3//f/9//3/ff/9/33//f99//3//f/9//3//f/9//3/ff/9//3//f99//3//f/9/AADff/9/33//f99//3/fe/9/33//f99//3/ff/9/33v/f99//3/fe/9/33//f997/3/fe/9/33v/f99//3/fe/9/33v/f99//3/ff/9/33v/f997/3/fe/9/33v/f997/3/fe/9/33v/f997/3/fe/9/33v/f997/3/fe/9/33v/f997/3/fe99/33v/f99733/fe/9/33vff99//3+2ViolllJ8b3ROdVLfe99/33//f997/3/fe/9/33v/f997/3/ff/9/33//f99//3/fe/9/33//f997/3/ff/9/33v/f997/3/fe/9/33v/f99//3/fe/9/33v/f99//3/fe/9/338AAP9//3//f/9//3//f/9/33//f/9//3/ff/9/33//f/9//3/ff/9/33//f99//3/ff/9/33//f99//3/ff/9/33//f99//3//f/9//3//f99//3/ff/9/33//f99//3/ff/9/33//f99//3/ff/9/33//f/9//3/ff/9/33//f/9//3/ff/9/33//f99//3/fe/9/33//f99//3//f/9/W2syRm0tjjWdc/9/33//f/9//3//f/9/33//f99//3//f/9//3//f/9//3/ff/9/33//f/9//3/ff/9/33//f99//3//f/9/33//f99//3//f/9/33//f99//3/ff/9//3//fwAA33v/f99//3/ff/9/33v/f997/3/ff/9/33v/f997/3/ff/9/33v/f997/3/fe/9/33v/f997/3/fe/9/33v/f997/3/ff/9/33//f99//3/fe/9/33v/f997/3/fe/9/33v/f997/3/fe/9/33v/f997/3/ff/9/33v/f99//3/fe/9/33v/f997/3/fe99/33v/f997/3/ff/9//3//f753fXO/e/9/33v/f997/3/ff/9/33v/f997/3/fe/9/33//f99//3/fe/9/33v/f99//3/fe/9/33v/f997/3/ff/9/33//f997/3/ff/9/33v/f997/3/fe/9/33//f997AAD/f/9//3//f/9/33//f99//3//f/9//3//f99//3//f/9/33//f99//3/ff/9/33//f99//3/ff/9/33//f99//3/ff/9//3//f/9//3//f/9/33//f99//3/ff/9/33//f99//3/ff/9/33//f99//3//f/9/33//f99//3//f/9/33//f99//3/ff/9/33//f99//3/ff/9/33//f/9//3//f/9/33//f99//3//f/9/33//f99//3/ff/9//3//f99//3//f/9/33//f99//3/ff/9/33//f99//3/ff/9/33//f99//3/ff/9//3//f99//3/ff/9/33//f/9//38AAN9//3/ff/9/33v/f997/3/fe/9/33//f997/3/fe/9/33//f99//3/ff/9/33//f99//3/fe/9/33v/f997/3/fe/9/33//f99//3/ff/9/33//f99//3/fe/9/33v/f997/3/fe/9/33v/f99//3/ff/9/33//f997/3/ff/9/33//f997/3/fe/9/33//f99//3/ff/9/33v/f997/3/fe/9/33v/f997/3/fe/9/33v/f997/3/fe/9/33v/f997/3/ff/9/33//f99733/fe99/33v/f997/3/fe/9/33v/f997/3/fe/9/33//f997/3/fe/9/33v/f997/3/fewAA/3//f/9/33//f99//3/ff/9//3//f99//3/ff/9//3//f/9//3//f/9//3//f/9//3//f/9/33//f99//3/ff/9/33//f/9//3//f/9//3//f/9//3/ff/9/33//f99//3/ff/9/33//f/9//3//f/9//3//f99//3/ff/9//3//f99//3/ff/9/33//f/9//3//f/9/33//f99//3/ff/9/33//f99//3/ff/9/33//f99//3/ff/9/33//f99//3/ff/9//3//f99//3/ff/9//3//f99//3/ff/9/33//f99//3/ff/9//3//f/9//3/ff/9/33//f99//3/ff/9/AADfe/9/33//f997/3/fe/9/33v/f99//3/fe/9/33v/f99//3/fe/9/33//f99//3/fe/9/33v/f997/3/fe/9/33v/f99//3/ff/9/33//f997/3/fe/9/33v/f997/3/fe/9/33v/f997/3/ff/9/33v/f99733/fe/9/33v/f997/3/ff/9/33v/f997/3/fe/9/33v/f997/3/fe/9/33v/f997/3/fe/9/33v/f997/3/fe/9/33v/f997/3/fe/9/33v/f997/3/fe/9/33v/f997/3/fe99/33vff997/3/fe/9/33v/f99//3/fe/9/33//f997/3/ff/9/33sAAP9//3//f99//3/ff/9//3//f/9//3//f/9/33//f/9//3/fe/9//3//f/9//3/ff/9/33//f99//3/ff/9//3//f/9//3//f/9//3//f/9//3/ff/9/33//f99//3/ff/9/33//f99//3/ff/9//3//f99//3/fe/9/33//f99//3//f/9/33//f99//3/ff/9/33//f99//3/ff/9/33//f99//3/ff/9/33//f99//3/ff/9/33//f997/3/ff/9/33//f/9//3/ff/9/33//f99//3/ff/9/33v/f99//3/ff/9/33//f99//3//f/9//3//f/9//3//f/9//3//fwAA33v/f99//3/fe/9/33v/f99//3/ff/9/33v/f997/3/ff/9/33v/f99//3/ff/9/33v/f997/3/fe/9/33v/f99//3/ff/9/33//f99//3/fe/9/33v/f997/3/fe/9/33v/f997/3/fe/9/33//f997/3/fe99733v/f997/3/ff/9/33//f997/3/fe/9/33v/f997/3/fe/9/33v/f997/3/fe/9/33v/f997/3/fe/9/33v/f997/3/ff/9/33v/f997/3/fe/9/33v/f997/3/fe/9/33v/f997/3/fe/9/33v/f997/3/ff/9/33//f99//3/ff/9/33//f997AAD/f99//3/ff/9/33//f/9//3/ff/9/33//f99//3//f/9//3//f/9//3//f/9//3//f/9//3/fe/9/33//f99//3//f/9/33//f/9//3/ff/9//3//f99//3//f/9//3//f99//3/ff/9//3//f/9//3//f/9/33//f99//3/ff/9/33//f99//3/ff/9/33//f99//3/ff/9/33//f99//3/ff/9/33//f99//3/ff/9/33//f99//3//f/9/33//f99//3/ff/9/33//f99//3/ff/9/33//f/9//3/ff/9/33//f99//3//f/9//3//f/9//3//f/9//3//f/9//38AAN97/3/fe/9/33v/f99//3/ff/9/33v/f997/3/fe/9/33//f99//3/ff/9/33//f99//3/fe/9/33v/f997/3/ff/9/33v/f997/3/ff/9/33vff997/3/fe/9/33//f997/3/fe/9/33v/f99//3/ff/9/33//f997/3/fe/9/33v/f997/3/fe/9/33v/f997/3/fe/9/33v/f997/3/fe/9/33v/f997/3/fe/9/33v/f997/3/fe/9/33//f997/3/fe/9/33v/f997/3/fe/9/33v/f997/3/ff/9/33v/f997/3/fe/9/33//f99//3/ff/9/33//f99//3/ffwAA/3/ff/9/33//f99//3//f/9/33//f99//3/ff/9//3//f/9//3//f/9//3//f/9//3/ff/9//3//f99//3//f/9//3//f997/3//f/9/33/ff997/3/ff/9//3//f/9//3/ff/9/33//f99//3//f/9//3//f99//3/ff/9/33//f99//3/ff/9/33//f99//3/ff/9/33//f99//3/ff/9/33//f99//3/ff/9/33//f99//3/ff/9//3//f99//3/ff/9/33//f99//3/ff/9/33//f99//3//f/9//3//f99//3/ff/9/33//f/9//3//f/9//3//f/9//3//f/9/AADff/9/33vff997/3/ff/9/33//f99//3/fe/9/33v/f99//3/ff/9/33//f99//3/ff/9/33//f997/3/fe/9/33v/f997/3/fe/9/33//f99733/ff/9/33//f997/3/ff/9/33v/f997/3/ff/9/33//f99//3/fe/9/33v/f997/3/fe/9/33v/f997/3/fe/9/33v/f997/3/fe/9/33v/f997/3/fe/9/33v/f997/3/fe/9/33v/f997/3/fe/9//3//f/9//3/ff/9/33//f997/3/fe/9/33v/f997/3/fe/9/33v/f99//3/fe/9/33v/f99//3/ff/9/33sAAP9/33//f997/3//f/9//3//f/9//3/ff/9/33//f/9//3//f/9//3//f/9//3//f/9//3//f/9//3/ff/9/33//f99//3/ff/9//3//f/9//3/fe/9//3//f99//3/ff/9//3//f99//3//f/9//3//f/9//3/ff/9/33//f99//3/ff/9/33//f99//3/ff/9/33//f99//3/ff/9/33//f99//3/ff/9/33//f99//3/ff/9/33//f99//3/ff/9/33//f/9//3//f/9//3//f/9//3/ff/9/33//f99//3/ff/9/33//f/9//3//f/9/33//f997/3/ff/9//3//fwAARgAAABQAAAAIAAAAR0RJQwMAAAAiAAAADAAAAP////8iAAAADAAAAP////8lAAAADAAAAA0AAIAoAAAADAAAAAQAAAAiAAAADAAAAP////8iAAAADAAAAP7///8nAAAAGAAAAAQAAAAAAAAA////AAAAAAAlAAAADAAAAAQAAABMAAAAZAAAAAAAAABhAAAAPwEAAJsAAAAAAAAAYQAAAEABAAA7AAAAIQDwAAAAAAAAAAAAAACAPwAAAAAAAAAAAACAPwAAAAAAAAAAAAAAAAAAAAAAAAAAAAAAAAAAAAAAAAAAJQAAAAwAAAAAAACAKAAAAAwAAAAEAAAAJwAAABgAAAAEAAAAAAAAAP///wAAAAAAJQAAAAwAAAAEAAAATAAAAGQAAAALAAAAYQAAADQBAABxAAAACwAAAGEAAAAqAQAAEQAAACEA8AAAAAAAAAAAAAAAgD8AAAAAAAAAAAAAgD8AAAAAAAAAAAAAAAAAAAAAAAAAAAAAAAAAAAAAAAAAACUAAAAMAAAAAAAAgCgAAAAMAAAABAAAACcAAAAYAAAABAAAAAAAAAD///8AAAAAACUAAAAMAAAABAAAAEwAAABkAAAACwAAAHYAAAA0AQAAhgAAAAsAAAB2AAAAKgEAABEAAAAhAPAAAAAAAAAAAAAAAIA/AAAAAAAAAAAAAIA/AAAAAAAAAAAAAAAAAAAAAAAAAAAAAAAAAAAAAAAAAAAlAAAADAAAAAAAAIAoAAAADAAAAAQAAAAnAAAAGAAAAAQAAAAAAAAA////AAAAAAAlAAAADAAAAAQAAABMAAAAZAAAAAsAAACLAAAAKgEAAJsAAAALAAAAiwAAACABAAARAAAAIQDwAAAAAAAAAAAAAACAPwAAAAAAAAAAAACAPwAAAAAAAAAAAAAAAAAAAAAAAAAAAAAAAAAAAAAAAAAAJQAAAAwAAAAAAACAKAAAAAwAAAAEAAAAJQAAAAwAAAABAAAAGAAAAAwAAAAAAAACEgAAAAwAAAABAAAAFgAAAAwAAAAAAAAAVAAAAFABAAAMAAAAiwAAACkBAACbAAAAAQAAAACA1EG0l9RBDAAAAIsAAAArAAAATAAAAAQAAAALAAAAiwAAACsBAACcAAAApAAAAEYAaQByAG0AYQBkAG8AIABwAG8AcgA6ACAATQBJAEcAVQBFAEwAIABBAE4ARwBFAEwAIAAgAFoAQQBMAEQASQBWAEEAUgAgAFMASQBMAFYARQBSAEEAAAAGAAAAAwAAAAUAAAALAAAABwAAAAgAAAAIAAAABAAAAAgAAAAIAAAABQAAAAMAAAAEAAAADAAAAAMAAAAJAAAACQAAAAcAAAAGAAAABAAAAAgAAAAKAAAACQAAAAcAAAAGAAAABAAAAAQAAAAHAAAACAAAAAYAAAAJAAAAAwAAAAgAAAAIAAAACAAAAAQAAAAHAAAAAwAAAAYAAAAIAAAABwAAAAgAAAAIAAAAFgAAAAwAAAAAAAAAJQAAAAwAAAACAAAADgAAABQAAAAAAAAAEAAAABQAAAA=</Object>
  <Object Id="idInvalidSigLnImg">AQAAAGwAAAAAAAAAAAAAAD8BAACfAAAAAAAAAAAAAAA0IQAAnBAAACBFTUYAAAEAhIAAAMEAAAAFAAAAAAAAAAAAAAAAAAAAgAcAADgEAAD+AQAAHwEAAAAAAAAAAAAAAAAAADDIBwAYYQ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0GzM5vArDQbwI92+N13C9dCnDObwIAAAAAOQAAACAAAACgEFgKAAB0ArlupXBAOhIGdM5vAjzPbwIEBAAAAQAAACAAAADQBzoCZAAAAP////8gAAAAAAAAAJAvWgrIL10KAAAAAAAAAAAAADoCvepTbQAAAAAg0G8CadrjdQAAbwIAAAAAddrjdTwKOgLz////AAAAAAAAAAAAAAAAkAEAAAAAAAEAAAAAcwBlAGcAbwBlACAAdQBpAAAAAAAAAAAAAAAAALZEh3cAAAAAVAYc/wkAAADQz28CEF59dwHYAADQz28CAAAAAAAAAAAAAAAAAAAAAAAAAABo4hRyZHYACAAAAAAlAAAADAAAAAEAAAAYAAAADAAAAP8AAAISAAAADAAAAAEAAAAeAAAAGAAAACoAAAAFAAAAhQAAABYAAAAlAAAADAAAAAEAAABUAAAAqAAAACsAAAAFAAAAgwAAABUAAAABAAAAAIDUQbSX1EEr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G8CLzXpbkxf5m64IBoamCAaGhSZ5W4AN+luyCAaGgEAAACcIBoacPFvAio36W5MX+ZuuCAaGpzxbwILNelumCAaGkxf5m64IBoa0P3obrD36G6QIBoaAAAAAAEAAAB4IBoaAgAAAAAAAAC08W8CM+jnbnggGhoQ6Odu+PFvAgAA6W7lLOluQxwMJMQgGhoIm+VuQDfpbgAAAAB4IBoayCAaGgTybwIvNelufF/mbojcpAqYIBoaFJnlbgA36W4AAAAAAAAAALZEh3cU8m8CVAYc/wcAAAAo828CEF59dwHYAAAo828CAAAAAAAAAAAAAAAAAAAAAAAAAABE8m8C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QQ/ADm8CpBBvAj3b43UNAQAAZA5vAgAAAAAAAAAA2gIAAH4HAACArnQCAQAAAHjPKQ8AAAAAKMR9DwAAAAAAAAAA+M99DwAAAAAoxH0PU4G1cAMAAABcgbVwAQAAABiENxqgHexwGHCxcH9m+S+pKlNtKFJ5AhQQbwJp2uN1AABvAgcAAAB12uN1DBVvAuD///8AAAAAAAAAAAAAAACQAQAAAAAAAQAAAABhAHIAaQBhAGwAAAAAAAAAAAAAAAAAAAAGAAAAAAAAALZEh3cAAAAAVAYc/wYAAADED28CEF59dwHYAADED28CAAAAAAAAAAAAAAAAAAAAAAAAAABkdgAIAAAAACUAAAAMAAAAAwAAABgAAAAMAAAAAAAAAhIAAAAMAAAAAQAAABYAAAAMAAAACAAAAFQAAABUAAAADAAAADcAAAAgAAAAWgAAAAEAAAAAgNRBtJfUQQwAAABbAAAAAQAAAEwAAAAEAAAACwAAADcAAAAiAAAAWwAAAFAAAABYAAA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R1blPgAAAAAAAAAAkZnkPgAANEIAAABCJAAAACQAAABHVuU+AAAAAAAAAACRmeQ+AAA0QgAAAEIEAAAAcwAAAAwAAAAAAAAADQAAABAAAAAtAAAAIAAAAFIAAABwAQAABAAAABQAAAAJAAAAAAAAAAAAAAC8AgAAAAAAAAcCAiJTAHkAcwB0AGUAbQAAAAAAAAAAAAAAAAAAAAAAAAAAAAAAAAAAAAAAAAAAAAAAAAAAAAAAAAAAAAAAAAAAAAAAAAAAAAoFCgBoiwUNAAAAALxYpnWesuV1mxghRfR3XAoBAAAA/////wAAAAAcmUUPEKlvAgAAAAAcmUUPkNt/Aq+y5XWbGCFFAPwAAAEAAAD0d1wKHJlFDwAAAAAA3AAAAQAAAAAAAACbGEUAAQAAAADYAAAQqW8CmxhF//////8AAAAAIUUBAMAC6w8AAAAA/////4SlbwLeNuV1mxghRUjdBQ0PAAAAEAAAAAMBAAC6AQAAHwAAAQ8AAACQ238CAABcCgAAAAABAAAAAQAAAAAAAAA8qG8CUCnldZsYIUUrAAAABQAAAAAAAAAAAAAASN0FDQ8AAAAAAAAACJFFD2R2AAgAAAAAJQAAAAwAAAAEAAAARgAAACgAAAAcAAAAR0RJQwIAAAAAAAAAAAAAAKMAAAB5AAAAAAAAACEAAAAIAAAAYgAAAAwAAAABAAAAFQAAAAwAAAAEAAAAFQAAAAwAAAAEAAAAUQAAAPhhAAAtAAAAIAAAAHUAAABVAAAAAQAAAAEAAAAAAAAAAAAAAIEAAABgAAAAUAAAACgAAAB4AAAAgGEAAAAAAAAgAMwAoQAAAHcAAAAoAAAAgQAAAGAAAAABABAAAAAAAAAAAAAAAAAAAAAAAAAAAAAAAAAA33v/f997/3/ff/9/33//f99//3/fe/9/33v/f997/3/ff/9/33//f99//3/ff/9/33v/f997/3/fe/9/33v/f99//3/fe/9/33v/f99//3/ff/9/33//f99//3/ff/9/33//f99//3/ff/9/33//f997/3/fe/9/33v/f997/3/fe/9/33v/f99//3/ff/9/33//f997/3/fe/9/33v/f997/3/fe/9/33v/f997/3/fe/9/33//f997/3/fe/9/33v/f99//3/fe/9/33v/f997/3/fe/9/33vfe997/3/fe/9/33//f99//3/ff/9/33v/f997/3/fe/9/33v/f99/AAD/f99//3//f/9//3//f/9//3/ff/9/33//f99//3//f/9//3//f/9//3//f/9/33//f99//3/ff/9/33//f/9//3//f/9/33//f/9//3//f/9//3//f/9//3//f/9//3//f/9//3//f/9//3//f/9//3/fe/9/33//f99//3/ff/9/33//f/9//3//f/9//3//f99//3/ff/9/33//f99//3/ff/9/33//f99//3/ff/9/33//f/9//3/ff/9/33//f99//3//f/9/33//f99//3/ff/9/33//f997/3//f/9/33//f/9//3//f/9//3//f99//3/ff/9/33//f99//38AAN9//3/fe/9/33//f99//3/ff/9/33v/f997/3/fe/9/33//f99//3/fe/9/33v/f99//3/fe/9/33v/f997/3/ff/9/33v/f99//3/ff/9/33//f99//3/ff/9/33v/f99//3/fe/9/33v/f997/3/fe/9/33vff997/3/fe99/33v/f997/3/ff/9/33v/f997/3/fe/9/33v/f997/3/ff/9/33v/f997/3/fe/9/33//f99//3/fe/9/33v/f997/3/fe/9/33v/f997/3/fe/9/33v/f99//3/fe/9/33//f997/3/fe/9/33v/f997/3/fe/9/33//f997/3/fewAA/3//f/9//3//f/9//3//f/9//3//f/9//3/fe/9//3//f/9//3//f/9/33//f/9//3//f/9/33//f99//3/ff/9//3//f/9//3//f/9//3//f/9//3//f/9/33//f99//3//f/9/33//f99//3/ff/9/33//f997/3//f/9/33v/f99//3/ff/9//3//f99//3//f/9/33//f99//3//f/9/33//f99//3/ff/9//3//f/9//3//f/9/33//f99//3/ff/9/33//f/9//3/ff/9/33//f/9//3//f/9//3//f/9//3/ff/9/33//f99//3/ff/9//3//f/9//3/ff/9/AADff/9/33//f99//3/ff/9/33//f99//3/fe99/33v/f99//3/ff/9/33v/f997/3/ff/9/33v/f997/3/fe/9/33//f99//3/ff/9/33//f99//3/ff/9/33//f997/3/ff/9/33//f997/3/fe/9/33v/f99733/fe/9/33//f997/3/fe/9/33//f997/3/fe/9/33//f997/3/fe/9/33//f997/3/fe/9/33v/f99//3/ff/9/33v/f997/3/fe/9/33v/f997/3/ff/9/33v/f99//3/ff/9/33//f99//3/ff/9/33v/f997/3/fe/9/33//f99//3/fe/9/338AAP9/33//f99//3/ff/9/33//f99//3/ff/9/33//f/9//3/ff/9/33//f/9//3//f/9/33//f99//3//f/9//3//f/9//3/ff/9//3//f/9//3//f/9//3//f99//3/ff/9//3//f997/3//f/9//3//f99//3/ff/9/33//f99//3/ff/9//3//f/9//3/ff/9//3//f/9//3//f/9/33//f99//3/ff/9/33//f/9//3/ff/9/33//f99//3/ff/9/33//f99//3/ff/9/33//f99//3/ff/9/33//f99//3/ff/9//3//f99//3/ff/9/33//f/9//3/ff/9/33//fwAA33//f997/3/fe/9/33v/f997/3/fe/9/33v/f997/3/ff/9/33v/f99//3/ff/9/33//f997/3/ff/9/33//f99//3/fe/9/33v/f99//3/ff/9/33vff997/3/fe/9/33//f99733/fe/9/33//f997/3/fe/9/33v/f997/3/fe/9/33v/f99//3/fe/9/33v/f99//3/ff/9/33v/f997/3/fe/9/33v/f997/3/ff/9/33v/f997/3/fe/9/33v/f997/3/fe/9/33v/f997/3/fe/9/33v/f997/3/fe/9/33v/f99//3/fe/9/33v/f997/3/ff/9/33v/f997AAD/f99//3/ff/9/33//f99//3/ff/9/33//f99//3/ff/9/33//f99//3//f/9/33//f99//3/ff/9//3//f99//3//f/9/33//f/9//3//f/9//3//f997/3/ff/9/33//f/9//3/ff/9/33//f/9//3/ff/9/33//f99//3/ff/9/33//f99//3//f/9/33//f/9//3/ff/9//3//f99//3/ff/9/33//f99//3/ff/9/33//f99//3/ff/9/33//f99//3/ff/9/33//f99//3/ff/9/33//f99//3/ff/9/33//f99//3/ff/9/33//f99//3/ff/9/33//f99//38AAN97/3/ff/9/33//f997/3/fe/9/33v/f997/3/fe/9/33v/f997/3/fe99/33//f997/3/fe/9/33v/f997/3/fe/9/33v/f997/3/ff/9/33//f99//3/ff/9/33v/f99//3/ff/9/33//f99//3/ff/9/33//f997/3/ff/9/33//f99//3/fe/9/33//f99//3/ff/9/33v/f99//3/fe99/33v/f99733/fe/9/33v/f997/3/fe/9/33v/f99//3/ff/9/33v/f997/3/fe/9/33//f99//3/fe/9/33//f99//3/fe/9/33v/f997/3/fe99/33vff997/3/fewAA/3//f/9//3//f/9//3/ff/9/33//f99//3/ff/9/33//f99//3/ff/9/33v/f99//3/ff/9/33//f99//3/ff/9/33//f99//3//f/9//3//f/9//3//f/9/33//f99//3//f/9//3//f/9//3//f/9//3//f99//3/ff/9//3//f/9//3/ff/9/33//f/9//3//f/9//3//f99//3/ff/9/33v/f99//3/fe/9/33//f99//3/ff/9/33//f/9//3//f/9//3//f99//3/ff/9/33//f/9//3/ff/9/33//f/9//3/ff/9/33//f99//3/ff/9//3//f99//3/ff/9/AADff/9/33v/f99//3/fe/9/33//f997/3/ff/9/33v/f997/3/fe/9/33//f997/3/fe/9/33v/f997/3/fe/9/33//f997/3/ff/9/33v/f99//3/fe/9/33//f997/3/ff/9/33//f997/3/ff/9/33//f997/3/fe/9/33v/f99//3/fe/9/33//f99//3/ff/9/33v/f997/3/fe/9/33v/f997/3/fe/9/33v/f997/3/fe/9/33v/f997/3/ff/9/33//f99//3/fe/9/33v/f997/3/ff/9/33v/f99//3/fe/9/33v/f997/3/fe/9/33v/f99//3/fe/9/33sAAP9/33//f99//3//f/9//3//f/9//3//f/9//3//f99//3//f/9//3//f99//3/ff/9/33//f99//3/ff/9/33//f/9//3//f/9/33//f99//3/ff/9//3//f/9//3//f/9//3//f997/3//f/9//3//f99//3/ff/9/33//f99//3/ff/9/33//f/9//3/ff/9/33//f99//3/ff/9/33//f99//3/ff/9/33//f99//3/ff/9/33//f99//3/ff/9/33//f/9//3//f/9/33//f99//3//f/9//3//f99//3/ff/9/33//f99//3/ff/9/33//f/9//3//f/9//3//fwAA33v/f997/3/ff/9/33//f99//3/ff/9/33//f99//3/fe/9/33//f997/3/fe/9/33v/f997/3/fe/9/33v/f99//3/ff/9/33v/f997/3/fe/9/33//f99//3/ff/9/33//f99/33/fe/9/33//f997/3/fe/9/33v/f997/3/fe/9/33v/f99//3/fe99/33v/f997/3/fe/9/33v/f997/3/fe/9/33v/f997/3/fe/9/33v/f997/3/fe/9/33v/f99//3/ff/9/33//f997/3/ff/9/33//f99//3/fe/9/33v/f997/3/fe/9/33v/f997/3/ff/9/33//f99/AAD/f99//3/ff/9/33//f/9//3/ff/9/33//f99//3/ff/9/33//f99//3/ff/9/33//f99//3/ff/9/33//f/9//3//f/9/33//f99//3//f/9/33//f/9//3//f/9//3//f99//3/ff/9/33//f/9//3/ff/9//3//f99//3/ff/9/33//f99//3/ff/9/33//f99//3/ff/9/33//f99//3/ff/9/33//f99//3/ff/9/33//f99//3/ff/9/33//f99//3/ff/9//3//f/9//3/ff/9/33//f99//3/ff/9/33//f99//3/ff/9//3//f99//3//f/9//3//f/9//38AAN97/3/fe/9/33v/f997/3/ff/9/33v/f997/3/fe/9/33v/f997/3/fe/9/33v/f997/3/fe/9/33//f99//3/ff/9/33v/f997/3/ff/9/33//f99//3/ff/9/33//f997/3/fe/9/33v/f99//3/fe/9/33v/f99//3/fe/9/33v/f997/3/fe/9/33v/f997/3/fe/9/33v/f997/3/fe/9/33v/f997/3/fe/9/33v/f997/3/fe/9/33v/f997/3/fe/9/33v/f99//3/ff/9/33v/f997/3/fe/9/33v/f997/3/fe/9/33//f99//3/ff/9/33//f99//3/ffwAA/3/ff/9/33//f99//3//f/9/33//f99//3/ff/9/33//f99//3/ff/9/33//f99//3/ff/9/33//f/9//3//f/9//3//f99//3//f/9//3//f/9//3//f/9//3//f/9//3/ff/9/33//f/9//3//f/9/33//f/9//3//f/9/33//f99//3/ff/9/33//f99//3/ff/9/33//f99//3/ff/9/33//f99//3/ff/9/33//f99//3/ff/9/33//f99//3/ff/9/33//f/9//3//f/9//3//f99//3/ff/9/33//f99//3/ff/9//3//f/9//3//f/9//3//f/9//3//f/9/AADfe/9/33v/f997/3/fe/9/33v/f997/3/ff/9/33//f997/3/fe/9/33v/f997/3/fe/9/33v/f997/3/fe/9/33//f99//3/ff/9/33//f99//3/ff/9/33//f99//3/fe/9/33v/f997/3/ff/9/33v/f997/3/fe/9/33v/f997/3/fe/9/33v/f997/3/fe/9/33v/f997/3/fe/9/33v/f997/3/fe99733v/f997/3/fe/9/33v/f997/3/fe/9/33v/f997/3/ff/9/33//f997/3/fe/9/33v/f997/3/fe/9/33v/f997/3/fe/9/33v/f997/3/fe/9/338AAP9/33//f99//3/ff/9/33//f99//3/ff/9//3//f99//3/ff/9/33//f99//3/ff/9/33//f99//3/ff/9//3//f/9//3//f/9//3//f/9//3//f/9//3//f997/3/ff/9/33//f99//3/ff/9//3//f99//3/ff/9/33//f99//3/ff/9/33//f99//3/ff/9/33//f99//3/ff/9/33//f99//3/ff99/33v/f99//3/ff/9/33//f99//3/ff/9/33//f99//3//f/9//3//f/9//3/ff/9/33//f99//3/ff/9/33//f99//3/ff/9/33//f99//3/ff/9/33//fwAA33v/f997/3/fe/9/33v/f997/3/fe/9/33//f997/3/fe/9/33v/f997/3/fe/9/33v/f997/3/fe/9/33v/f99//3/ff/9/33//f99//3/ff/9/33//f99/33/fe99733v/f997/3/fe/9/33//f997/3/fe/9/33v/f997/3/fe/9/33v/f997/3/fe/9/33v/f997/3/fe/9/33v/f997/3/fe/9/33vff997/3/fe/9/33v/f997/3/fe/9/33v/f997/3/fe/9/33//f99//3/fe/9/33v/f997/3/fe/9/33v/f997/3/fe/9/33v/f997/3/fe/9/33v/f997AAD/f/9//3//f/9//3//f99//3//f/9//3//f/9//3//f/9/33//f99//3//f/9//3//f/9//3/ff/9/33//f99//3/ff/9//3//f/9//3//f/9/33//f99//3/ff/9/33//f99//3/ff/9/33//f99//3//f5VSzzn/f997/3/ff/9/33//f99//3/ff/9/33//f99//3/fe/9//3//f99//3//f/9/33v/f/9//3/fe/9//3//f99//3/ff/9/33//f99//3/ff/9/33//f99//3/ff/9/33//f99//3/ff/9//3//f99//3/ff/9/33//f99//3//f/9//3//f99//38AAN9//3/ff/9/33//f997/3/fe/9/33//f99//3/ff/9/33//f997/3/ff/9/33//f99//3/fe/9/33v/f997/3/fe/9/33//f99/33++d/hivnv/f997/3/fe/9/33v/f997/3/fe/9/33v/f997/3/ff/9/dE7POZ1z33/fe/9/33v/f997/3/fe/9/33v/f997/3/fe/9/33sZYxJCM0auNUwpEUJUTvlenXO+d/9/33//f997/3/fe/9/33v/f997/3/fe/9/33v/f997/3/fe/9/33v/f997/3/fe/9/33//f99//3/fe/9/33v/f997/3/fe/9/33//f997/3/fewAA/3//f/9//3//f99//3/ff/9//3//f/9//3//f/9//3//f99//3/ff/9/33//f/9//3/ff/9/33//f99//3/ff/9/33//f/9//3/fezJGCiXYXt97/3/ff/9/33//f99//3/ff/9/33//f99//3/ff99/33/4Xo41nXPfe/9/33//f99//3/ff/9/33//f99//3/ff/9/33/fe2wt8D2vNdA9rzVUSs85bTHoHColzzm3VltrGWO2Vr9733v/f99/33/fe/9/33//f99//3/ff/9/33//f99//3/ff/9/33//f99//3/ff/9/33//f99//3/ff/9/33//f99//3/ff/9/AADfe/9/33//f997/3/fe/9/33v/f99//3/ff/9/33//f99//3/ff/9/33v/f997/3/fe/9/33v/f997/3/fe/9/33v/f997/3/fe997jjHPOVNK33vfe/9/33v/f997/3/fe/9/33v/f997/3/fe/9/33v/f/hejjVba/9/33v/f997/3/fe/9/33v/f997/3/fe/9/33vfe99/llauNRlj33v/f99//3+dc7dWEkJLKYUQIgRECAohMkbfe/9/33/fe99733vff997/3/fe/9/33v/f997/3/fe/9/33v/f997/3/fe/9/33v/f997/3/fe/9/33vfe997/3/ff/9/33sAAP9//3//f99//3/ff/9/33//f/9//3//f/9//3//f/9//3//f/9//3//f99//3/ff/9/33//f99//3/ff/9/33//f99//3/ff/9/339TSvA9EUIZY99733//f99//3/ff/9/33//f99//3/ff/9/33//f997OmeNMRlj33v/f99//3/ff/9/33//f99//3/ff/9/33//f99//3/ee/E9yBiOMTtn/3/fe/9/33//f1xvbTHwPa856BxEDOgcjTH5Xt97/3//f99//3/ff/9/33//f99//3/ff/9/33//f99//3/ff/9/33//f99//3/ff/9/33//f997/3//f/9//3//fwAA33v/f99//3/fe/9/33v/f997/3/ff/9/33v/f99//3/ff/9/33v/f997/3/fe/9/33v/f99//3/fe/9/33v/f997/3/fe/9/33v/f3VS8D0yRpZS33//f997/3/ff/9/33v/f997/3/fe/9/33v/f997339ba9A5lVLff997/3/fe/9/33v/f997/3/fe/9/33v/f997/3/fe99/33v4Xo0xbC1UTn1z33/ff3xv8D1TSr13+F6uNTJGjTHHGGQM6SARQpVSnXPff/9//3/ff79733/ff/9/33v/f997/3/fe/9/33v/f997/3/fe/9/33v/f997/3/fe/9/33v/f99/AAD/f/9//3/ff/9/33//f99//3//f/9//3//f99//3//f/9/33//f99//3/ff/9/33//f99//3//f/9/33//f99//3/ff/9/33sSRtdaOmcSQjNGEkbfe99//3//f/9//3//f99//3/ff/9/33//f99//3/ff3xv0Dl0Tt97/3/ff/9/33//f/9//3//f/9/33//f99//3/ff/9/33//f/9/33v4Xo0xKiWONVRO0D0rKSol6SARQvhe/3/ff997O2cyRscYphSmFPA9dVK+d997/3/ff/9/33//f99//3/ff/9/33//f99//3/ff/9/33//f99//3//f/9/33//f/9//38AAN97/3/ff/9/33v/f997/3/fe/9/33//f997/3/fe/9/33//f997/3/fe/9/33v/f997/3/ff/9/33v/f997/3/fe/9/33v/f1ROjjErKdA58T0RQlxv33vfe/9/33//f997/3/fe/9/33v/f997/3/fe99/fG+vNfFB33/fe/9/33v/f997/3/ff/9/33v/f997/3/fe/9/33v/f997/3/fe/9/vnf5Yq85rzVLKa41U0p1Up1z/3+/e/9/33v/f/9/vnf4Xo4xZQwiBMgYU0qdc/9/33v/f997/3/fe99/33vff997/3/fe/9/33v/f997/3/fe/9/33//f997/3/ffwAA/3//f/9/33//f99//3/ff/9/33//f99//3/ff/9/33//f99//3/ff/9//3//f99//3//f/9/33v/f99//3/ff/9/33//f99733sSRoUQCiERQlNKGWPfe99733//f99//3/ff/9/33//f99//3/ff/9/33u+d641bS2+e/9/33v/f997/3/ff/9/33//f99//3/ff/9/33//f99//3/fe/9//3//f99/339ca641Omfff99//3/fe/9/33v/f997/3//f99/33tca3RKCiFkDIUQ8DnYWt97/3//f/9/33v/f997/3/ff/9/33//f99//3/ff/9/33//f99//3/ff/9/AADff/9/33//f/9//3/ff/9/33v/f997/3/fe/9/33v/f997/3/fe/9/33//f99//3/ff/9/33/ff997/3/fe/9/33v/f997/3/fe99/GmPwPRFCdU75Yt9733v/f997/3/fe/9/33v/f997/3/fe/9/33vfe997M0ZsLb5333vff99733/fe/9/33v/f997/3/fe/9/33v/f997/3/fe/9/33v/f997/3/fe9darzm+e99733/fe/9/33v/f997/3/fe/9/33v/f997/3/fe3xvMkboGEMI6BwSQp1z33/ff99733vfe/9/33vff997/3/fe/9/33v/f99733/fe/9/33sAAP9//3//f/9//3/ff/9/33//f99//3/ff/9/33//f99//3/ff/9/33//f/9//3//f/9//3//f997/3/ff/9/33//f99//3/ff/9/33v/f9heKiXXWhpn33vff99//3/ff/9/33//f99//3/ff/9/33//f99/33tUSo0xfW//f997/3/ff/9/33/ff99//3/ff/9/33//f99//3/ff/9/33//f99//3/ff9978T1USt97/3/ff/9/33//f99//3/ff/9/33//f99//3//e/9//3v/e997fG8SRscYhRCOMRln33vfe/9//3//f997/3/ff/9/33//f/9//3/fe/9/33//fwAA33v/f99//3/fe/9/33v/f997/3/fe/9/33v/f997/3/fe/9/33v/f99//3/ff/9/33//f997/3/fe/9/33v/f99/33/fe997/3//f997nncrKTNG11q/e997/3/fe99733/ff99733vff99733v/f99733vfe1ROKyV8b99733vfe/9/33v/f997/3/fe/9/33v/f997/3/fe/9/33v/f997/3/fe/9/33szSvhe33/ff/9/33v/f997/3/fe/9/33v/f99//3/fe/9//3v/e997/3vfe/9/vnfXWgolRAymFLdafG/fe997/3/fe997v3vff997/3/fe/9/33v/f997AAD/f/9//3/ff/9/33//f99//3/ff/9/33//f99//3/ff/9/33//f99//3//f/9//3//f/9//3/ff/9/33//f997/3/ff753U0psLfFBGWO+d1RObC11Tltr33vfe/9//3/fe753/3/ff/9/33//f99//3/fe99/tlZLKfhe33/fe/9/33//f99//3/ff/9/33//f99//3/ff/9/33//f99//3/ff/9/33/fe44xGmffe/9/33//f99//3/ff/9/33//f99//3//f/9//3v/f/97/3v/e/9/33v/f99/33v4Xs85ZRBlEK8111q+e/9/33v/f99733/ff/9/33//f99//38AAN97/3/ff/9/33v/f997/3/fe/9/33v/f997/3/fe/9/33v/f997/3/ff/9/33//f99//3/fe/9/33v/f99733v/f51zbC2ONZVS8T1sLY0xlVJLKW0xt1rfe/9/O2vwPUwtjTHxPVtr33v/f99/33/fe99733v4Xm0tdE7fe99733vff997/3/fe99/33v/f997/3/fe/9/33v/f997/3+/e99/33v/f51zrzlba/9/33vff997/3/fe/9/33v/f997/3/ff/9/33v/f/97/3/fe/9733v/f99/33/fe/9/339cb5ZS0D1DCAohU0qdc99733vfe/9/33v/f997/3/fewAA/3/ff/9//3//f/9//3//f/9/33//f99//3/ff/9/33//f99//3//f/9//3//f/9//3/ff/9/33//f99//3/fe997MkYzRt97/3/fe997rjVUSq41jTERQv9/nXMRQq85tla3Wo4xSyn4Xt9/33/ff/9/33//f1trjjEyRv9/33vfe997/3/fe99/33v/f99//3/ff/9/33//f99//3/fe/9/33udd753O2uvOb9733//f99//3/ff/9/33//f99//3/ff/9/33//f/9//3/ff/9/33//f99//3/ff/9/33//f99//3/fe3xvEkboHMcYEkZ8b/9//3//f997/3/ff/9/AADfe/9/33v/f99//3/ff/9/33//f997/3/fe/9/33v/f997/3/ff/9/33//f99//3/ff/9/33v/f997/3/fe99/XGuuNTtn/3/fe/9/33s7a0spbTGuNdA5vnuVUs85Omf/f997nneNMY4xGWPff/9/33v/f997nXOvNRFC33vfe99733/fe99733vff997/3/fe/9/33v/f997/3/fe/9/nXPPOSIEKiV1UvFB33v/f997/3/fe/9/33v/f997/3/fe/9/33v/f997/3/ff/9/33v/f997/3/fe/9/33v/f997/3/ff99/33v/fzpnbC2GFMcYU0qdc/9/33/fe/9/33sAAP9/33//f99//3//f/9/33//f99//3/ff/9/33//f997/3/ff/9/33//f/9//3/ff/9/33//f997/3/ff/9/339TShJG/3/ff/9/33vfe99/tlavNc85Kylcb885VE7fe99//3//f753EUJsLX1v/3//f99//3+ed/FBbC0ZY99//3/fe99/33v/f997/3/ff/9/33//f99//3/ff/9/XG+uNdA5dE6uNUsprznff997/3/ff/9/33//f99//3/ff/9/33//f99//3//f/9/33//f99//3/ff/9/33//f99//3/ff/9/33v/f997/3++d9dajTGmFEspdE6dc/9/33v/fwAA33v/f99//3/ff/9/33v/f997/3/fe/9/33v/f99733/fe99/33v/f99//3/ff/9/33/ff99733/fe/9/33u+d68511rfe/9/33v/f99733+dc0sp8T1sLRJCzzkaZ/9/33v/f99733+dc8850Dnfe79733/fe797EULwPa41nXPfe99733v/f997/3/fe/9/33v/f99733/fe997nnfPOY4xXG/fe753jTErKb5333/fe99/33v/f997/3/fe/9/33v/f997/3/fe/9/33v/f997/3/fe/9/33v/f997/3/fe/9/33v/f997/3/fe/9/33+/ezpndE4rJQohMkadc997AAD/f/9//3//f/9//3//f99//3/ff/9/33//f99//3//f/9/33//f99//3//f/9//3//f99//3//f/9/33//fzpnrzXYXv9/33//f99//3/fe/9/U0qONa41SymuNZ5333v/f99/33//f/9/O2uNMfA9v3vfe99/33sSRo0xU0qVUr9733v/f99//3/ff/9/33//f99//3/ff99/3390To0xnXPff/9/33tTSukgnXPfe99/33v/f99//3/ff/9/33//f99//3/ff/9/33//f99//3/ff/9/33//f99//3/ff/9/33//f99//3/ff/9/33//f997/3/ff553MkYKJWwt8T0AAN97/3/ff/9/33v/f997/3/fe/9/33v/f99//3/fe/9/33//f997/3/ff/9/33//f99//3/fe/9/33//f99/11rQPXxv33v/f997/3/fe99733tbayoljTFMLa41vnffe997/3/fe99/33vff5ZSbS2WUv9/33vffzNGjjVbaxJCt1bfe99733/fe/9/33vff99733/fe99/v3udc40xOme+d/9/33vff1NKjjH4Xt9/33vff997/3/fe/9/33v/f997/3/fe/9/33v/f997/3/ff/9/33v/f997/3/fe/9/33//f997/3/fe/9/33v/f99//3/fe99733v/f75311ptLQAA/3//f/9/33//f99//3/ff/9/33//f99//3/ff/9//3//f/9//3//f/9//3//f/9//3//f/9/33//f99//3+3WtA9vnf/f99//3/ff/9/33vfe51zbS2uNY0xjjXfe997/3/ff/9/33//f997vntUSo0xnXPfe997tlYrJRlj+F5tLVxv/3/fe/9/33/ff997/3/ff/9/33v/f1RK8D3fe/9/33vff997M0quNRJCvnv/f997/3/ff/9/33//f99//3/ff/9/33//f99//3/ff/9//3//f99//3//f/9//3//f/9//3/ff/9/33//f99//3/ff/9/33//f/9//3//f997AADfe/9/33//f997/3/fe/9/33v/f997/3/fe99733v/f99//3/ff/9/33//f99//3/ff/9/33v/f997/3/fe3VO8D3fe997/3/fe99/33v/f793vntsLW0tbC1tLRlj33vfe/9/33v/f99733vff553rzW2Vt9733vYXmwtlVK+e5ZWdVK/e99/33v/f99733/fe/9/33//f7538D22Vv9/33vfe997338yRvA98D2dc997/3/fe/9/33v/f997/3/fe/9/33v/f997/3/fe/9/33//f997/3/fe/9/33//f99//3/fe/9/33vff997/3/fe/9/33v/f99733/fe/9/33sAAP9/33//f99//3/ff/9/33//f99//3/ff/9/33//f99//3/ff/9/33//f/9//3/ff/9/33//f99//3/fe/9/llIRQt97/3//f/9/33//f99/33/fexFC8D3POc85M0bfe/9/33//f99//3/ff/9/338aY44xfXPfe1xvKiW2Vt97nnPXWn1z33vff99//3//f/9//3//f/9/GmdtMZ1z33//f997/3/fezJG8T3wPRlj/3/fe/9/33//f99//3/ff/9/33//f99//3/ff/9/33//f99//3/ff/9/33//f99//3/ff/9/33//f99//3/ff/9/33//f99//3/ff/9/33//fwAA33v/f997/3/fe/9/33v/f997/3/fe99/33v/f997/3/fe/9/33v/f99//3/ff/9/33v/f997/3/fe99/33uVUs8533vfe99/33v/f997/3/fe99/VEqvOWwt0DmvNZ5333v/f997/3/fe/9/33v/f7978UESRt9/XG8qJVNK33/fexljtlb/f99733u2VhFCSymONWwtVE6VUhFCvnf/f99733/fe997zzmvNfA9dVL/f99/33v/f997/3/fe/9/33v/f997/3/fe/9/33v/f997/3/fe/9/33v/f997/3/fe/9/33v/f997/3/fe/9/33v/f997/3/fe/9/33v/f997AAD/f99//3/ff/9/33//f99//3/ff/9/33v/f99//3/ff/9/33//f99//3//f/9/33//f99//3/ff/9/33vff1RO0D3fe99/33v/f99//3//f99733/4XvA9bC3xPRJGlVL/f99//3/ff/9/33//f99//3/XWm0xvnedc+gcEkbfe99/fXOuNd9733sSRqcUKyWuNY416RynFMgcbC2+d99//3/fe99/33sSRhJG+WJUTv9//3//f99//3/ff/9/33//f99//3/ff/9/33//f99//3/ff/9/33//f99//3/ff/9/33//f99//3/ff/9/33//f99//3/ff/9/33//f99//38AAN97/3/fe/9/33v/f99//3/ff99733vff997/3/fe/9/33v/f997/3/ff/9/33//f997/3/fe/9/33v/f997llLPOd9733v/f997/3/fe/9/33vfexljdE7pHDJGEkaNMZxz33/fe/9/33v/f997/3+/e51zjjX4Xr53CSEzSv9/vnffexFC2FpLKUwt11q/e79733u+d3xvjjFMLRFCGmffe/9/33vfexJCM0oaY3RO33/ff997/3/fe/9/33v/f997/3/fe/9/33v/f997/3/fe/9/33v/f997/3/fe/9/33v/f997/3/fe/9/33v/f997/3/fe/9/33v/f997/3/fewAA/3/ff/9/33//f99//3//f/9/33//f99//3/ff/9/33//f99//3/ff/9//3//f99//3/ff/9/33//f99//3/XWq41vnf/f99//3/ff/9/33/ff997fG90TgolMka3VmwtOmffe/9/33//f997/3/ff/9/33sRQvA933tLKY4x33vfe997GWOnGPA9vnfff997/3/ff/9/33sRQq85rznHGFROvnv/f997dVJTShpnM0r/f99//3/ff/9/33//f99//3/ff/9/33//f99//3/ff/9/33//f99//3/ff/9/33//f99//3/ff/9/33//f99//3/ff/9/33//f99//3/ff/9/AADfe/9/33v/f997/3/fe/9/33//f997/3/fe/9/33v/f997/3/fe/9/33//f997/3/fe/9/33v/f99//3/fexpjM0rfe997/3/fe/9/33vff99733+dczJGKyV1Ur538D3XWv9/33vff997/3/fe/9/33vff9heTCk6Z885bC2+d797v3czSq41+F7/f79733u/e99733u/e885lVK+d1RKRAyuNZ13339UShJCGWMSRt97/3/fe/9/33v/f997/3/fe/9/33v/f997/3/fe/9/33v/f997/3/fe/9/33v/f997/3/fe/9/33v/f997/3/fe/9/33v/f997/3/fe/9/33sAAP9/33//f99//3/ff/9/33//f99//3/ff/9/33//f/9//3/ff/9/33//f99//3/ff/9/33//f/9//3/ff/9/+V6NMXxv/3/ff/9/33//f99//3/ff9978T2OMTJG338SRs8533v/f99//3/ff/9/33//f99/33vwPRJGVEqNMZ1z33tUTvA92F4zRp1333/fe99/33vff31zzzl1Tv9/33u3VgkhEka/e7ZWMkb4XvA933vff/9/33//f99//3/ff/9/33//f/9//3/ff/9/33//f99//3/ff/9//3//f/9//3//f/9/33//f99//3/ff/9/33//f99//3/ff/9/33//fwAA33v/f997/3/fe/9/33v/f997/3/fe/9/33v/f997/3/ff/9/33v/f997/3/fe/9/33v/f99//3/fe/9/33s7a40xfXPfe/9/33v/f997/3/fe/9/33+WVm0tEULfexpnjjWdd997/3/fe/9/33v/f99733/fe/lijjV0TiolOmf4XmwtOme+d885+F7fe99/33vfe997fXOONdda33vff797+V6NMZVS11oSRtdaEkaed99733v/f997/3/fe/9/33v/f99//3/fe/9/33v/f997/3/fe/9/33v/f99//3/ff/9/33//f997/3/fe/9/33v/f997/3/fe/9/33v/f997AAD/f99//3/ff/9/33//f99//3/fe/9/33//f99//3/ff/9/33//f/9//3/ff/9//3//f99//3/ff/9/33//f51zrjVba/9/33//f99//3/ff/9/33//f997M0oyRv9/fG/PORlj/3/ff/9/33//f99//3/ff/9/fG9tLRJGbC22VlNKMkb/f99/lVISRv9/33v/f997/398b/A9GWPff997/3/ff5ZSbC22VvA9+F7QOb5333v/f997/3/fe/9//3//f99//3/ff/9/33//f99//3/ff/9/33//f99//3/ff/9/33//f/9//3/ff/9/33//f99//3/ff/9/33//f99//38AAN9//3/fe/9/33v/f997/3/fe/9/33v/f99//3/fe/9/33vff997/3/ff/9/33//f99//3/fe/9/33v/f997v3fwPRlj33v/f997/3/fe/9/33v/f99733+WVthe33vff/FBlVLfe/9/33v/f997/3/fe/9/33vfezJGEUJtLdA5Sylba99733t8bxFCv3vfe997/3/fexpnrjVba79733vfe99/v3vxQfE9EkK3Ws85v3ffe99733vfe/9/33v/f99//3/fe/9/33v/f997/3/fe/9/33v/f997/3/fe/9/33v/f997/3/ff/9/33v/f997/3/fe/9/33v/f997/3/fewAA/3/ff/9/33v/f997/3/ff/9//3//f99//3//f/9/33//f99733/fe/9//3//f/9//3//f/9/33//f99//3/fexJG+F7/f99//3/ff/9/33v/f997/3+/e1tr33v/f997tlYyRt9733//f99//3/ff/9/33//f99/t1rwPa41SykyRr5333u/e51zjjUZY997/3/ff99/OmfwPXxv/3/fe/9/33//f/hezznxQbdajTH/f99733/fe/9/33//f/9//3//f/9/33//f99//3/ff/9/33//f99//3/ff/9/33//f99//3//f/9/33//f99//3/ff/9/33//f99//3/ff/9/AADfe/9/33v/f99733/fe/9/33v/f99//3/ff/9/33v/f99733vfe/9/33//f99//3/ff/9/33v/f997/3/fe/9/zzmWVt9//3/fe/9/33v/f99733/ff/9/2F5cb99733vXWhJC33v/f997/3/fe/9/33v/f99733s6Z6416SAJIfhe33vfe99/33vxQXVS/3/fe99/33s6Z885vnffe99/33vfe997nXPPOdA9U0rwPd9733vfe99/33vff997/3/ff/9/33v/f997/3/fe/9/33v/f997/3/fe/9/33//f997/3/ff/9/33//f997/3/fe/9/33v/f997/3/ff/9/338AAP9/33//f99//3/ff/9/33/ff/9//3//f/9//3//f99//3/fe/9/33//f/9//3//f/9/33//f99//3/ff/9/33syRhFC/3/ff/9/33//f99//3/ff/9/33saZ3xv/3/fexlj8UHff99//3/ff/9/33//f99//3/fe55zrzmvNUspnnPfe/9/33//f5VSVEr/f/9/33vff/lizzm+d99/33vff99733/fe5VS0D0yRhFC33/fe/9/33v/f99//3//f/9//3//f99//3/ff/9/33//f99//3/ff/9//3//f/9//3//f/9//3//f99//3/ff/9/33//f99//3/ff/9//3//fwAA33//f997/3/fe/9/33v/f997/3/ff/9/33//f99/33/fe/9/33v/f99//3/ff/9/33//f997/3/fe/9/33vfe5VS8UHfe99/33v/f99733/fe/9/33/fe7davnffe997O2fQPVtr/3/fe/9/33v/f997/3/fe997nnOuNfFBrjUaZ99/33vfe997GmfPOb5333vff997tlavNd9733vfe997/3/fe99/fG9sLTJGEUK/e99/33vfe997/3/fe/9/33//f997/3/fe/9/33v/f997/3/fe/9/33v/f99//3/ff/9/33//f99//3/fe/9/33v/f997/3/fe/9/33//f99/AAD/f99//3/ff/9/33//f99//3/ff/9/33//f/9//3/ff/9/33//f99//3//f/9//3//f997/3/ff/9/33//f997tlbxQf9/33//f99//3/ff/9/33//f99/t1q/e/9/33ued44xGmPff/9/33//f99//3/ff/9/33vfe40xEkKOMZVS33vff99733+dc641W2vfe99733/XWtA533vff997/3/ff/9/33//f8850DnQOd9/33//f99//3/ff/9//3//f/9//3/ff/9/33//f99//3/ff/9/33//f/9//3//f/9//3//f/9//3/ff/9/33//f99//3//f/9//3//f99//38AAN97/3/fe/9/33v/f997/3/fe/9/33v/f99//3/ff/9/33v/f997/3/ff/9/33//f997/3/fe/9/33v/f99733/YWm0xvnfff997/3/fe/9/33v/f99733tUTr5333vff51zrjUZY/9/33v/f997/3/fe/9/33v/f997EUIzSq85EkLfe997/3+/e99/EkLXWt9733vfe7dW8D3ff99733/fe99/33v/f9978D2NMRJG33vfe997/3/fe/9/33v/f99//3/fe/9/33v/f997/3/fe/9/33v/f997/3/ff/9/33//f99//3/ff/9/33v/f997/3/fe/9/33//f997/3/fewAA/3/ff/9/33//f99//3/ff/9/33//f99//3/ff/9/33//f99//3/ff/9/33//f997/3/ff/9/33//f99//3/fezpnjjFba99733/fe/9/33//f99//3/fexJCnXP/f997vnfwPRpn33//f99//3/ff/9/33v/f/9/33vxPbZW8D1tMb5333/fe99/33v4XjJG33vfe/9/8T3POd97/3/fe/9/33v/f99//3/XWmwttlb/f99//3/ff/9/33v/f/9//3/ff/9/33//f99//3/ff/9/33//f99//3//f/9//3//f99//3//f/9/33//f99//3/ff/9//3//f99//3/ff/9/AADfe/9/33//f997/3/fe/9/33v/f997/3/fe/9/33v/f997/3/fe/9/33v/f997/3/fe/9/33//f99//3/ff/9/fG/POXVS/3/fe99/33vff997/3/fe997U0p8b99733u+d/FB11r/f997/3/fe/9/33vff99733/fe/FBllYRQmwtnXO/d99/33vff/herznfe99733syRjNK33/fe/9/33v/f997/3/fe31zrjV8b99733/fe/9/33v/f997/3/fe/9/33//f99//3/ff/9/33v/f997/3/fe/9/33//f997/3/fe/9/33//f99//3/ff/9/33//f99//3/fe/9/33sAAP9//3//f99//3/ff/9/33//f99//3/ff/9/33//f99//3/ff/9/33//f99//3/ff/9/33//f/9//3//f/9/33//f/A9dE7fe/9/33//f99//3/ff/9/33uWVltr/3/fe99/U0r4Xt9//3/ff/9/33//f99733/ff99/8D3XWhFCTC0ZY99733v/f997W2vPOZ5333v/f1NKdE7ff/9/33//f99//3/ff/9/vnfPORpn33/ff/9/33//f99//3/ff/9/33//f/9//3//f/9/33//f99//3/ff/9//3//f99//3/ff/9//3//f/9//3//f/9//3//f/9//3//f/9/33//fwAA33v/f99//3/fe/9/33v/f997/3/fe/9/33v/f997/3/fe99/33v/f997/3/fe/9/33v/f99//3/fe/9/33//f997M0oyRv9/33v/f99//3/fe/9/33vfezJGW2vfe/9/nncyRvle/3/fe/9/33v/f99733/fe99/nncRQvhellJtLddavnfff99733tcb885O2ffe997MkbwPd9733v/f997/3/fe/9/33u+d20xGWPfe99/33v/f997/3/ff/9/33v/f99//3/fe/9/33//f997/3/fe/9/33v/f99//3/fe/9/33v/f997/3/ff/9/33v/f99//3/fe/9/33v/f99/AAD/f/9//3//f/9//3//f99//3/ff/9/33//f99//3//f/9/33v/f99//3//f/9//3//f99//3/ff/9/33//f99//3+VUq85vnf/f99//3/ff/9/33//f99/11r4Xv9/33u+d685fG/ff/9/33//f99//3/ff/9/33tcb9A5fXP4Xs85dE7fe99733/fe51z8D1cb99/33/xQdA933v/f99//3/ff/9/33/ff997M0a2Wv9//3//f99//3//f/9/33//f99//3/ff/9/33//f99//3/ff/9/33//f/9//3//f/9/33//f99//3/ff/9/33//f99//3/fe/9/33v/f99//38AAN9//3/ff/9/33//f997/3/fe/9/33v/f997/3/fe/9/33v/f997/3/ff/9/33//f99//3/fe/9/33v/f99733/fezpnjjVba997/3/fe/9/33v/f99733vXWlNK33v/f3xv0D19c/9/33v/f997/3/fe/9/33vff9hezzmdcxljrjUyRt9733/fe99/fXOvNfhe/3/fexFC8UH/f997/3/fe/9/33v/f99733sSRpZS33v/f997/3/ff/9/33//f997/3/fe/9/33v/f997/3/fe/9/33v/f997/3/ff/9/33v/f997/3/fe/9/33v/f997/3/fe/9/33//f997/3/fewAA/3//f/9//3//f/9//3/ff/9/33//f99//3/ff/9/33//f99//3/ff/9//3//f99//3/ff/9/33//f99//3/ff/9/vnfQOTNK/3/ff/9/33//f99/33/fexljEkb/f997W2vQOb5333//f99733/fe/9/33v/f997VEoRQt97OmevOa85v3vfe/9/33u/e685t1bfe/9/U0pTSt9733/fe/9/33//f99//3/fexFCGWP/f99//3/ff/9/33//f99//3/ff/9/33//f99//3/ff/9/33//f99//3/ff/9/33v/f99//3/ff/9/33//f99//3/ff/9//3//f/9//3/ff/9/AADff/9/33//f99//3/ff/9/33//f997/3/fe/9/33v/f997/3/fe/9/33//f99//3/fe/9/33v/f997/3/fe/9/33vff1NKzznfe/9/33v/f997/3/fe99/OmevNb5333+3WvA933v/f99733vfe99733vfe997vncRQtda33u+d9A9jTGdc99733vfe793dVJ1Tt973390To4133vfe99/33vff997/3/fe997zzk6Z79733/fe/9/33v/f997/3/fe/9/33v/f997/3/fe/9/33v/f997/3/fe/9/33v/f997/3/fe/9/33v/f997/3/fe/9/33v/f99//3/ff/9/338AAP9//3//f/9//3//f/9//3//f99//3/ff/9/33//f99//3/ff/9/33//f/9//3/ff/9/33//f99//3/ff/9//3//f99/+V6OMd9733//f99//3/ff/9/33+dc885Omffe9hadE7/f99//3/fe/9/33/ff997/39ba/A9Omf/f997EUJsLX1v33vff99733syRvE933v/f3RO0D2/e/9/33vff997/3/ff99/33vxQTpn33/ff/9/33//f99//3/ff/9/33//f99//3/ff/9/33//f99//3/ff/9/33//f99//3/ff/9/33//f99//3/ff/9/33//f/9//3//f/9//3//fwAA33v/f99//3/ff/9/33//f99//3/ff/9/33//f997/3/fe/9/33v/f99//3/ff/9/33v/f997/3/fe99/33v/f997/3++d/A9Omf/f99/33vfe/9/33vff997M0p1Ut97dE7YWt97/3/fe/9/33v/f99733vfe/heVE7/f99733u2VmwtW2vff99733/fezNG8T3/f997dE6OMb9733v/f997/3/fe/9/33vffxFC+F7fe/9/33v/f997/3/fe/9/33v/f997/3/fe/9/33v/f997/3/fe/9/33v/f99//3/ff/9/33//f99//3/fe/9/33//f99//3/ff/9/33//f997AAD/f/9//3//f/9//3//f/9//3//f/9//3//f/9//3/ff/9/33/ff99//3//f/9/33//f99//3/ff/9/33v/f99//3/ff99/llYyRt9//3/ff/9/33/ff997/3/XWnVSv3vwPVtr33vff/9/33//f99//3/fe/9/EUISRt9/33vff1trbTGWVt9//3/fe997M0pTSt9733syRs85v3v/f99//3/ff/9/33//f99/U0r5Xv9//3//f99//3/ff/9/33//f99//3/ff/9/33//f99//3/ff/9/33//f/9//3//f/9//3//f/9//3/ff/9/33//f/9//3//f/9//3//f/9//38AAN97/3/ff/9/33//f99//3/ff/9/33//f99//3/ff/9/33v/f997/3/ff/9/33//f997/3/fe/9/33vfe997/3/fe/9/33sZY20tvnf/f/9/33v/f997/3/fe1trEkI7Z9A9vnffe/9/33v/f997/3/fe99/fG8zSnVS33/fe/9/fXNLKTNK/3/fe997339TSq8533vff3VO8T2+d997/3/fe/9/33v/f99733vxQfhe33v/f997/3/fe/9/33v/f997/3/fe/9/33v/f997/3/fe/9/33v/f997/3/ff/9/33//f99//3/ff/9/33v/f99//3/ff/9/33//f99//3/fewAA/3/ff/9/33//f99//3//f/9/33//f99//3/ff/9/33//f99//3/ff/9//3//f/9//3//f/9//3//f99//3/ff/9/33//f51zKyWVUv9/33vff997/3//f/9/33sRQq81dE7ff/9/33//f99//3/ff99/33u3Wo4xfHPfe/9/33/ff885EULfe99/33vffzJGEUK+d/9/2FqONZ1z/3/ff/9/33//f99//3+dc885GWP/f/9//3/ff/9/33//f99//3/ff/9/33//f99//3/ff/9/33//f99//3//f/9//3//f99//3//f/9//3//f/9//3//f/9//3//f/9//3//f/9/AADfe/9/33v/f997/3/fe/9/33//f997/3/fe/9/33v/f997/3/fe/9/33//f99//3/ff/9/33//f997/3/fe/9/33v/f99//3/4XvA9vnfff99733/fe/9/33vff5ZSbS3YXt9/33v/f997/3/fe/9/33t8b9A5t1rfe99/33v/f/9/11rQOd9733vff997M0oSRt97v3v4Xq81nXPfe/9/33v/f997/3/fe3xvrzU6Z997/3/fe/9/33v/f997/3/fe/9/33v/f997/3/fe/9/33v/f997/3/fe/9/33//f997/3/fe/9/33//f99//3/ff/9/33//f99//3/ff/9/338AAP9/33//f99//3/ff/9//3//f99//3/ff/9/33//f99//3/ff/9/33//f/9//3/ff/9//3//f99//3/ff/9/33//f99/33/ff7978D1TSr97/3/fe/9/33//f997U0quNY41fG//f99//3/ff/9/33u+dxFCEkbfe/9/33v/f99//398b685nnP/f997/38yRlNK33vffztr0D06Z/9/33//f99//3/ff/9/OmvxQXxv33/ff/9/33//f99//3/ff/9/33//f99//3/ff/9/33//f99//3/ff/9//3//f99//3/ff/9//3//f/9//3/ff/9//3//f/9//3//f/9//3//fwAA33v/f997/3/ff/9/33//f99//3/fe/9/33v/f997/3/fe/9/33//f99//3/ff/9/33v/f997/3/fe/9/33//f997/3/fe/9/33sZY681Omffe99/33v/f997OmevNXxvM0quNXxv/3/fe/9/vntba20xSymdc/9/33v/f997/3/fe7530Dlcb/9/33vfexFCVEr/f997nneONVtr33v/f997/3/fe/9/33sZY/A9vnffe/9/33v/f997/3/fe/9/33//f99//3/fe/9/33v/f997/3/fe/9/33v/f99//3/ff/9/33//f99//3/fe/9/33//f99//3/ff/9/33//f997AAD/f99//3//f/9//3//f/9//3/ff/9/33//f99//3/ff/9/33//f/9//3//f/9/33//f99//3/ff/9//3//f99//3/ff/9/33/ff99/+WIyRp1z33//f99/3nvxPdda33//f9dajjV1Ujpn+F6uNUwpMka+d/9/33//f99//3/ff/9/339TSlRK33/fe7578UG3Wt9//3++d685lVL/f99//3/ff/9/33//f7daU0rfe/9/33v/f99//3/ff/9//3//f/9//3//f/9/33//f99//3/ff/9/33//f/9//3//f/9//3//f/9//3/ff/9/33//f/9//3//f/9//3//f/9//38AAN9//3/fe/9/33//f997/3/fe/9/33v/f997/3/fe/9/33v/f997/3/fe/9/33v/f99//3/fe99/33//f99//3/ff/9/33v/f997/3++exJC6Ry2Vr53nnfQPdA5nXP/f997/39baxJGjjWuNXROnXPff/9/33//f99//3/fe/9/33//f9da8T3fe99/fG/PObda/3/fe99/EUJUSt9733/fe/9/33v/f99/dU6VUt9733vff997/3/fe/9/33v/f99//3/fe/9/33v/f997/3/fe/9/33v/f997/3/ff/9/33//f99//3/ff/9/33v/f99//3/ff/9/33v/f99//3/fewAA/3//f/9//3//f/9//3/ff/9/33//f99//3/ff/9/33//f99//3/ff/9/33//f/9//3//f/9/33v/f/9//3//f/9//3//f/9//3/ff/9/33vYWvE9jjFLKTJGvnf/f99//3/ff/9//3//f997/3/ff/9//3//f/9//3/ff/9/33//f997nXPwPVtr33v5Xo0xnnPff/9/33u2VlRK/3/fe/9/33//f99/vnfwPfli33v/f99//3/ff/9/33//f/9//3//f/9/33//f99//3/ff/9/33//f99//3//f/9//3//f/9//3//f/9/33//f99//3//f/9/33//f99//3//f/9/AADff/9/33//f99//3/fe/9/33v/f997/3/fe/9/33v/f997/3/fe/9/33v/f997/3/ff/9/33vff99//3/ff/9/33//f99//3/fe99//3//f/9/nXM6Z1xv33v/f99//3/fe/9/33/fe99/33/fe/9/33v/f99//3/ff/9/33v/f99733++d5VStlbfe7daEULfe/9/33v/fxlj0D2+d/9/33v/f997/39cb/A9O2v/f997/3/fe/9/33v/f997/3/ff/9/33v/f997/3/fe/9/33v/f997/3/fe/9/33//f99//3/ff/9/33//f997/3/ff/9/33//f997/3/ff/9/338AAP9//3//f/9//3/ff/9//3//f99//3/ff/9/33//f/9//3/ff/9/33//f99//3//f/9/33//f99//3/ff/9/33//f99//3/ff/9/33v/f99/33/ff/9/33//f99//3/ff/9/33//f99//3/fe/9/33//f99//3//f/9/33v/f99/33/ff/9/zzkSQnxvdE50Tv9/33v/f997nXOOMZ5z/3//f997/3/ff9hajjG/e99//3/ff/9/33//f99//3//f/9//3//f/9//3/ff/9/33//f99//3//f/9/33v/f/9//3//f/9//3//f99//3/ff/9/33//f99//3/ff/9/33//fwAA33//f99//3/fe/9/33v/f99//3/fe/9/33v/f997/3/ff/9/33v/f997/3//f/9/33//f997/3/fe/9/33v/f997/3/fe/9/33v/f997/3/fe/9/33v/f99//3/ff/9/33v/f997/3/fe/9/33v/f997/3/fe/9/33vff997/3/fe/9/33v4XjJGrzmuNTtr33vff99733vfe/E9O2vff99/33/fe/9/VEp1Ut97/3/fe/9/33v/f99//3/ff/9/33//f99//3/ff/9/33v/f99//3/ff/9/33/ff997/3/ff/9/33//f99//3/fe/9/33v/f997/3/fe/9/33v/f997AAD/f/9//3/ff/9/33//f/9//3/ff/9/33//f99//3//f/9/33//f99//3//f/9//3//f/9//3/ff/9/33//f99//3/ff/9/33//f99//3/ff/9/33//f/9//3//f/9//3//f99//3/ff/9/33//f99//3/ff/9/33//f997/3/ff/9//3//f99/nXNTSjtr33vff99733/fe/9/2FozSp5333vff997nnfxPTpn/3/ff/9/33//f99//3//f/9//3//f/9//3//f/9/33//f99//3//f/9//3//f997/3//f/9//3//f/9//3/ff/9/33//f99//3/ff/9/33//f99//38AAN9//3/ff/9/33//f99//3/ff/9/33//f99//3/ff/9/33//f99//3/ff/9/33//f997/3/ff/9/33//f99//3/fe/9/33//f997/3/fe/9/33v/f997/3/fe/9/33v/f997/3/fe/9/33v/f997/3/fe/9/33v/f99733/fe/9/33v/f997/3//f/9/33v/f997/3/fe/9/33udc1RKvne/e99733u2VvA933vff/9/33v/f997/3/fe/9/33//f99//3/ff/9/33v/f997/3/ff/9/33//f99//3/fe/9/33v/f99//3/ff/9/33//f997/3/fe/9/33//f99//3/ffwAA/3//f/9//3//f/9//3//f/9//3//f/9//3//f/9//3//f/9//3//f/9//3//f99//3/ff/9//3//f/9//3/ff/9/33//f/9//3/ff/9/33//f99//3/ff/9/33//f99//3/ff/9/33//f99//3/ff/9/33//f/9//3/fe/9/33//f99//3//f/9//3//f99//3/ff/9/33//f997EkJMKd9733++d1ROO2vff/9/33//f99//3/ff/9//3//f/9//3//f/9//3//f99//3//f/9//3//f/9//3/ff/9/33//f99//3//f/9//3//f/9//3/ff/9//3//f99//3//f/9/AADff/9/33//f99//3/fe/9/33//f99//3/ff/9/33v/f99//3/fe/9/33//f997/3/fe/9/33v/f99//3/fe/9/33v/f99//3/ff/9/33v/f997/3/fe/9/33v/f997/3/fe/9/33v/f997/3/fe/9/33v/f997/3/fe/9/33v/f997/3/fe99/33v/f99733/fe/9/33vff99//3+2ViolllJ8b3ROdVLfe99/33//f997/3/fe/9/33v/f997/3/ff/9/33//f99//3/fe/9/33//f997/3/ff/9/33v/f997/3/fe/9/33v/f99//3/fe/9/33v/f99//3/fe/9/338AAP9//3//f/9//3//f/9/33//f/9//3/ff/9/33//f/9//3/ff/9/33//f99//3/ff/9/33//f99//3/ff/9/33//f99//3//f/9//3//f99//3/ff/9/33//f99//3/ff/9/33//f99//3/ff/9/33//f/9//3/ff/9/33//f/9//3/ff/9/33//f99//3/fe/9/33//f99//3//f/9/W2syRm0tjjWdc/9/33//f/9//3//f/9/33//f99//3//f/9//3//f/9//3/ff/9/33//f/9//3/ff/9/33//f99//3//f/9/33//f99//3//f/9/33//f99//3/ff/9//3//fwAA33v/f99//3/ff/9/33v/f997/3/ff/9/33v/f997/3/ff/9/33v/f997/3/fe/9/33v/f997/3/fe/9/33v/f997/3/ff/9/33//f99//3/fe/9/33v/f997/3/fe/9/33v/f997/3/fe/9/33v/f997/3/ff/9/33v/f99//3/fe/9/33v/f997/3/fe99/33v/f997/3/ff/9//3//f753fXO/e/9/33v/f997/3/ff/9/33v/f997/3/fe/9/33//f99//3/fe/9/33v/f99//3/fe/9/33v/f997/3/ff/9/33//f997/3/ff/9/33v/f997/3/fe/9/33//f997AAD/f/9//3//f/9/33//f99//3//f/9//3//f99//3//f/9/33//f99//3/ff/9/33//f99//3/ff/9/33//f99//3/ff/9//3//f/9//3//f/9/33//f99//3/ff/9/33//f99//3/ff/9/33//f99//3//f/9/33//f99//3//f/9/33//f99//3/ff/9/33//f99//3/ff/9/33//f/9//3//f/9/33//f99//3//f/9/33//f99//3/ff/9//3//f99//3//f/9/33//f99//3/ff/9/33//f99//3/ff/9/33//f99//3/ff/9//3//f99//3/ff/9/33//f/9//38AAN9//3/ff/9/33v/f997/3/fe/9/33//f997/3/fe/9/33//f99//3/ff/9/33//f99//3/fe/9/33v/f997/3/fe/9/33//f99//3/ff/9/33//f99//3/fe/9/33v/f997/3/fe/9/33v/f99//3/ff/9/33//f997/3/ff/9/33//f997/3/fe/9/33//f99//3/ff/9/33v/f997/3/fe/9/33v/f997/3/fe/9/33v/f997/3/fe/9/33v/f997/3/ff/9/33//f99733/fe99/33v/f997/3/fe/9/33v/f997/3/fe/9/33//f997/3/fe/9/33v/f997/3/fewAA/3//f/9/33//f99//3/ff/9//3//f99//3/ff/9//3//f/9//3//f/9//3//f/9//3//f/9/33//f99//3/ff/9/33//f/9//3//f/9//3//f/9//3/ff/9/33//f99//3/ff/9/33//f/9//3//f/9//3//f99//3/ff/9//3//f99//3/ff/9/33//f/9//3//f/9/33//f99//3/ff/9/33//f99//3/ff/9/33//f99//3/ff/9/33//f99//3/ff/9//3//f99//3/ff/9//3//f99//3/ff/9/33//f99//3/ff/9//3//f/9//3/ff/9/33//f99//3/ff/9/AADfe/9/33//f997/3/fe/9/33v/f99//3/fe/9/33v/f99//3/fe/9/33//f99//3/fe/9/33v/f997/3/fe/9/33v/f99//3/ff/9/33//f997/3/fe/9/33v/f997/3/fe/9/33v/f997/3/ff/9/33v/f99733/fe/9/33v/f997/3/ff/9/33v/f997/3/fe/9/33v/f997/3/fe/9/33v/f997/3/fe/9/33v/f997/3/fe/9/33v/f997/3/fe/9/33v/f997/3/fe/9/33v/f997/3/fe99/33vff997/3/fe/9/33v/f99//3/fe/9/33//f997/3/ff/9/33sAAP9//3//f99//3/ff/9//3//f/9//3//f/9/33//f/9//3/fe/9//3//f/9//3/ff/9/33//f99//3/ff/9//3//f/9//3//f/9//3//f/9//3/ff/9/33//f99//3/ff/9/33//f99//3/ff/9//3//f99//3/fe/9/33//f99//3//f/9/33//f99//3/ff/9/33//f99//3/ff/9/33//f99//3/ff/9/33//f99//3/ff/9/33//f997/3/ff/9/33//f/9//3/ff/9/33//f99//3/ff/9/33v/f99//3/ff/9/33//f99//3//f/9//3//f/9//3//f/9//3//fwAA33v/f99//3/fe/9/33v/f99//3/ff/9/33v/f997/3/ff/9/33v/f99//3/ff/9/33v/f997/3/fe/9/33v/f99//3/ff/9/33//f99//3/fe/9/33v/f997/3/fe/9/33v/f997/3/fe/9/33//f997/3/fe99733v/f997/3/ff/9/33//f997/3/fe/9/33v/f997/3/fe/9/33v/f997/3/fe/9/33v/f997/3/fe/9/33v/f997/3/ff/9/33v/f997/3/fe/9/33v/f997/3/fe/9/33v/f997/3/fe/9/33v/f997/3/ff/9/33//f99//3/ff/9/33//f997AAD/f99//3/ff/9/33//f/9//3/ff/9/33//f99//3//f/9//3//f/9//3//f/9//3//f/9//3/fe/9/33//f99//3//f/9/33//f/9//3/ff/9//3//f99//3//f/9//3//f99//3/ff/9//3//f/9//3//f/9/33//f99//3/ff/9/33//f99//3/ff/9/33//f99//3/ff/9/33//f99//3/ff/9/33//f99//3/ff/9/33//f99//3//f/9/33//f99//3/ff/9/33//f99//3/ff/9/33//f/9//3/ff/9/33//f99//3//f/9//3//f/9//3//f/9//3//f/9//38AAN97/3/fe/9/33v/f99//3/ff/9/33v/f997/3/fe/9/33//f99//3/ff/9/33//f99//3/fe/9/33v/f997/3/ff/9/33v/f997/3/ff/9/33vff997/3/fe/9/33//f997/3/fe/9/33v/f99//3/ff/9/33//f997/3/fe/9/33v/f997/3/fe/9/33v/f997/3/fe/9/33v/f997/3/fe/9/33v/f997/3/fe/9/33v/f997/3/fe/9/33//f997/3/fe/9/33v/f997/3/fe/9/33v/f997/3/ff/9/33v/f997/3/fe/9/33//f99//3/ff/9/33//f99//3/ffwAA/3/ff/9/33//f99//3//f/9/33//f99//3/ff/9//3//f/9//3//f/9//3//f/9//3/ff/9//3//f99//3//f/9//3//f997/3//f/9/33/ff997/3/ff/9//3//f/9//3/ff/9/33//f99//3//f/9//3//f99//3/ff/9/33//f99//3/ff/9/33//f99//3/ff/9/33//f99//3/ff/9/33//f99//3/ff/9/33//f99//3/ff/9//3//f99//3/ff/9/33//f99//3/ff/9/33//f99//3//f/9//3//f99//3/ff/9/33//f/9//3//f/9//3//f/9//3//f/9/AADff/9/33vff997/3/ff/9/33//f99//3/fe/9/33v/f99//3/ff/9/33//f99//3/ff/9/33//f997/3/fe/9/33v/f997/3/fe/9/33//f99733/ff/9/33//f997/3/ff/9/33v/f997/3/ff/9/33//f99//3/fe/9/33v/f997/3/fe/9/33v/f997/3/fe/9/33v/f997/3/fe/9/33v/f997/3/fe/9/33v/f997/3/fe/9/33v/f997/3/fe/9//3//f/9//3/ff/9/33//f997/3/fe/9/33v/f997/3/fe/9/33v/f99//3/fe/9/33v/f99//3/ff/9/33sAAP9/33//f997/3//f/9//3//f/9//3/ff/9/33//f/9//3//f/9//3//f/9//3//f/9//3//f/9//3/ff/9/33//f99//3/ff/9//3//f/9//3/fe/9//3//f99//3/ff/9//3//f99//3//f/9//3//f/9//3/ff/9/33//f99//3/ff/9/33//f99//3/ff/9/33//f99//3/ff/9/33//f99//3/ff/9/33//f99//3/ff/9/33//f99//3/ff/9/33//f/9//3//f/9//3//f/9//3/ff/9/33//f99//3/ff/9/33//f/9//3//f/9/33//f997/3/ff/9//3//fwAARgAAABQAAAAIAAAAR0RJQwMAAAAiAAAADAAAAP////8iAAAADAAAAP////8lAAAADAAAAA0AAIAoAAAADAAAAAQAAAAiAAAADAAAAP////8iAAAADAAAAP7///8nAAAAGAAAAAQAAAAAAAAA////AAAAAAAlAAAADAAAAAQAAABMAAAAZAAAAAAAAABhAAAAPwEAAJsAAAAAAAAAYQAAAEABAAA7AAAAIQDwAAAAAAAAAAAAAACAPwAAAAAAAAAAAACAPwAAAAAAAAAAAAAAAAAAAAAAAAAAAAAAAAAAAAAAAAAAJQAAAAwAAAAAAACAKAAAAAwAAAAEAAAAJwAAABgAAAAEAAAAAAAAAP///wAAAAAAJQAAAAwAAAAEAAAATAAAAGQAAAALAAAAYQAAADQBAABxAAAACwAAAGEAAAAqAQAAEQAAACEA8AAAAAAAAAAAAAAAgD8AAAAAAAAAAAAAgD8AAAAAAAAAAAAAAAAAAAAAAAAAAAAAAAAAAAAAAAAAACUAAAAMAAAAAAAAgCgAAAAMAAAABAAAACcAAAAYAAAABAAAAAAAAAD///8AAAAAACUAAAAMAAAABAAAAEwAAABkAAAACwAAAHYAAAA0AQAAhgAAAAsAAAB2AAAAKgEAABEAAAAhAPAAAAAAAAAAAAAAAIA/AAAAAAAAAAAAAIA/AAAAAAAAAAAAAAAAAAAAAAAAAAAAAAAAAAAAAAAAAAAlAAAADAAAAAAAAIAoAAAADAAAAAQAAAAnAAAAGAAAAAQAAAAAAAAA////AAAAAAAlAAAADAAAAAQAAABMAAAAZAAAAAsAAACLAAAAKgEAAJsAAAALAAAAiwAAACABAAARAAAAIQDwAAAAAAAAAAAAAACAPwAAAAAAAAAAAACAPwAAAAAAAAAAAAAAAAAAAAAAAAAAAAAAAAAAAAAAAAAAJQAAAAwAAAAAAACAKAAAAAwAAAAEAAAAJQAAAAwAAAABAAAAGAAAAAwAAAAAAAACEgAAAAwAAAABAAAAFgAAAAwAAAAAAAAAVAAAAFABAAAMAAAAiwAAACkBAACbAAAAAQAAAACA1EG0l9RBDAAAAIsAAAArAAAATAAAAAQAAAALAAAAiwAAACsBAACcAAAApAAAAEYAaQByAG0AYQBkAG8AIABwAG8AcgA6ACAATQBJAEcAVQBFAEwAIABBAE4ARwBFAEwAIAAgAFoAQQBMAEQASQBWAEEAUgAgAFMASQBMAFYARQBSAEEAAAAGAAAAAwAAAAUAAAALAAAABwAAAAgAAAAIAAAABAAAAAgAAAAIAAAABQAAAAMAAAAEAAAADAAAAAMAAAAJAAAACQAAAAcAAAAGAAAABAAAAAgAAAAKAAAACQAAAAcAAAAGAAAABAAAAAQAAAAHAAAACAAAAAYAAAAJAAAAAwAAAAgAAAAIAAAACAAAAAQAAAAHAAAAAwAAAAYAAAAIAAAABwAAAAgAAAAIAAAAFgAAAAwAAAAAAAAAJQAAAAwAAAACAAAADgAAABQAAAAAAAAAEAAAABQ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J36v4klakNNBXTfmvklvtI0ddzeRqkGNfovoibFiJrFg55YEuUuUKfaTmFYIZVw/pYHvSA8LbkXX
smj1sLSZAQ==</DigestValue>
    </Reference>
    <Reference Type="http://www.w3.org/2000/09/xmldsig#Object" URI="#idOfficeObject">
      <DigestMethod Algorithm="http://www.w3.org/2001/04/xmlenc#sha512"/>
      <DigestValue>4r1iK1UcZC4et3+ySj9xxUAUwIERqaQHV9zqWay6HOTwjkuqCxk3cLqIiMdoghv0idWbVpbmmdOZ
GVGfC32H8w==</DigestValue>
    </Reference>
    <Reference Type="http://uri.etsi.org/01903#SignedProperties" URI="#idSignedProperties">
      <Transforms>
        <Transform Algorithm="http://www.w3.org/TR/2001/REC-xml-c14n-20010315"/>
      </Transforms>
      <DigestMethod Algorithm="http://www.w3.org/2001/04/xmlenc#sha512"/>
      <DigestValue>Y8gACExDlvKDbnTvi1f9xA3u2Z7R7KZ1XugOmjhbfK0FUJRTkKumE+Fu9GfYuVhMpC2h3lj/KSVc
S1HUFp0cIw==</DigestValue>
    </Reference>
    <Reference Type="http://www.w3.org/2000/09/xmldsig#Object" URI="#idValidSigLnImg">
      <DigestMethod Algorithm="http://www.w3.org/2001/04/xmlenc#sha512"/>
      <DigestValue>TLcRteHSzyMmdqzZHXDpeJ5W9zO+ZW3SNyPepicYOWMzhvoJmkoBRmlncfMftS6Dx9vCIPy6uVBh
jwEZqJWPHw==</DigestValue>
    </Reference>
    <Reference Type="http://www.w3.org/2000/09/xmldsig#Object" URI="#idInvalidSigLnImg">
      <DigestMethod Algorithm="http://www.w3.org/2001/04/xmlenc#sha512"/>
      <DigestValue>XI8skrVtWT+NND+39dx3HbBCdxj2o9dwOQ3vdQ5GI7joDPpTaIaBTbT/bHANvsDa3Q05CVh7ANcr
9zPIIaEJuA==</DigestValue>
    </Reference>
  </SignedInfo>
  <SignatureValue>izt/kgnUz6OHERhQubR+0jhUc001PldL0by96cnC8j2ZHtKUOiSQpfN7eVs4o2hsyn2S1jBZDUyX
n4SMeCR1s046D5dKsOWVl91UhfyzQfKj8mCqjXEk923AtwDPVi8YaerXql5NaP3XRZuOZ4tu8r9p
Cx97HzvoUY98aH3VS6dPUryekK2TVh2mzJluImPQCZjJbSoww8R9vnyzUEYaOZ/uXvgJ22RXrLkw
vhM6F1eXdDMWtZwez6GjMKtcrREkJbSbx3rPSJXMaRTB1gkfkRkRM9Ck5mWboEiR2mbCFfzn0BZD
lpMQiTAUxib3JShS2E+p/x6GDgahZylZEqOofQ==</SignatureValue>
  <KeyInfo>
    <X509Data>
      <X509Certificate>MIIHqTCCBZGgAwIBAgIQIZUYyJtLvLNAGzpZlp+vTDANBgkqhkiG9w0BAQ0FADCBhTELMAkGA1UEBhMCUFkxDTALBgNVBAoTBElDUFAxODA2BgNVBAsTL1ByZXN0YWRvciBDdWFsaWZpY2FkbyBkZSBTZXJ2aWNpb3MgZGUgQ29uZmlhbnphMRUwEwYDVQQDEwxDT0RFMTAwIFMuQS4xFjAUBgNVBAUTDVJVQzgwMDgwNjEwLTcwHhcNMjQxMjEzMTUyOTExWhcNMjYxMjEzMTUyOTExWjCBvjELMAkGA1UEBhMCUFkxNjA0BgNVBAoMLUNFUlRJRklDQURPIENVQUxJRklDQURPIERFIEZJUk1BIEVMRUNUUsOTTklDQTELMAkGA1UECxMCRjIxFzAVBgNVBAQTDkNPTEwgUk9EUklHVUVaMRYwFAYDVQQqEw1DRVNBUiBFRFVBUkRPMSUwIwYDVQQDExxDRVNBUiBFRFVBUkRPIENPTEwgUk9EUklHVUVaMRIwEAYDVQQFEwlDSTE5OTQ3NDkwggEiMA0GCSqGSIb3DQEBAQUAA4IBDwAwggEKAoIBAQDxZMEX8mLYfYh+Ip/Q0lN1RPipQF6IdwiCJ7dy+h9jM7MBgCWB/glJXyjSQcFdBxwkVaVqJXsfzf4UVRKOwXgKuclJQvPJL+0k95ACLvkUtVBQDFvEZdShvngtN42DKsAfT6NnItDvAOrf57h/lvg7M/zpmX8my2votvmcwgTVhs8hecteEOknjrwOKERQL6LWUnqHOyDLgirf0/pHWWejCuyCwCNUEU41D0hYCjd1IW6UbCx88ODWJc+ilKUmFlT6hOb2juIeIYUkqUJ3gIg0TXxsc9l87IZ6VEt/sd0f15SLzMS2+4oLe635QgcgAHoPbGxfZ6P7CXeKtnnYAx9hAgMBAAGjggLYMIIC1DAMBgNVHRMBAf8EAjAAMB0GA1UdDgQWBBQK4Egjq19Wr8YOsgAIIVnGtLG27DAfBgNVHSMEGDAWgBS+NVRiaGDnJtMxwV+XseL2ZM4H9TAOBgNVHQ8BAf8EBAMCBeAwTwYDVR0RBEgwRoEXQ09MTFJPRFJJR1VFWkBHTUFJTC5DT02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NBQADggIBAATj+YxLgq3emW/gdwC1JvFnkmBAMtHWmuGSanT/GdAJoT7LdxiT+Qcrvb6rtgNN7kD+6Hx7lYS2xoTrToALwtBE5ZFT/S+n/dn9aDGQ7T0T6U8/S6BW9OdNUFapWkN65o2J40cUeIAY39z8sZH+eufsYW3JLFrvq4prV2Zj0yJa1/0j1WCJnpEFHVK1OzrVgxnBgPvwPwhM8Y7oM6tqTKg2yMyS9LCLydwAt/UOqkGl1gvQ7RU/SM+zQj/Cncs9J1pOr4GUtqLNOebzSqH/VZQw8npSBCqgtgC3ktrkN7HNG81drHHWz6hXNj2vNEn1Qd7o4E5QMO8dfBTzSEiHxTySDsDdxcG/P6uhYB6nx7g6zOY4JeiHhXqw8gO327J/lYAmPfyj4uQuA0bq+rdFgS8Aqw/C9NDW9ikXjsWe+lyDxR/3XBkBp/1Zk+hdnzmwAorf9mbUs6gjcPYL+AloznQamHVHQJ8oxMtWwAKM+SeXpTq2yNtUvKRMJ4NriXvE1Xbted0XOCMGqSHPdYKHgd5OE6Fy0TIGT2urP0MyLuW7bWnQYf9WnSOQX3GY8gl3kwy2ID433fOlQADSugle2gO/S4aFLqF+lt5tTac39iBkV9lO04bf8Mi+rcVqg9EZgnNwOJS7GRb5P9ohUWggaRFo6u25dLzzkzPHeG1pAy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INKFKSBTGXzfLTyF1sfRFUL/50XtWxNZdep9NLIVDpX0UngW9XGJjW/RhDLoeWIhPH6FTqilYrZ027RlXpbbmA==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+AjIm+0CYCoSh3SDy8tysplnUZmjZDgqLDcHLk5jcl5ZcmB7A86lk1m2cRmxuICh45hflMT0dK63Zl0kBg7tFA==</DigestValue>
      </Reference>
      <Reference URI="/xl/drawings/drawing1.xml?ContentType=application/vnd.openxmlformats-officedocument.drawing+xml">
        <DigestMethod Algorithm="http://www.w3.org/2001/04/xmlenc#sha512"/>
        <DigestValue>3YAaUug+YEhreaoP3cSiSL2fmgNYCCDAofo/85Ohaeg+j85/HOeEuU7gJOq9sfbmWCqsYmCfyPJZTAC+ni2CoQ==</DigestValue>
      </Reference>
      <Reference URI="/xl/drawings/drawing2.xml?ContentType=application/vnd.openxmlformats-officedocument.drawing+xml">
        <DigestMethod Algorithm="http://www.w3.org/2001/04/xmlenc#sha512"/>
        <DigestValue>0Bd9OqVPH3BI6RV7FSyuSl5NWr5hWb0SJdPUOhj6UDcP6GpZI2UjBw2O5EpGyCCTUTAZXI8kulbjXVZItvpwCg==</DigestValue>
      </Reference>
      <Reference URI="/xl/drawings/drawing3.xml?ContentType=application/vnd.openxmlformats-officedocument.drawing+xml">
        <DigestMethod Algorithm="http://www.w3.org/2001/04/xmlenc#sha512"/>
        <DigestValue>Hsaqb8JKHSvTrI4+gdz0fSUKPG+ZtipB36LZmPHJHNLfmNltrBdQpEavLIxiTG9/R8ec+LFFn1nHE4xIah8jhA==</DigestValue>
      </Reference>
      <Reference URI="/xl/drawings/drawing4.xml?ContentType=application/vnd.openxmlformats-officedocument.drawing+xml">
        <DigestMethod Algorithm="http://www.w3.org/2001/04/xmlenc#sha512"/>
        <DigestValue>XCOjWofWgsUGDTSudgiirU0Xdg2UJaJjSShzALJU6jtPYdvcX6JW1/PrpgK2Qxp604fMhaJyoXU5sAIm0biPUA==</DigestValue>
      </Reference>
      <Reference URI="/xl/drawings/drawing5.xml?ContentType=application/vnd.openxmlformats-officedocument.drawing+xml">
        <DigestMethod Algorithm="http://www.w3.org/2001/04/xmlenc#sha512"/>
        <DigestValue>24M/PtsAQL1QMBQsPDQDbP+/eZpNx1nCAtxfSfLbY7NocLktHy0bAsGxiyOHz76ks44oFnixOkrxfOocqlR2BQ==</DigestValue>
      </Reference>
      <Reference URI="/xl/drawings/drawing6.xml?ContentType=application/vnd.openxmlformats-officedocument.drawing+xml">
        <DigestMethod Algorithm="http://www.w3.org/2001/04/xmlenc#sha512"/>
        <DigestValue>K6NYHSzUuuV12GASRwqzxIJ/xm5DJvgACyUhHxNkzYTz/CRGVd3zllWxN7mLPbXziu0OfU1ciRip95KFITecIg==</DigestValue>
      </Reference>
      <Reference URI="/xl/drawings/vmlDrawing1.vml?ContentType=application/vnd.openxmlformats-officedocument.vmlDrawing">
        <DigestMethod Algorithm="http://www.w3.org/2001/04/xmlenc#sha512"/>
        <DigestValue>wTGBPjWbXHKkcfRcvBUDJZ/7dXyUePr/HaaKnvGHwi8mXjemwXqv6u0aIl4nhCflu8qUvZEe9eyOWrzuwdXl0g==</DigestValue>
      </Reference>
      <Reference URI="/xl/media/image1.png?ContentType=image/png">
        <DigestMethod Algorithm="http://www.w3.org/2001/04/xmlenc#sha512"/>
        <DigestValue>n5v5PIWRjQm2c5SJV3ewztShRNH+AznOJDZx2ZMxV1kcrbd3bJ3Pv3veOR8HYILJB689zitKDeRZIWx3rKqcZQ==</DigestValue>
      </Reference>
      <Reference URI="/xl/media/image2.emf?ContentType=image/x-emf">
        <DigestMethod Algorithm="http://www.w3.org/2001/04/xmlenc#sha512"/>
        <DigestValue>drgqZUceXrgEwwnLESmX8qSJDqCtFnVgGjpGqVJ6rv9PnkM8kXd3T7LQ2ixC1ZQUO/9et4djUMC9dPtSnI73Ag==</DigestValue>
      </Reference>
      <Reference URI="/xl/printerSettings/printerSettings1.bin?ContentType=application/vnd.openxmlformats-officedocument.spreadsheetml.printerSettings">
        <DigestMethod Algorithm="http://www.w3.org/2001/04/xmlenc#sha512"/>
        <DigestValue>dnQVV94w+krE6WW67joTce5z/oIv94nAbdd7EFv5N3xfIf76cc6NY1zSv4f10UXbKZOEZNknFRMZ9evPoWdjFg==</DigestValue>
      </Reference>
      <Reference URI="/xl/printerSettings/printerSettings10.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1.bin?ContentType=application/vnd.openxmlformats-officedocument.spreadsheetml.printerSettings">
        <DigestMethod Algorithm="http://www.w3.org/2001/04/xmlenc#sha512"/>
        <DigestValue>dnQVV94w+krE6WW67joTce5z/oIv94nAbdd7EFv5N3xfIf76cc6NY1zSv4f10UXbKZOEZNknFRMZ9evPoWdjFg==</DigestValue>
      </Reference>
      <Reference URI="/xl/printerSettings/printerSettings1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15.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16.bin?ContentType=application/vnd.openxmlformats-officedocument.spreadsheetml.printerSettings">
        <DigestMethod Algorithm="http://www.w3.org/2001/04/xmlenc#sha512"/>
        <DigestValue>iRK/6LI4zqqo0hL+NeB4esynEZCknP5tPYUHVniu0IkINR8uGpIdeIhdJrM8CAQTAcUaWD0mBjMsweeDKFEayg==</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9.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0.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1.bin?ContentType=application/vnd.openxmlformats-officedocument.spreadsheetml.printerSettings">
        <DigestMethod Algorithm="http://www.w3.org/2001/04/xmlenc#sha512"/>
        <DigestValue>7YkNldjKascF+hvysNR25BujgjVfleWxCNqRkYf+hF597ZOpdBSKmfFxqXsjEB/udK1ThySx6mrbmnY5d8BpYA==</DigestValue>
      </Reference>
      <Reference URI="/xl/printerSettings/printerSettings2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3.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4.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5.bin?ContentType=application/vnd.openxmlformats-officedocument.spreadsheetml.printerSettings">
        <DigestMethod Algorithm="http://www.w3.org/2001/04/xmlenc#sha512"/>
        <DigestValue>dnQVV94w+krE6WW67joTce5z/oIv94nAbdd7EFv5N3xfIf76cc6NY1zSv4f10UXbKZOEZNknFRMZ9evPoWdjFg==</DigestValue>
      </Reference>
      <Reference URI="/xl/printerSettings/printerSettings3.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4.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5.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6.bin?ContentType=application/vnd.openxmlformats-officedocument.spreadsheetml.printerSettings">
        <DigestMethod Algorithm="http://www.w3.org/2001/04/xmlenc#sha512"/>
        <DigestValue>dnQVV94w+krE6WW67joTce5z/oIv94nAbdd7EFv5N3xfIf76cc6NY1zSv4f10UXbKZOEZNknFRMZ9evPoWdjFg==</DigestValue>
      </Reference>
      <Reference URI="/xl/printerSettings/printerSettings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8.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9.bin?ContentType=application/vnd.openxmlformats-officedocument.spreadsheetml.printerSettings">
        <DigestMethod Algorithm="http://www.w3.org/2001/04/xmlenc#sha512"/>
        <DigestValue>dyaJOdXVPKC4zAfCRaEnpjPLVZRSFIuTEMcBCXuyynIwqPzYJ2XSV5f4tIYC8hDe9UHSOOBe4S3puVPCGSU4UQ==</DigestValue>
      </Reference>
      <Reference URI="/xl/sharedStrings.xml?ContentType=application/vnd.openxmlformats-officedocument.spreadsheetml.sharedStrings+xml">
        <DigestMethod Algorithm="http://www.w3.org/2001/04/xmlenc#sha512"/>
        <DigestValue>Ec0fHp1Zsc4ExjCi+FRkBApncDradHClFpCyzHgzmKKtEY50xC0gc5HCqbZ/ZRFZl5g5LhE1DDQ4JDHvwyl8Bg==</DigestValue>
      </Reference>
      <Reference URI="/xl/styles.xml?ContentType=application/vnd.openxmlformats-officedocument.spreadsheetml.styles+xml">
        <DigestMethod Algorithm="http://www.w3.org/2001/04/xmlenc#sha512"/>
        <DigestValue>gbALzRqXzCEjOAQPeakwaw/opmZl96+rc69icQZ7VDb1z7IlADfNG1jWUpiuAooQJmnB7kJ3PKXW9VbQenOuvQ==</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F+fZXGxru6gV1i8TeaP739FVAUJe3iFWD9t/zXsa1yzVJvmWIZA+h76Bsln0X/jJFnqmofZT0UFO7btHEi9ylg==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qUem5huglgqa8b/GB3VJbkgBZpn1d17blgEkp0/0hLR0D/VxmL3bcE4PTVRuOXnWxBmUUO63vqT+GQOwIjVPFg==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/kvF1aJw2kXqvIAxjNBV+9ZOlLD/s46IBulwOp/GS+LoMQjPjsHaZ3LYuUU/JnsITpqAyxXby6Jf50mqzIThWw==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JIHuxA20bSCXqsusRySs55yPDMx6VxSExo6POQ9TeXv18c+O0+Hf0rX5bRJ/jckV1dlNMnnSKPtzUZzxcbvneA==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01/Zj6c/M2WrlhwWU2HAm4BA0NaiTHCYG5eZ2L0qZd0yLUc+XEvzYgUXg3Uy1ktNTg8UemJNKkfSyKCG0l7xxw==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XowdR0Tge9HWJ+fy+0XrHoyxRdZ2tpYwACguR4aDHcbbL5lE9IbQZ2qtuVPKXfd897jfkbDZMdYyfDfMd04FGQ==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LdH+lGTRdVL0k7fKM+H3kJpEuNoAd8Ni+ZmpFPmJ9n7x71dCBsCEa4qxUmXEAfYpKC/UqPic7vMHm+sDSCiFLQ==</DigestValue>
      </Reference>
      <Reference URI="/xl/worksheets/sheet1.xml?ContentType=application/vnd.openxmlformats-officedocument.spreadsheetml.worksheet+xml">
        <DigestMethod Algorithm="http://www.w3.org/2001/04/xmlenc#sha512"/>
        <DigestValue>m2sscGVbzXt4ttvztn3y9tlGM76wQebg2olD1MRE62GxYYZoFAtfn0RL7BMq5ZgtYon8ooawyan2FJjKg+ArPA==</DigestValue>
      </Reference>
      <Reference URI="/xl/worksheets/sheet10.xml?ContentType=application/vnd.openxmlformats-officedocument.spreadsheetml.worksheet+xml">
        <DigestMethod Algorithm="http://www.w3.org/2001/04/xmlenc#sha512"/>
        <DigestValue>8dI0zdYSEtIQaKyRqIAWuFC4lYwTmw9utsoriSvCPlmIlE5FXIgGmcRQSuhMN09KG4T9FNI2v0h1KDft2crRiA==</DigestValue>
      </Reference>
      <Reference URI="/xl/worksheets/sheet2.xml?ContentType=application/vnd.openxmlformats-officedocument.spreadsheetml.worksheet+xml">
        <DigestMethod Algorithm="http://www.w3.org/2001/04/xmlenc#sha512"/>
        <DigestValue>OSeJo/x6fqCD3HLApU5x4nu4TuJZ1ja9OG+ae//7XlPNVAjxicsdTKfbtlILPDULbEMnXsRAr8tcMM/qj+B2wA==</DigestValue>
      </Reference>
      <Reference URI="/xl/worksheets/sheet3.xml?ContentType=application/vnd.openxmlformats-officedocument.spreadsheetml.worksheet+xml">
        <DigestMethod Algorithm="http://www.w3.org/2001/04/xmlenc#sha512"/>
        <DigestValue>gAUWVSwjmecJ0sB4ZUoZT/d/nyMeAWiogSQtl+PohgFEbuRSkA8PEfxC5J19L4lf/lgZ5jaHbzNpd3/LMqHYig==</DigestValue>
      </Reference>
      <Reference URI="/xl/worksheets/sheet4.xml?ContentType=application/vnd.openxmlformats-officedocument.spreadsheetml.worksheet+xml">
        <DigestMethod Algorithm="http://www.w3.org/2001/04/xmlenc#sha512"/>
        <DigestValue>UO4CIq2utCiEyxKwSsznNI6ZFEvPJb0I8EjEgBMhxzkZHIKfkJZfDMTjLk1M5HTslYH2xqAEjGcsBjcSqOFXsw==</DigestValue>
      </Reference>
      <Reference URI="/xl/worksheets/sheet5.xml?ContentType=application/vnd.openxmlformats-officedocument.spreadsheetml.worksheet+xml">
        <DigestMethod Algorithm="http://www.w3.org/2001/04/xmlenc#sha512"/>
        <DigestValue>DCQP1x7HCmO9O3YHMdfRi0KJfko7ORrvJE41hIuwyML04/wAkR4OueUxjo4FJgyh91+Sznjdq8GrKrwJTTxraw==</DigestValue>
      </Reference>
      <Reference URI="/xl/worksheets/sheet6.xml?ContentType=application/vnd.openxmlformats-officedocument.spreadsheetml.worksheet+xml">
        <DigestMethod Algorithm="http://www.w3.org/2001/04/xmlenc#sha512"/>
        <DigestValue>AlA9gU68DTGeg7wDQ2kJKOzKlAuYAizS2uN5PuAM43bs4lfdp7TL7Q9fgD8RW8CJB3GIbsv6CcjKL+2lb+UEXg==</DigestValue>
      </Reference>
      <Reference URI="/xl/worksheets/sheet7.xml?ContentType=application/vnd.openxmlformats-officedocument.spreadsheetml.worksheet+xml">
        <DigestMethod Algorithm="http://www.w3.org/2001/04/xmlenc#sha512"/>
        <DigestValue>ILh+2s9vzkcOePpfkAhwJhnE2cnfk5HvyC6jP8Ci/KkmbHi1ZzYGPEDdLOcF4A0aV0Un+B54X9L1C7d+PStF8w==</DigestValue>
      </Reference>
      <Reference URI="/xl/worksheets/sheet8.xml?ContentType=application/vnd.openxmlformats-officedocument.spreadsheetml.worksheet+xml">
        <DigestMethod Algorithm="http://www.w3.org/2001/04/xmlenc#sha512"/>
        <DigestValue>PSV25HUzuvYIhfRQiL9hsPJwfsn6Tf7QxkHXv3XnPmM8mLd7M1os6y7wHGEZ9f+k+icRQgOOGR1nVAPoti+DTQ==</DigestValue>
      </Reference>
      <Reference URI="/xl/worksheets/sheet9.xml?ContentType=application/vnd.openxmlformats-officedocument.spreadsheetml.worksheet+xml">
        <DigestMethod Algorithm="http://www.w3.org/2001/04/xmlenc#sha512"/>
        <DigestValue>UUpfTL4RgzrVpR5elrbW+7wgQty5GXBnAg3EA+dl1eyziiO6Fw6LGka+K/rg0TebwJKjFs+CHFgYR+okCwg8hw==</DigestValue>
      </Reference>
    </Manifest>
    <SignatureProperties>
      <SignatureProperty Id="idSignatureTime" Target="#idPackageSignature">
        <mdssi:SignatureTime xmlns:mdssi="http://schemas.openxmlformats.org/package/2006/digital-signature">
          <mdssi:Format>YYYY-MM-DDThh:mm:ssTZD</mdssi:Format>
          <mdssi:Value>2025-03-31T17:01:38Z</mdssi:Value>
        </mdssi:SignatureTime>
      </SignatureProperty>
    </SignatureProperties>
  </Object>
  <Object Id="idOfficeObject">
    <SignatureProperties>
      <SignatureProperty Id="idOfficeV1Details" Target="#idPackageSignature">
        <SignatureInfoV1 xmlns="http://schemas.microsoft.com/office/2006/digsig">
          <SetupID>{623A9BE6-8F14-4EBB-81B9-A0E5579BF3D6}</SetupID>
          <SignatureText>César Coll</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2025-03-31T17:01:38Z</xd:SigningTime>
          <xd:SigningCertificate>
            <xd:Cert>
              <xd:CertDigest>
                <DigestMethod Algorithm="http://www.w3.org/2001/04/xmlenc#sha512"/>
                <DigestValue>XtKtV3m+YO6E700pyqpWGUlpZSjdM+zptCgw9wVgN58nLHEsrX9o5pl7k08WrX5CYiF/4e7ScEB33mHsrKXVSg==</DigestValue>
              </xd:CertDigest>
              <xd:IssuerSerial>
                <X509IssuerName>SERIALNUMBER=RUC80080610-7, CN=CODE100 S.A., OU=Prestador Cualificado de Servicios de Confianza, O=ICPP, C=PY</X509IssuerName>
                <X509SerialNumber>44638678764348640685699271912132161356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8BAAB/AAAAAAAAAAAAAAAYIQAAjw8AACBFTUYAAAEANBkAAJoAAAAGAAAAAAAAAAAAAAAAAAAAgAcAADgEAABWAgAAUAEAAAAAAAAAAAAAAAAAAPAfCQCAIAUACgAAABAAAAAAAAAAAAAAAEsAAAAQAAAAAAAAAAUAAAAeAAAAGAAAAAAAAAAAAAAAEAEAAIAAAAAnAAAAGAAAAAEAAAAAAAAAAAAAAAAAAAAlAAAADAAAAAEAAABMAAAAZAAAAAAAAAAAAAAADwEAAH8AAAAAAAAAAAAAAB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8PDwAAAAAAAlAAAADAAAAAEAAABMAAAAZAAAAAAAAAAAAAAADwEAAH8AAAAAAAAAAAAAABABAACAAAAAIQDwAAAAAAAAAAAAAACAPwAAAAAAAAAAAACAPwAAAAAAAAAAAAAAAAAAAAAAAAAAAAAAAAAAAAAAAAAAJQAAAAwAAAAAAACAKAAAAAwAAAABAAAAJwAAABgAAAABAAAAAAAAAPDw8AAAAAAAJQAAAAwAAAABAAAATAAAAGQAAAAAAAAAAAAAAA8BAAB/AAAAAAAAAAAAAAAQ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AAAAAAAlAAAADAAAAAEAAABMAAAAZAAAAAAAAAAAAAAADwEAAH8AAAAAAAAAAAAAABABAACAAAAAIQDwAAAAAAAAAAAAAACAPwAAAAAAAAAAAACAPwAAAAAAAAAAAAAAAAAAAAAAAAAAAAAAAAAAAAAAAAAAJQAAAAwAAAAAAACAKAAAAAwAAAABAAAAJwAAABgAAAABAAAAAAAAAP///wAAAAAAJQAAAAwAAAABAAAATAAAAGQAAAAAAAAAAAAAAA8BAAB/AAAAAAAAAAAAAAAQ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MePA9Be23Vw3JMDJmlRYmGy9QD+////GMqPA1+jZV0AAAAAAAAACAAAAAAAAAAAyNoSBgIAAADhu19duKRlXfA8CwaHo2VdAAAAAAgZ+hRAve0FAgAAAOG7X10AQAAAQaRlXQAAAABAve0FAgAAAOG7X10AAAAAAAAAAAAAAAAQyI8DAAAAAE4AZQB0AFUASQBfAEgAaQBkAGQAUwBPAEYAVABXAEEAUgBFAFwATQCHm3GrcMiPA32UK3cAANt1ZMiPAwAAAABsyI8DAAAAAJUbomEAANt1AAAAABMAFAAmaVFi0F7bdYTIjwME+Kt1AAAAAAAAAADoxNx1ZHYACAAAAAAlAAAADAAAAAEAAAAYAAAADAAAAAAAAAASAAAADAAAAAEAAAAeAAAAGAAAAMMAAAAEAAAA9wAAABEAAAAlAAAADAAAAAEAAABUAAAAhAAAAMQAAAAEAAAA9QAAABAAAAABAAAAqyr5QY7j+EHEAAAABAAAAAkAAABMAAAAAAAAAAAAAAAAAAAA//////////9gAAAAMwAxAC8AMwAvADIAMAAyADUAAAAGAAAABgAAAAQAAAAGAAAABAAAAAYAAAAGAAAABgAAAAYAAABLAAAAQAAAADAAAAAFAAAAIAAAAAEAAAABAAAAEAAAAAAAAAAAAAAAEAEAAIAAAAAAAAAAAAAAABABAACAAAAAUgAAAHABAAACAAAAEAAAAAcAAAAAAAAAAAAAALwCAAAAAAAAAQICIlMAeQBzAHQAZQBtAAAAAAAAAAAAAAAAAAAAAAAAAAAAAAAAAAAAAAAAAAAAAAAAAAAAAAAAAAAAAAAAAAAAAAAAAJMDCQAAANxnrXeIBtgAuOKTAwAAAABw3JMDcNyTA/xoUWIAAAAAlRuiYQkAAAAAAAAAAAAAAAAAAAAAAAAAWN2TAwAAAAAAAAAAAAAAAAAAAAAAAAAAAAAAAAAAAAAAAAAAAAAAAAAAAAAAAAAAAAAAAAAAAAAAAAAAAAAAAAAAsHdPt3GrcOaPAxjTqXdw3JMDlRuiYQAAAAAo1Kl3//8AAAAAAAAL1al3C9Wpd6DmjwOk5o8D/GhRYgAAAAAAAAAAAAAAACH4Kne44pMDBwAAANjmjwPY5o8DAAIAAPz///8B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ohgAAAAAAAAAAAAAXQMCAAAAAQAAAAUAAAAAAF0DzAFdAwAAAAAgAAAA3BpdAwAAAAAAAJMD2BpdA3xS5l28jY4D/l6pdwAAAAD+Xql3AAAAAAAAAAAgAAAAFAAAANgwqhjYjY4DXTeIbQAAkwMAAAAAIAAAACgFthigDwAAAACOA8TGY10gAAAAAQAAAM9zZV3Nm34RAwAAAG9zZV0ERNxdiYd+EVzJ3F1Ejo4DKAW2GP////8AAAAAp9dsXQAAAAAAAAAAIfgqd6CSjgMGAAAASI+OA0iPjgMAAgAA/P///wEAAAAAAAAAAAAAAAAAAAAAAAAAAAAAAAAAAABkdgAIAAAAACUAAAAMAAAAAwAAABgAAAAMAAAAAAAAABIAAAAMAAAAAQAAABYAAAAMAAAACAAAAFQAAABUAAAACgAAACcAAAAeAAAASgAAAAEAAACrKvlBjuP4QQoAAABLAAAAAQAAAEwAAAAEAAAACQAAACcAAAAgAAAASwAAAFAAAABYABMz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HAAAABHAAAAKQAAADMAAABIAAAAFQAAACEA8AAAAAAAAAAAAAAAgD8AAAAAAAAAAAAAgD8AAAAAAAAAAAAAAAAAAAAAAAAAAAAAAAAAAAAAAAAAACUAAAAMAAAAAAAAgCgAAAAMAAAABAAAAFIAAABwAQAABAAAAPD///8AAAAAAAAAAAAAAACQAQAAAAAAAQAAAABzAGUAZwBvAGUAIAB1AGkAAAAAAAAAAAAAAAAAAAAAAAAAAAAAAAAAAAAAAAAAAAAAAAAAAAAAAAAAAAAAAAAAAAAAAMSOjgMgDQCEAAAAAGKfdl0Yjo4DAOSqYTiWugX4Ms8UvYd+EQIAAADYj44DJ8V/Xf/////kj44DD2BqXX2GfhEtAAAAuJSOA+dbal04lroFAAAAAAAAAAAAAABA1O7cXQAAAEIBhH4RyPiyGAEAAABEkI4DiGHyFwAAAAAAAI4DAAAAACAAAAAAAAAAAgAAAAgAAAAHAAAA+DLPFHwcoxgBAAAAAAAAAFyRjgNckY4DmbpmXcBG/BQJAAAAAAB+EQkAAAAAAAAAIfgqdxAAkAEJAAAA3I+OA9yPjgMAAgAA/P///wEAAAAAAAAAAAAAAAAAAAAAAAAA6MTcdWR2AAgAAAAAJQAAAAwAAAAEAAAAGAAAAAwAAAAAAAAAEgAAAAwAAAABAAAAHgAAABgAAAApAAAAMwAAAHEAAABIAAAAJQAAAAwAAAAEAAAAVAAAAIgAAAAqAAAAMwAAAG8AAABHAAAAAQAAAKsq+UGO4/hBKgAAADMAAAAKAAAATAAAAAAAAAAAAAAAAAAAAP//////////YAAAAEMA6QBzAGEAcgAgAEMAbwBsAGwACgAAAAgAAAAHAAAACAAAAAYAAAAEAAAACgAAAAkAAAAEAAAABAAAAEsAAABAAAAAMAAAAAUAAAAgAAAAAQAAAAEAAAAQAAAAAAAAAAAAAAAQAQAAgAAAAAAAAAAAAAAAEAEAAIAAAAAlAAAADAAAAAIAAAAnAAAAGAAAAAUAAAAAAAAA////AAAAAAAlAAAADAAAAAUAAABMAAAAZAAAAAAAAABQAAAADwEAAHwAAAAAAAAAUAAAABA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cAAAAYAAAABQAAAAAAAAD///8AAAAAACUAAAAMAAAABQAAAEwAAABkAAAACQAAAGAAAAD/AAAAbAAAAAkAAABgAAAA9wAAAA0AAAAhAPAAAAAAAAAAAAAAAIA/AAAAAAAAAAAAAIA/AAAAAAAAAAAAAAAAAAAAAAAAAAAAAAAAAAAAAAAAAAAlAAAADAAAAAAAAIAoAAAADAAAAAUAAAAnAAAAGAAAAAUAAAAAAAAA////AAAAAAAlAAAADAAAAAUAAABMAAAAZAAAAAkAAABwAAAABgEAAHwAAAAJAAAAcAAAAP4AAAANAAAAIQDwAAAAAAAAAAAAAACAPwAAAAAAAAAAAACAPwAAAAAAAAAAAAAAAAAAAAAAAAAAAAAAAAAAAAAAAAAAJQAAAAwAAAAAAACAKAAAAAwAAAAFAAAAJQAAAAwAAAABAAAAGAAAAAwAAAAAAAAAEgAAAAwAAAABAAAAFgAAAAwAAAAAAAAAVAAAAEQBAAAKAAAAcAAAAAUBAAB8AAAAAQAAAKsq+UGO4/hBCgAAAHAAAAApAAAATAAAAAQAAAAJAAAAcAAAAAcBAAB9AAAAoAAAAEYAaQByAG0AYQBkAG8AIABwAG8AcgA6ACAAQwBFAFMAQQBSACAARQBEAFUAQQBSAEQATwAgAEMATwBMAEwAIABSAE8ARABSAEkARwBVAEUAWgAEqwYAAAADAAAABAAAAAkAAAAGAAAABwAAAAcAAAADAAAABwAAAAcAAAAEAAAAAwAAAAMAAAAHAAAABgAAAAYAAAAHAAAABwAAAAMAAAAGAAAACAAAAAgAAAAHAAAABwAAAAgAAAAJAAAAAwAAAAcAAAAJAAAABQAAAAUAAAADAAAABwAAAAkAAAAIAAAABwAAAAMAAAAIAAAACAAAAAYAAAAGAAAAFgAAAAwAAAAAAAAAJQAAAAwAAAACAAAADgAAABQAAAAAAAAAEAAAABQAAAA=</Object>
  <Object Id="idInvalidSigLnImg">AQAAAGwAAAAAAAAAAAAAAA8BAAB/AAAAAAAAAAAAAAAYIQAAjw8AACBFTUYAAAEA1BwAAKAAAAAGAAAAAAAAAAAAAAAAAAAAgAcAADgEAABWAgAAUAEAAAAAAAAAAAAAAAAAAPAfCQCAIAUACgAAABAAAAAAAAAAAAAAAEsAAAAQAAAAAAAAAAUAAAAeAAAAGAAAAAAAAAAAAAAAEAEAAIAAAAAnAAAAGAAAAAEAAAAAAAAAAAAAAAAAAAAlAAAADAAAAAEAAABMAAAAZAAAAAAAAAAAAAAADwEAAH8AAAAAAAAAAAAAAB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8PDwAAAAAAAlAAAADAAAAAEAAABMAAAAZAAAAAAAAAAAAAAADwEAAH8AAAAAAAAAAAAAABABAACAAAAAIQDwAAAAAAAAAAAAAACAPwAAAAAAAAAAAACAPwAAAAAAAAAAAAAAAAAAAAAAAAAAAAAAAAAAAAAAAAAAJQAAAAwAAAAAAACAKAAAAAwAAAABAAAAJwAAABgAAAABAAAAAAAAAPDw8AAAAAAAJQAAAAwAAAABAAAATAAAAGQAAAAAAAAAAAAAAA8BAAB/AAAAAAAAAAAAAAAQ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AAAAAAAlAAAADAAAAAEAAABMAAAAZAAAAAAAAAAAAAAADwEAAH8AAAAAAAAAAAAAABABAACAAAAAIQDwAAAAAAAAAAAAAACAPwAAAAAAAAAAAACAPwAAAAAAAAAAAAAAAAAAAAAAAAAAAAAAAAAAAAAAAAAAJQAAAAwAAAAAAACAKAAAAAwAAAABAAAAJwAAABgAAAABAAAAAAAAAP///wAAAAAAJQAAAAwAAAABAAAATAAAAGQAAAAAAAAAAAAAAA8BAAB/AAAAAAAAAAAAAAAQ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ZMDAAAAfqbJd6PIeqDCQFZ4JTd0Lk/HMVPSGy5uFiE4GypVJ0KnHjN9AAABkHcAAACcz+7S6ffb7fnC0t1haH0hMm8aLXIuT8ggOIwoRKslP58cK08AAAHbAQ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3sY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GjHjwPQXtt1cNyTAyZpUWJhsvUA/v///xjKjwNfo2VdAAAAAAAAAAgAAAAAAAAAAMjaEgYCAAAA4btfXbikZV3wPAsGh6NlXQAAAAAIGfoUQL3tBQIAAADhu19dAEAAAEGkZV0AAAAAQL3tBQIAAADhu19dAAAAAAAAAAAAAAAAEMiPAwAAAABOAGUAdABVAEkAXwBIAGkAZABkAFMATwBGAFQAVwBBAFIARQBcAE0Ah5txq3DIjwN9lCt3AADbdWTIjwMAAAAAbMiPAwAAAACVG6JhAADbdQAAAAATABQAJmlRYtBe23WEyI8DBPirdQAAAAAAAAAA6MTcdWR2AAgAAAAAJQAAAAwAAAABAAAAGAAAAAwAAAD/AAAAEgAAAAwAAAABAAAAHgAAABgAAAAiAAAABAAAAHIAAAARAAAAJQAAAAwAAAABAAAAVAAAAKgAAAAjAAAABAAAAHAAAAAQAAAAAQAAAKsq+UGO4/hBIwAAAAQAAAAPAAAATAAAAAAAAAAAAAAAAAAAAP//////////bAAAAEYAaQByAG0AYQAgAG4AbwAgAHYA4QBsAGkAZABhAGUABgAAAAMAAAAEAAAACQAAAAYAAAADAAAABwAAAAcAAAADAAAABQAAAAYAAAADAAAAAwAAAAcAAAAGAAAASwAAAEAAAAAwAAAABQAAACAAAAABAAAAAQAAABAAAAAAAAAAAAAAABABAACAAAAAAAAAAAAAAAAQAQAAgAAAAFIAAABwAQAAAgAAABAAAAAHAAAAAAAAAAAAAAC8AgAAAAAAAAECAiJTAHkAcwB0AGUAbQAAAAAAAAAAAAAAAAAAAAAAAAAAAAAAAAAAAAAAAAAAAAAAAAAAAAAAAAAAAAAAAAAAAAAAAACTAwkAAADcZ613iAbYALjikwMAAAAAcNyTA3DckwP8aFFiAAAAAJUbomEJAAAAAAAAAAAAAAAAAAAAAAAAAFjdkwMAAAAAAAAAAAAAAAAAAAAAAAAAAAAAAAAAAAAAAAAAAAAAAAAAAAAAAAAAAAAAAAAAAAAAAAAAAAAAAAAAALB3T7dxq3DmjwMY06l3cNyTA5UbomEAAAAAKNSpd///AAAAAAAAC9WpdwvVqXeg5o8DpOaPA/xoUWIAAAAAAAAAAAAAAAAh+Cp3uOKTAwcAAADY5o8D2OaPAwACAAD8////AQ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KIYAAAAAAAAAAAAAF0DAgAAAAEAAAAFAAAAAABdA8wBXQMAAAAAIAAAANwaXQMAAAAAAACTA9gaXQN8UuZdvI2OA/5eqXcAAAAA/l6pdwAAAAAAAAAAIAAAABQAAADYMKoY2I2OA103iG0AAJMDAAAAACAAAAAoBbYYoA8AAAAAjgPExmNdIAAAAAEAAADPc2VdzZt+EQMAAABvc2VdBETcXYmHfhFcydxdRI6OAygFthj/////AAAAAKfXbF0AAAAAAAAAACH4Knegko4DBgAAAEiPjgNIj44DAAIAAPz///8BAAAAAAAAAAAAAAAAAAAAAAAAAAAAAAAAAAAAZHYACAAAAAAlAAAADAAAAAMAAAAYAAAADAAAAAAAAAASAAAADAAAAAEAAAAWAAAADAAAAAgAAABUAAAAVAAAAAoAAAAnAAAAHgAAAEoAAAABAAAAqyr5QY7j+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wAAAARwAAACkAAAAzAAAASAAAABUAAAAhAPAAAAAAAAAAAAAAAIA/AAAAAAAAAAAAAIA/AAAAAAAAAAAAAAAAAAAAAAAAAAAAAAAAAAAAAAAAAAAlAAAADAAAAAAAAIAoAAAADAAAAAQAAABSAAAAcAEAAAQAAADw////AAAAAAAAAAAAAAAAkAEAAAAAAAEAAAAAcwBlAGcAbwBlACAAdQBpAAAAAAAAAAAAAAAAAAAAAAAAAAAAAAAAAAAAAAAAAAAAAAAAAAAAAAAAAAAAAAAAAAAAAADEjo4DIA0AhAAAAABin3ZdGI6OAwDkqmE4lroF+DLPFL2HfhECAAAA2I+OAyfFf13/////5I+OAw9gal19hn4RLQAAALiUjgPnW2pdOJa6BQAAAAAAAAAAAAAAQNTu3F0AAABCAYR+Ecj4shgBAAAARJCOA4hh8hcAAAAAAACOAwAAAAAgAAAAAAAAAAIAAAAIAAAABwAAAPgyzxR8HKMYAQAAAAAAAABckY4DXJGOA5m6Zl3ARvwUCQAAAAAAfhEJAAAAAAAAACH4KncQAJABCQAAANyPjgPcj44DAAIAAPz///8BAAAAAAAAAAAAAAAAAAAAAAAAAOjE3HVkdgAIAAAAACUAAAAMAAAABAAAABgAAAAMAAAAAAAAABIAAAAMAAAAAQAAAB4AAAAYAAAAKQAAADMAAABxAAAASAAAACUAAAAMAAAABAAAAFQAAACIAAAAKgAAADMAAABvAAAARwAAAAEAAACrKvlBjuP4QSoAAAAzAAAACgAAAEwAAAAAAAAAAAAAAAAAAAD//////////2AAAABDAOkAcwBhAHIAIABDAG8AbABsAAoAAAAIAAAABwAAAAgAAAAGAAAABAAAAAoAAAAJAAAABAAAAAQAAABLAAAAQAAAADAAAAAFAAAAIAAAAAEAAAABAAAAEAAAAAAAAAAAAAAAEAEAAIAAAAAAAAAAAAAAABABAACAAAAAJQAAAAwAAAACAAAAJwAAABgAAAAFAAAAAAAAAP///wAAAAAAJQAAAAwAAAAFAAAATAAAAGQAAAAAAAAAUAAAAA8BAAB8AAAAAAAAAFAAAAAQ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nAAAAGAAAAAUAAAAAAAAA////AAAAAAAlAAAADAAAAAUAAABMAAAAZAAAAAkAAABgAAAA/wAAAGwAAAAJAAAAYAAAAPcAAAANAAAAIQDwAAAAAAAAAAAAAACAPwAAAAAAAAAAAACAPwAAAAAAAAAAAAAAAAAAAAAAAAAAAAAAAAAAAAAAAAAAJQAAAAwAAAAAAACAKAAAAAwAAAAFAAAAJwAAABgAAAAFAAAAAAAAAP///wAAAAAAJQAAAAwAAAAFAAAATAAAAGQAAAAJAAAAcAAAAAYBAAB8AAAACQAAAHAAAAD+AAAADQAAACEA8AAAAAAAAAAAAAAAgD8AAAAAAAAAAAAAgD8AAAAAAAAAAAAAAAAAAAAAAAAAAAAAAAAAAAAAAAAAACUAAAAMAAAAAAAAgCgAAAAMAAAABQAAACUAAAAMAAAAAQAAABgAAAAMAAAAAAAAABIAAAAMAAAAAQAAABYAAAAMAAAAAAAAAFQAAABEAQAACgAAAHAAAAAFAQAAfAAAAAEAAACrKvlBjuP4QQoAAABwAAAAKQAAAEwAAAAEAAAACQAAAHAAAAAHAQAAfQAAAKAAAABGAGkAcgBtAGEAZABvACAAcABvAHIAOgAgAEMARQBTAEEAUgAgAEUARABVAEEAUgBEAE8AIABDAE8ATABMACAAUgBPAEQAUgBJAEcAVQBFAFoAAAAGAAAAAwAAAAQAAAAJAAAABgAAAAcAAAAHAAAAAwAAAAcAAAAHAAAABAAAAAMAAAADAAAABwAAAAYAAAAGAAAABwAAAAcAAAADAAAABgAAAAgAAAAIAAAABwAAAAcAAAAIAAAACQAAAAMAAAAHAAAACQAAAAUAAAAFAAAAAwAAAAcAAAAJAAAACAAAAAcAAAADAAAACAAAAAgAAAAGAAAABgAAABYAAAAMAAAAAAAAACUAAAAMAAAAAgAAAA4AAAAUAAAAAAAAABAAAAAU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Puhp1froLe+cVo9bUppOG/Gt3NzZmwki1Idwp9tBcFE=</DigestValue>
    </Reference>
    <Reference Type="http://www.w3.org/2000/09/xmldsig#Object" URI="#idOfficeObject">
      <DigestMethod Algorithm="http://www.w3.org/2001/04/xmlenc#sha256"/>
      <DigestValue>7+aDLGXjYMJly/KlhbNvfk0Ta3/Qdtn8RUPMlVtPcXg=</DigestValue>
    </Reference>
    <Reference Type="http://uri.etsi.org/01903#SignedProperties" URI="#idSignedProperties">
      <Transforms>
        <Transform Algorithm="http://www.w3.org/TR/2001/REC-xml-c14n-20010315"/>
      </Transforms>
      <DigestMethod Algorithm="http://www.w3.org/2001/04/xmlenc#sha256"/>
      <DigestValue>ZUo0sT+7U2KTx6OptMqPRuYkXbznCH3/j8KkhUIFBlc=</DigestValue>
    </Reference>
  </SignedInfo>
  <SignatureValue>NEJfcGUkeTvoYF2nHwxm9vtGk4M88WM1VldPao6PkMOv0+avYoP1KcX3fJhQZvEC3Z2hgBrAEFun
ud/rrIn3FVix3zU4gWEwDY/Sxx/FMXja/QCi6a6QML0E7nYqIHjiddMlqRt1gZJwwvHOkIo1ymRf
X2yMqlFFwbUvN+D8511tbP94WLUSkS3LrCiDrzhGZ44x4zA/N8857snZc8KigzHlkqsmfnjw+Py6
6KBWbMSEFl8VHu89EZPvB3YH2nrhFTsgQLebhvPhOYbNTjdjEgkd9nLHAbKfUab9kHUOB4Fsqu9t
EbbPYp9tOynM8u90mkUS9OWyYGK4AmdOlHRQXw==</SignatureValue>
  <KeyInfo>
    <X509Data>
      <X509Certificate>MIIJIjCCBwqgAwIBAgIQGPw8yi4RM/VkNE/oK0j/pjANBgkqhkiG9w0BAQsFADCBgTEWMBQGA1UEBRMNUlVDODAwODAwOTktMDERMA8GA1UEAxMIVklUIFMuQS4xODA2BgNVBAsML1ByZXN0YWRvciBDdWFsaWZpY2FkbyBkZSBTZXJ2aWNpb3MgZGUgQ29uZmlhbnphMQ0wCwYDVQQKDARJQ1BQMQswCQYDVQQGEwJQWTAeFw0yMzA0MTAxODA1MjhaFw0yNTA0MTAxODA1MjhaMIHLMRUwEwYDVQQqDAxMVUlTIEFMQkVSVE8xHzAdBgNVBAQMFkFZQUxBIEFMQkVSVElOSSBBQ09TVEExEjAQBgNVBAUTCUNJMTQ4Njg4MTEsMCoGA1UEAwwjTFVJUyBBTEJFUlRPIEFZQUxBIEFMQkVSVElOSSBBQ09TVEExCzAJBgNVBAsMAkYyMTUwMwYDVQQKDCxDRVJUSUZJQ0FETyBDVUFMSUZJQ0FETyBERSBGSVJNQSBFTEVDVFJPTklDQTELMAkGA1UEBhMCUFkwggEiMA0GCSqGSIb3DQEBAQUAA4IBDwAwggEKAoIBAQCZYwsBEuGRHcT70VT/IUMWpThxXGB/qesTAeA3tid7HzvHrDFQSnR34YyRtypytnLR+RGjxok6AQwNwCC1uPXDA/SMxvnkQl/hXyjLE4lZ2HUbwy99QZ8AZ5Px+mP1yBnKrdqpfkRAs8JVfuYFlVqrDfI2OLAux1FXIc/G0jI+AlEmxvMCD8+/YGclJGKfruJ5+BGYfQzroGJNmyFSHksh/6rBAEJFPdpGmtAQADy0n/3jHKMvZ/qoqJVsM9ZCpkjzE5jERP9dmb+Mw7/lBX1L1TGeN44HutDxLWdHkKEifWqH3GsqmFnM3ms9Ddt9VjAZcL8hnrWn+tSIXWvi32BBAgMBAAGjggRIMIIERDAMBgNVHRMBAf8EAjAAMA4GA1UdDwEB/wQEAwIF4DAsBgNVHSUBAf8EIjAgBggrBgEFBQcDBAYIKwYBBQUHAwIGCisGAQQBgjcUAgIwHQYDVR0OBBYEFNXH9PF30maCHyKSjkowfU7DxBNjMB8GA1UdIwQYMBaAFLtlEStn7YY4IBwoZxkUBGXqkaGzMIIB6wYDVR0gBIIB4jCCAd4wggHaBgwrBgEEAYLZSgEBAQcwggHIMDEGCCsGAQUFBwIBFiVodHRwczovL3d3dy5lZmlybWEuY29tLnB5L3JlcG9zaXRvcmlvMIHPBggrBgEFBQcCAjCBwhqBv0NlcnRpZmljYWRvIEN1YWxpZmljYWRvIGRlIEZpcm1hIEVsZWN0cvNuaWNhIFRpcG8gRjIgKGNsYXZlcyBlbiBkaXNwb3NpdGl2byBjdWFsaWZpY2FkbyksIHN1amV0YSBhIGxhcyBjb25kaWNpb25lcyBkZSB1c28gZXhwdWVzdGFzIGVuIGxhIERlY2xhcmFjafNuIGRlIFBy4WN0aWNhcyBkZSBDZXJ0aWZpY2FjafNuIGRlIFZJVCBTLkEuMIHABggrBgEFBQcCAjCBsxqBsFF1YWxpZmllZCBjZXJ0aWZpY2F0ZSBvZiBlbGVjdHJvbmljIHNpZ25hdHVyZSB0eXBlIEYyIChrZXlzIGluIHF1YWxpZmllZCBkZXZpY2UpLCBzdWJkdWVkIHRvIHRoZSBjb25kaXRpb25zIG9mIHVzZSBzZXQgZm9ydGggaW4gdGhlIENlcnRpZmljYXRpb24gUHJhY3RpY2UgU3RhdGVtZW50IG9mIFZJVCBTLkEuMIHQBgNVHREEgcgwgcWBFExVSVMuQVlBTEFAUFkuRVkuQ09NpIGsMIGpMRYwFAYDVQQFEw1SVUM4MDAzMDIwOC03MWcwZQYDVQQKDF5FUk5TVCAmIFlPVU5HIFBBUkFHVUFZIC0gQVVESVRPUkVTIFkgQVNFU09SRVMgREUgTkVHT0NJT1MgU09DSUVEQUQgREUgUkVTUE9OU0FCSUxJREFEIExJTUlUQURB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L/Ot70M3Ye2kzUVKVmzkregQeGL8tEIVtbb3ZwUUKPuHck5d2JRJ7QeyxLoAWgMbqr/khoQHMtaUmEjvlLk5sfJaUOzCaRvaHSYMiq1p7dK67BlUspYLeBb1uGTXw1T55W81zatIkVFucW++OV+Z6T5Lwn6vCoZTLPKd8IiD2aOrESj440O4YYazjGXwUv1BjWwdMcZP/jl3x/FsqNRjCI4YnTlMh3Uph22GtCQjnhg4UgYwULzp4GNIIcBTn/Y25TeJ/IG0cgUbObC85CzrTxjpZ1TLGPGm+fUK3IuI7hh+lFtpmDoSu24cncUEaW8Fh19TP7oaQiwwZ3BoqODHKwGsvPEYIftkXL3QUibUEMM1iag2xDJQLBmQwS8TMhsSQC2th8TXRD6hvzFEQ1XupFEEYaZt28t9W2Qirm8n+dmbCInXIoyATdFNWLGHICw6oDirsyRJlyBHX+g7dEFVtm8w00bA8g0akAM3cVY/V9plXdaT2Q5X27RQqYa1wszb315fyefW+0poInqKbOqVCbrl8NncYcDEBziUECkyd7dTktkwYyqLr3hS4sdlg2S1I4Unx8DNy7/AUrOMxixQR25TSlDySU5ETlGBsSLA50ZDtrUoW01WdwUVdB4tsCAvhE6r6BzD8arMZlqQJ7/bAkzxpAhC/79NYurcXGG45v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hnFJPk1Fb/wdRKe5hmvxYomNlxg5lwVtThuq9yGKaP0=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6m8cBtoUzgMOfJYANCbDubWx38zd8rFKW1lkX4fkuoQ=</DigestValue>
      </Reference>
      <Reference URI="/xl/drawings/drawing2.xml?ContentType=application/vnd.openxmlformats-officedocument.drawing+xml">
        <DigestMethod Algorithm="http://www.w3.org/2001/04/xmlenc#sha256"/>
        <DigestValue>SvzEoC/Q2Sw8/PE+9vrJNiwcx34Ws5lf6NuwfICr60M=</DigestValue>
      </Reference>
      <Reference URI="/xl/drawings/drawing3.xml?ContentType=application/vnd.openxmlformats-officedocument.drawing+xml">
        <DigestMethod Algorithm="http://www.w3.org/2001/04/xmlenc#sha256"/>
        <DigestValue>OgRSj4KFj9WAHxCZR2gX+KRHPiAv/+HNyHPcglSLqUY=</DigestValue>
      </Reference>
      <Reference URI="/xl/drawings/drawing4.xml?ContentType=application/vnd.openxmlformats-officedocument.drawing+xml">
        <DigestMethod Algorithm="http://www.w3.org/2001/04/xmlenc#sha256"/>
        <DigestValue>sJoGz4pCdxGejHU+qHD4DPOQZn4f7v5IDfgLeTq8GzI=</DigestValue>
      </Reference>
      <Reference URI="/xl/drawings/drawing5.xml?ContentType=application/vnd.openxmlformats-officedocument.drawing+xml">
        <DigestMethod Algorithm="http://www.w3.org/2001/04/xmlenc#sha256"/>
        <DigestValue>tubKZrrK7gk3hIHIDzBKwVSTik2kU0lRo1brpv+IeFw=</DigestValue>
      </Reference>
      <Reference URI="/xl/drawings/drawing6.xml?ContentType=application/vnd.openxmlformats-officedocument.drawing+xml">
        <DigestMethod Algorithm="http://www.w3.org/2001/04/xmlenc#sha256"/>
        <DigestValue>SEnvXcdP8bzpIU9chHRm8EaxwaquOdI/8/9d/96FkwE=</DigestValue>
      </Reference>
      <Reference URI="/xl/drawings/vmlDrawing1.vml?ContentType=application/vnd.openxmlformats-officedocument.vmlDrawing">
        <DigestMethod Algorithm="http://www.w3.org/2001/04/xmlenc#sha256"/>
        <DigestValue>g+COt0LQ3joiCbGv9XdpgWUcRcDRRwvLvLeSWYefBgo=</DigestValue>
      </Reference>
      <Reference URI="/xl/media/image1.png?ContentType=image/png">
        <DigestMethod Algorithm="http://www.w3.org/2001/04/xmlenc#sha256"/>
        <DigestValue>Z0BjTa2MrSoBCsJR0SBxUbgGXZf7T0aOlhk5ozDpDcI=</DigestValue>
      </Reference>
      <Reference URI="/xl/media/image2.emf?ContentType=image/x-emf">
        <DigestMethod Algorithm="http://www.w3.org/2001/04/xmlenc#sha256"/>
        <DigestValue>HXA3IasaEG5jyQqWYDXg/9HVARx55cJ58wTeczUUkZc=</DigestValue>
      </Reference>
      <Reference URI="/xl/printerSettings/printerSettings1.bin?ContentType=application/vnd.openxmlformats-officedocument.spreadsheetml.printerSettings">
        <DigestMethod Algorithm="http://www.w3.org/2001/04/xmlenc#sha256"/>
        <DigestValue>exw8g4s0rZ5kjoN4Sy3iRX1Sb2wzY8YcYSOcttTdquE=</DigestValue>
      </Reference>
      <Reference URI="/xl/printerSettings/printerSettings10.bin?ContentType=application/vnd.openxmlformats-officedocument.spreadsheetml.printerSettings">
        <DigestMethod Algorithm="http://www.w3.org/2001/04/xmlenc#sha256"/>
        <DigestValue>TaA6KX/SRWPpmiasS8KGCRFI/mFTpQlGqiM07LbibG8=</DigestValue>
      </Reference>
      <Reference URI="/xl/printerSettings/printerSettings11.bin?ContentType=application/vnd.openxmlformats-officedocument.spreadsheetml.printerSettings">
        <DigestMethod Algorithm="http://www.w3.org/2001/04/xmlenc#sha256"/>
        <DigestValue>exw8g4s0rZ5kjoN4Sy3iRX1Sb2wzY8YcYSOcttTdquE=</DigestValue>
      </Reference>
      <Reference URI="/xl/printerSettings/printerSettings12.bin?ContentType=application/vnd.openxmlformats-officedocument.spreadsheetml.printerSettings">
        <DigestMethod Algorithm="http://www.w3.org/2001/04/xmlenc#sha256"/>
        <DigestValue>ZVxXhJn6XmjT/m1Dw2UhwYZPVXYMSYE+DUFTlsgHV4s=</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GyyR84UYFfbFvVrs+ip9vPggIMAXC0nxkmeUVNsGxCc=</DigestValue>
      </Reference>
      <Reference URI="/xl/printerSettings/printerSettings16.bin?ContentType=application/vnd.openxmlformats-officedocument.spreadsheetml.printerSettings">
        <DigestMethod Algorithm="http://www.w3.org/2001/04/xmlenc#sha256"/>
        <DigestValue>+BdIrUjIF4dgpdETKzetI2+2MzZeXWu+2X9Vqcg88Hw=</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aKO8XWThzgvGlTVSu23kX37OoqtKGS6PBUkmhsicI1Y=</DigestValue>
      </Reference>
      <Reference URI="/xl/printerSettings/printerSettings19.bin?ContentType=application/vnd.openxmlformats-officedocument.spreadsheetml.printerSettings">
        <DigestMethod Algorithm="http://www.w3.org/2001/04/xmlenc#sha256"/>
        <DigestValue>TRrCOIAvgyay9+dOHANtMRhI4Mlj24DaFIyKQoKcdPw=</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hqnMLvZ6XBY2fH1KhK00vJXWuxlSZRWkoKrdKDrIF2Q=</DigestValue>
      </Reference>
      <Reference URI="/xl/printerSettings/printerSettings21.bin?ContentType=application/vnd.openxmlformats-officedocument.spreadsheetml.printerSettings">
        <DigestMethod Algorithm="http://www.w3.org/2001/04/xmlenc#sha256"/>
        <DigestValue>82lw6sm57LAZKDcAOrer8Dq0JuSR9K7a6PanFoORimg=</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exw8g4s0rZ5kjoN4Sy3iRX1Sb2wzY8YcYSOcttTdquE=</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exw8g4s0rZ5kjoN4Sy3iRX1Sb2wzY8YcYSOcttTdquE=</DigestValue>
      </Reference>
      <Reference URI="/xl/printerSettings/printerSettings7.bin?ContentType=application/vnd.openxmlformats-officedocument.spreadsheetml.printerSettings">
        <DigestMethod Algorithm="http://www.w3.org/2001/04/xmlenc#sha256"/>
        <DigestValue>TRrCOIAvgyay9+dOHANtMRhI4Mlj24DaFIyKQoKcdPw=</DigestValue>
      </Reference>
      <Reference URI="/xl/printerSettings/printerSettings8.bin?ContentType=application/vnd.openxmlformats-officedocument.spreadsheetml.printerSettings">
        <DigestMethod Algorithm="http://www.w3.org/2001/04/xmlenc#sha256"/>
        <DigestValue>BCq9O5HHwm91X0cDGi4bjZg0oXnSgv7WGiCfkpesuIU=</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KhaUZyyOS1lbPXcMytshpRfxhNzAFiqMogpjro4NODs=</DigestValue>
      </Reference>
      <Reference URI="/xl/styles.xml?ContentType=application/vnd.openxmlformats-officedocument.spreadsheetml.styles+xml">
        <DigestMethod Algorithm="http://www.w3.org/2001/04/xmlenc#sha256"/>
        <DigestValue>QwvDBOIrrF8W3A2J5usc5cvo24TOLrJS+mQ6Sie60hs=</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4N9/16uCUbzsdDneGIsTTRvY47QgbykD/EP2KHenIGw=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8p06WvhogJH6kNvXKVH64MTRvxiVeyq7c5FWuQt+VUY=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r1pan4YB4nCVRqknDt/tulbIeeENEbFXZrW/2HITUqc=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16ybpilcgcPls+LI/FLvSUju8Y/GS3FT1uphQRtddZs=</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Zz0eiQOwxucXNEak9wvmMQNoIP3ChnFeqaa9hpxgxoU=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Vfwd3q6JoZRQl4XRQYCrXci0hbexTcx8ktmX1ddPPBQ=</DigestValue>
      </Reference>
      <Reference URI="/xl/worksheets/sheet1.xml?ContentType=application/vnd.openxmlformats-officedocument.spreadsheetml.worksheet+xml">
        <DigestMethod Algorithm="http://www.w3.org/2001/04/xmlenc#sha256"/>
        <DigestValue>YRIVwviDyXE/wKdmuwfLJG3YRKUCv85tSVYx7WW0Bb0=</DigestValue>
      </Reference>
      <Reference URI="/xl/worksheets/sheet10.xml?ContentType=application/vnd.openxmlformats-officedocument.spreadsheetml.worksheet+xml">
        <DigestMethod Algorithm="http://www.w3.org/2001/04/xmlenc#sha256"/>
        <DigestValue>dMHS8N2nTg1SH3yj05AaSqTRxRcQ1eDIWsqQAtgdLx0=</DigestValue>
      </Reference>
      <Reference URI="/xl/worksheets/sheet2.xml?ContentType=application/vnd.openxmlformats-officedocument.spreadsheetml.worksheet+xml">
        <DigestMethod Algorithm="http://www.w3.org/2001/04/xmlenc#sha256"/>
        <DigestValue>eYbqfr64I0H5M5MBZIWUFVoYrdt1i+O4lN1tuWq834A=</DigestValue>
      </Reference>
      <Reference URI="/xl/worksheets/sheet3.xml?ContentType=application/vnd.openxmlformats-officedocument.spreadsheetml.worksheet+xml">
        <DigestMethod Algorithm="http://www.w3.org/2001/04/xmlenc#sha256"/>
        <DigestValue>Fyz8BjAQChKLthu3yXQGSzNcqKJZZWF+PKFlQ9eOOhQ=</DigestValue>
      </Reference>
      <Reference URI="/xl/worksheets/sheet4.xml?ContentType=application/vnd.openxmlformats-officedocument.spreadsheetml.worksheet+xml">
        <DigestMethod Algorithm="http://www.w3.org/2001/04/xmlenc#sha256"/>
        <DigestValue>SI0GvmHXIqKsugbBbVl4XlJKn5bdvwmB6PdBmAWvO1E=</DigestValue>
      </Reference>
      <Reference URI="/xl/worksheets/sheet5.xml?ContentType=application/vnd.openxmlformats-officedocument.spreadsheetml.worksheet+xml">
        <DigestMethod Algorithm="http://www.w3.org/2001/04/xmlenc#sha256"/>
        <DigestValue>M/qPxZyztAhc5MvrhpwdHHmXOdzrM3T6jnzK1pXOcSk=</DigestValue>
      </Reference>
      <Reference URI="/xl/worksheets/sheet6.xml?ContentType=application/vnd.openxmlformats-officedocument.spreadsheetml.worksheet+xml">
        <DigestMethod Algorithm="http://www.w3.org/2001/04/xmlenc#sha256"/>
        <DigestValue>QobN+4rwthk8uhyexYr9syn6qqBDdSksnB9f5CyeJV8=</DigestValue>
      </Reference>
      <Reference URI="/xl/worksheets/sheet7.xml?ContentType=application/vnd.openxmlformats-officedocument.spreadsheetml.worksheet+xml">
        <DigestMethod Algorithm="http://www.w3.org/2001/04/xmlenc#sha256"/>
        <DigestValue>/DBATCMLM/HFiy+2HmjHEVNK2x8XkDQfSeRAongETVY=</DigestValue>
      </Reference>
      <Reference URI="/xl/worksheets/sheet8.xml?ContentType=application/vnd.openxmlformats-officedocument.spreadsheetml.worksheet+xml">
        <DigestMethod Algorithm="http://www.w3.org/2001/04/xmlenc#sha256"/>
        <DigestValue>P9zZ5HwdgxKPLS3Ky9W06yUbeP3nXWDacN7O+Sn2rhU=</DigestValue>
      </Reference>
      <Reference URI="/xl/worksheets/sheet9.xml?ContentType=application/vnd.openxmlformats-officedocument.spreadsheetml.worksheet+xml">
        <DigestMethod Algorithm="http://www.w3.org/2001/04/xmlenc#sha256"/>
        <DigestValue>Vd2+g31lqaIVrBkbCNjMYX4LzdsjUfzg2jCB7NHWvMM=</DigestValue>
      </Reference>
    </Manifest>
    <SignatureProperties>
      <SignatureProperty Id="idSignatureTime" Target="#idPackageSignature">
        <mdssi:SignatureTime xmlns:mdssi="http://schemas.openxmlformats.org/package/2006/digital-signature">
          <mdssi:Format>YYYY-MM-DDThh:mm:ssTZD</mdssi:Format>
          <mdssi:Value>2025-03-31T19:03:26Z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16.0.18324/26</OfficeVersion>
          <ApplicationVersion>16.0.18324</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2025-03-31T19:03:26Z</xd:SigningTime>
          <xd:SigningCertificate>
            <xd:Cert>
              <xd:CertDigest>
                <DigestMethod Algorithm="http://www.w3.org/2001/04/xmlenc#sha256"/>
                <DigestValue>cZXBVYWUECspxNb65zjtvfU2DDVt8LFvIZyna6I4Mvw=</DigestValue>
              </xd:CertDigest>
              <xd:IssuerSerial>
                <X509IssuerName>C=PY, O=ICPP, OU=Prestador Cualificado de Servicios de Confianza, CN=VIT S.A., SERIALNUMBER=RUC80080099-0</X509IssuerName>
                <X509SerialNumber>33211163670110912051781415481861799846</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3.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5CC996CBBA56EB418438F29A3CAB1EBC" ma:contentTypeVersion="4" ma:contentTypeDescription="Crear nuevo documento." ma:contentTypeScope="" ma:versionID="d9ae7af6b435dd97b163f062ea56d0ff">
  <xsd:schema xmlns:xsd="http://www.w3.org/2001/XMLSchema" xmlns:xs="http://www.w3.org/2001/XMLSchema" xmlns:p="http://schemas.microsoft.com/office/2006/metadata/properties" xmlns:ns2="d1b841ac-6c98-44ae-9081-9f541cd62c02" targetNamespace="http://schemas.microsoft.com/office/2006/metadata/properties" ma:root="true" ma:fieldsID="05b062a689d6b3361f7dbb1d99923acb" ns2:_="">
    <xsd:import namespace="d1b841ac-6c98-44ae-9081-9f541cd62c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841ac-6c98-44ae-9081-9f541cd62c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018A95-5F88-4C97-92C7-149C1216EB91}">
  <ds:schemaRefs>
    <ds:schemaRef ds:uri="http://schemas.microsoft.com/sharepoint/v3/contenttype/forms"/>
  </ds:schemaRefs>
</ds:datastoreItem>
</file>

<file path=customXml/itemProps2.xml><?xml version="1.0" encoding="utf-8"?>
<ds:datastoreItem xmlns:ds="http://schemas.openxmlformats.org/officeDocument/2006/customXml" ds:itemID="{ECFE7704-C340-4DDA-87D5-96389E4CEA75}">
  <ds:schemaRefs>
    <ds:schemaRef ds:uri="http://www.w3.org/2001/XMLSchema"/>
  </ds:schemaRefs>
</ds:datastoreItem>
</file>

<file path=customXml/itemProps3.xml><?xml version="1.0" encoding="utf-8"?>
<ds:datastoreItem xmlns:ds="http://schemas.openxmlformats.org/officeDocument/2006/customXml" ds:itemID="{8C7880CB-946F-46ED-A556-64DC966C8933}">
  <ds:schemaRefs>
    <ds:schemaRef ds:uri="http://schemas.microsoft.com/DAEMSEngagementItemInfoXML"/>
  </ds:schemaRefs>
</ds:datastoreItem>
</file>

<file path=customXml/itemProps4.xml><?xml version="1.0" encoding="utf-8"?>
<ds:datastoreItem xmlns:ds="http://schemas.openxmlformats.org/officeDocument/2006/customXml" ds:itemID="{194F1DA9-7A64-4905-8B1D-AC32BE41430D}">
  <ds:schemaRefs>
    <ds:schemaRef ds:uri="d1b841ac-6c98-44ae-9081-9f541cd62c02"/>
    <ds:schemaRef ds:uri="http://purl.org/dc/elements/1.1/"/>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2D8E915C-94C0-4061-9454-026883991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b841ac-6c98-44ae-9081-9f541cd62c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Portada</vt:lpstr>
      <vt:lpstr>Activo Neto</vt:lpstr>
      <vt:lpstr>Control</vt:lpstr>
      <vt:lpstr>Sheet2</vt:lpstr>
      <vt:lpstr>Estado de Ingresos y Egresos</vt:lpstr>
      <vt:lpstr>Variación del Activo Neto</vt:lpstr>
      <vt:lpstr>BG</vt:lpstr>
      <vt:lpstr>CA</vt:lpstr>
      <vt:lpstr>Flujos de Efectivo</vt:lpstr>
      <vt:lpstr>Notas Contables</vt:lpstr>
      <vt:lpstr>'Activo Neto'!Área_de_impresión</vt:lpstr>
      <vt:lpstr>'Estado de Ingresos y Egresos'!Área_de_impresión</vt:lpstr>
      <vt:lpstr>'Flujos de Efectivo'!Área_de_impresión</vt:lpstr>
      <vt:lpstr>'Notas Contables'!Área_de_impresión</vt:lpstr>
      <vt:lpstr>'Variación del Activo Neto'!Área_de_impresión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Dahiana Fabiana Sánchez Chaparro</cp:lastModifiedBy>
  <cp:revision/>
  <dcterms:created xsi:type="dcterms:W3CDTF">2016-08-27T16:35:25Z</dcterms:created>
  <dcterms:modified xsi:type="dcterms:W3CDTF">2025-03-31T12:43:22Z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y fmtid="{D5CDD505-2E9C-101B-9397-08002B2CF9AE}" pid="9" name="ContentTypeId">
    <vt:lpwstr>0x0101005CC996CBBA56EB418438F29A3CAB1EBC</vt:lpwstr>
  </property>
  <property fmtid="{D5CDD505-2E9C-101B-9397-08002B2CF9AE}" pid="10" name="MediaServiceImageTags">
    <vt:lpwstr/>
  </property>
</Properties>
</file>