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C:\Users\dsanchez\Desktop\ARCHIVOS PARA FIRMA\AFPISA\"/>
    </mc:Choice>
  </mc:AlternateContent>
  <xr:revisionPtr revIDLastSave="0" documentId="13_ncr:1_{E7C4F6BA-65D8-4353-98CD-766D060F7B0C}" xr6:coauthVersionLast="47" xr6:coauthVersionMax="47" xr10:uidLastSave="{00000000-0000-0000-0000-000000000000}"/>
  <bookViews>
    <workbookView xWindow="-108" yWindow="-108" windowWidth="23256" windowHeight="12456" tabRatio="909" xr2:uid="{00000000-000D-0000-FFFF-FFFF00000000}"/>
  </bookViews>
  <sheets>
    <sheet name="Portada" sheetId="12" r:id="rId1"/>
    <sheet name="Activo Neto" sheetId="3" r:id="rId2"/>
    <sheet name="Estado de Ingresos y Egresos" sheetId="4" r:id="rId3"/>
    <sheet name="Sheet1" sheetId="16" state="hidden" r:id="rId4"/>
    <sheet name="Variación del Activo Neto" sheetId="7" r:id="rId5"/>
    <sheet name="Flujos de Efectivo" sheetId="5" r:id="rId6"/>
    <sheet name="CA" sheetId="15" state="hidden" r:id="rId7"/>
    <sheet name="BG" sheetId="13" state="hidden" r:id="rId8"/>
    <sheet name="Notas Contables" sheetId="8" r:id="rId9"/>
  </sheets>
  <definedNames>
    <definedName name="\a" localSheetId="8">#REF!</definedName>
    <definedName name="\a">#REF!</definedName>
    <definedName name="_____DAT23" localSheetId="8">#REF!</definedName>
    <definedName name="_____DAT23">#REF!</definedName>
    <definedName name="_____DAT24" localSheetId="8">#REF!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4">#REF!</definedName>
    <definedName name="__DAT23">#REF!</definedName>
    <definedName name="__DAT24" localSheetId="4">#REF!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4">#REF!</definedName>
    <definedName name="_DAT13">#REF!</definedName>
    <definedName name="_DAT14" localSheetId="4">#REF!</definedName>
    <definedName name="_DAT14">#REF!</definedName>
    <definedName name="_DAT15">#REF!</definedName>
    <definedName name="_DAT16">#REF!</definedName>
    <definedName name="_DAT17" localSheetId="4">#REF!</definedName>
    <definedName name="_DAT17">#REF!</definedName>
    <definedName name="_DAT18" localSheetId="4">#REF!</definedName>
    <definedName name="_DAT18">#REF!</definedName>
    <definedName name="_DAT19" localSheetId="4">#REF!</definedName>
    <definedName name="_DAT19">#REF!</definedName>
    <definedName name="_DAT2">#REF!</definedName>
    <definedName name="_DAT20" localSheetId="4">#REF!</definedName>
    <definedName name="_DAT20">#REF!</definedName>
    <definedName name="_DAT22" localSheetId="4">#REF!</definedName>
    <definedName name="_DAT22">#REF!</definedName>
    <definedName name="_DAT23" localSheetId="4">#REF!</definedName>
    <definedName name="_DAT23">#REF!</definedName>
    <definedName name="_DAT24" localSheetId="4">#REF!</definedName>
    <definedName name="_DAT24">#REF!</definedName>
    <definedName name="_DAT3" localSheetId="4">#REF!</definedName>
    <definedName name="_DAT3">#REF!</definedName>
    <definedName name="_DAT4" localSheetId="4">#REF!</definedName>
    <definedName name="_DAT4">#REF!</definedName>
    <definedName name="_DAT5" localSheetId="4">#REF!</definedName>
    <definedName name="_DAT5">#REF!</definedName>
    <definedName name="_DAT6">#REF!</definedName>
    <definedName name="_DAT7">#REF!</definedName>
    <definedName name="_DAT8">#REF!</definedName>
    <definedName name="_xlnm._FilterDatabase" localSheetId="7" hidden="1">BG!$A$4:$H$174</definedName>
    <definedName name="_xlnm._FilterDatabase" localSheetId="8" hidden="1">'Notas Contables'!$A$231:$X$494</definedName>
    <definedName name="_xlnm._FilterDatabase" localSheetId="3" hidden="1">Sheet1!$B$3:$L$218</definedName>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Parse_In" localSheetId="4" hidden="1">#REF!</definedName>
    <definedName name="_Parse_In" hidden="1">#REF!</definedName>
    <definedName name="_Parse_Out" localSheetId="4" hidden="1">#REF!</definedName>
    <definedName name="_Parse_Out" hidden="1">#REF!</definedName>
    <definedName name="_RSE1">#REF!</definedName>
    <definedName name="_RSE2">#REF!</definedName>
    <definedName name="_TPy530231">#REF!</definedName>
    <definedName name="a" localSheetId="2"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4">#REF!</definedName>
    <definedName name="a" hidden="1">{#N/A,#N/A,FALSE,"Aging Summary";#N/A,#N/A,FALSE,"Ratio Analysis";#N/A,#N/A,FALSE,"Test 120 Day Accts";#N/A,#N/A,FALSE,"Tickmarks"}</definedName>
    <definedName name="A_impresión_IM" localSheetId="4">#REF!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4">#REF!</definedName>
    <definedName name="ADV_PROM">#REF!</definedName>
    <definedName name="APSUMMARY">#REF!</definedName>
    <definedName name="AR_Balance">#REF!</definedName>
    <definedName name="ARA_Threshold">#REF!</definedName>
    <definedName name="_xlnm.Print_Area" localSheetId="1">'Activo Neto'!$A$6:$F$46</definedName>
    <definedName name="_xlnm.Print_Area" localSheetId="2">'Estado de Ingresos y Egresos'!$A$6:$G$40</definedName>
    <definedName name="_xlnm.Print_Area" localSheetId="5">'Flujos de Efectivo'!$A$7:$F$41</definedName>
    <definedName name="_xlnm.Print_Area" localSheetId="4">'Variación del Activo Neto'!$B$7:$I$32</definedName>
    <definedName name="Area_de_impresión2" localSheetId="8">#REF!</definedName>
    <definedName name="Area_de_impresión2" localSheetId="4">#REF!</definedName>
    <definedName name="Area_de_impresión2">#REF!</definedName>
    <definedName name="Area_de_impresión3" localSheetId="4">#REF!</definedName>
    <definedName name="Area_de_impresión3">#REF!</definedName>
    <definedName name="ARGENTINA" localSheetId="4">#REF!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4" hidden="1">#REF!</definedName>
    <definedName name="AS2StaticLS" hidden="1">#REF!</definedName>
    <definedName name="AS2SyncStepLS" hidden="1">0</definedName>
    <definedName name="AS2TickmarkLS" localSheetId="4" hidden="1">#REF!</definedName>
    <definedName name="AS2TickmarkLS" hidden="1">#REF!</definedName>
    <definedName name="AS2VersionLS" hidden="1">300</definedName>
    <definedName name="assssssssssssssssssssssssssssssssssssssssss" hidden="1">#REF!</definedName>
    <definedName name="B" localSheetId="4">#REF!</definedName>
    <definedName name="B">#REF!</definedName>
    <definedName name="_xlnm.Database" localSheetId="4">#REF!</definedName>
    <definedName name="_xlnm.Database">#REF!</definedName>
    <definedName name="basemeta" localSheetId="4">#REF!</definedName>
    <definedName name="basemeta">#REF!</definedName>
    <definedName name="basenueva" localSheetId="4">#REF!</definedName>
    <definedName name="basenueva">#REF!</definedName>
    <definedName name="BB">#REF!</definedName>
    <definedName name="BCDE" localSheetId="5"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4"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4">#REF!</definedName>
    <definedName name="BRASIL">#REF!</definedName>
    <definedName name="bsusocomb1">#REF!</definedName>
    <definedName name="bsusonorte1">#REF!</definedName>
    <definedName name="bsusosur1">#REF!</definedName>
    <definedName name="BuiltIn_Print_Area" localSheetId="4">#REF!</definedName>
    <definedName name="BuiltIn_Print_Area">#REF!</definedName>
    <definedName name="BuiltIn_Print_Area___0___0___0___0___0" localSheetId="4">#REF!</definedName>
    <definedName name="BuiltIn_Print_Area___0___0___0___0___0">#REF!</definedName>
    <definedName name="BuiltIn_Print_Area___0___0___0___0___0___0___0___0" localSheetId="4">#REF!</definedName>
    <definedName name="BuiltIn_Print_Area___0___0___0___0___0___0___0___0">#REF!</definedName>
    <definedName name="canal" localSheetId="4">#REF!</definedName>
    <definedName name="canal">#REF!</definedName>
    <definedName name="Capitali">#REF!</definedName>
    <definedName name="CC" localSheetId="4">#REF!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4">#REF!</definedName>
    <definedName name="chart1">#REF!</definedName>
    <definedName name="cliente" localSheetId="4">#REF!</definedName>
    <definedName name="cliente">#REF!</definedName>
    <definedName name="cliente2" localSheetId="4">#REF!</definedName>
    <definedName name="cliente2">#REF!</definedName>
    <definedName name="Clientes" localSheetId="4">#REF!</definedName>
    <definedName name="Clientes">#REF!</definedName>
    <definedName name="Clients_Population_Total" localSheetId="4">#REF!</definedName>
    <definedName name="Clients_Population_Total">#REF!</definedName>
    <definedName name="cndsuuuuuuuuuuuuuuuuuuuuuuuuuuuuuuuuuuuuuuuuuuuuuuuuuuuuu" hidden="1">#REF!</definedName>
    <definedName name="co" localSheetId="4">#REF!</definedName>
    <definedName name="co">#REF!</definedName>
    <definedName name="COMPAÑIAS" localSheetId="4">#REF!</definedName>
    <definedName name="COMPAÑIAS">#REF!</definedName>
    <definedName name="Compilacion">#REF!</definedName>
    <definedName name="complacu" localSheetId="4">#REF!</definedName>
    <definedName name="complacu">#REF!</definedName>
    <definedName name="complemes" localSheetId="4">#REF!</definedName>
    <definedName name="complemes">#REF!</definedName>
    <definedName name="Computed_Sample_Population_Total" localSheetId="4">#REF!</definedName>
    <definedName name="Computed_Sample_Population_Total">#REF!</definedName>
    <definedName name="COST_MP" localSheetId="4">#REF!</definedName>
    <definedName name="COST_MP">#REF!</definedName>
    <definedName name="crin0010">#REF!</definedName>
    <definedName name="Customer">#REF!</definedName>
    <definedName name="customerld">#REF!</definedName>
    <definedName name="CustomerPCS">#REF!</definedName>
    <definedName name="CY_Accounts_Receivable" localSheetId="4">#REF!</definedName>
    <definedName name="CY_Administration" localSheetId="4">#REF!</definedName>
    <definedName name="CY_Administration">#REF!</definedName>
    <definedName name="CY_Cash" localSheetId="4">#REF!</definedName>
    <definedName name="CY_Cash_Div_Dec" localSheetId="4">#REF!</definedName>
    <definedName name="CY_CASH_DIVIDENDS_DECLARED__per_common_share" localSheetId="4">#REF!</definedName>
    <definedName name="CY_Common_Equity" localSheetId="4">#REF!</definedName>
    <definedName name="CY_Cost_of_Sales" localSheetId="4">#REF!</definedName>
    <definedName name="CY_Current_Liabilities" localSheetId="4">#REF!</definedName>
    <definedName name="CY_Depreciation" localSheetId="4">#REF!</definedName>
    <definedName name="CY_Disc._Ops." localSheetId="4">#REF!</definedName>
    <definedName name="CY_Disc_mnth">#REF!</definedName>
    <definedName name="CY_Disc_pd">#REF!</definedName>
    <definedName name="CY_Discounts">#REF!</definedName>
    <definedName name="CY_Earnings_per_share" localSheetId="4">#REF!</definedName>
    <definedName name="CY_Extraord." localSheetId="4">#REF!</definedName>
    <definedName name="CY_Gross_Profit" localSheetId="4">#REF!</definedName>
    <definedName name="CY_INC_AFT_TAX" localSheetId="4">#REF!</definedName>
    <definedName name="CY_INC_BEF_EXTRAORD" localSheetId="4">#REF!</definedName>
    <definedName name="CY_Inc_Bef_Tax" localSheetId="4">#REF!</definedName>
    <definedName name="CY_Intangible_Assets" localSheetId="4">#REF!</definedName>
    <definedName name="CY_Intangible_Assets">#REF!</definedName>
    <definedName name="CY_Interest_Expense" localSheetId="4">#REF!</definedName>
    <definedName name="CY_Inventory" localSheetId="4">#REF!</definedName>
    <definedName name="CY_LIABIL_EQUITY" localSheetId="4">#REF!</definedName>
    <definedName name="CY_LIABIL_EQUITY">#REF!</definedName>
    <definedName name="CY_Long_term_Debt__excl_Dfd_Taxes" localSheetId="4">#REF!</definedName>
    <definedName name="CY_LT_Debt" localSheetId="4">#REF!</definedName>
    <definedName name="CY_Market_Value_of_Equity" localSheetId="4">#REF!</definedName>
    <definedName name="CY_Marketable_Sec" localSheetId="4">#REF!</definedName>
    <definedName name="CY_Marketable_Sec">#REF!</definedName>
    <definedName name="CY_NET_INCOME" localSheetId="4">#REF!</definedName>
    <definedName name="CY_NET_PROFIT">#REF!</definedName>
    <definedName name="CY_Net_Revenue" localSheetId="4">#REF!</definedName>
    <definedName name="CY_Operating_Income" localSheetId="4">#REF!</definedName>
    <definedName name="CY_Operating_Income">#REF!</definedName>
    <definedName name="CY_Other" localSheetId="4">#REF!</definedName>
    <definedName name="CY_Other">#REF!</definedName>
    <definedName name="CY_Other_Curr_Assets" localSheetId="4">#REF!</definedName>
    <definedName name="CY_Other_Curr_Assets">#REF!</definedName>
    <definedName name="CY_Other_LT_Assets" localSheetId="4">#REF!</definedName>
    <definedName name="CY_Other_LT_Assets">#REF!</definedName>
    <definedName name="CY_Other_LT_Liabilities" localSheetId="4">#REF!</definedName>
    <definedName name="CY_Other_LT_Liabilities">#REF!</definedName>
    <definedName name="CY_Preferred_Stock" localSheetId="4">#REF!</definedName>
    <definedName name="CY_Preferred_Stock">#REF!</definedName>
    <definedName name="CY_QUICK_ASSETS" localSheetId="4">#REF!</definedName>
    <definedName name="CY_Ret_mnth">#REF!</definedName>
    <definedName name="CY_Ret_pd">#REF!</definedName>
    <definedName name="CY_Retained_Earnings" localSheetId="4">#REF!</definedName>
    <definedName name="CY_Retained_Earnings">#REF!</definedName>
    <definedName name="CY_Returns">#REF!</definedName>
    <definedName name="CY_Selling" localSheetId="4">#REF!</definedName>
    <definedName name="CY_Selling">#REF!</definedName>
    <definedName name="CY_Tangible_Assets" localSheetId="4">#REF!</definedName>
    <definedName name="CY_Tangible_Assets">#REF!</definedName>
    <definedName name="CY_Tangible_Net_Worth" localSheetId="4">#REF!</definedName>
    <definedName name="CY_Taxes" localSheetId="4">#REF!</definedName>
    <definedName name="CY_TOTAL_ASSETS" localSheetId="4">#REF!</definedName>
    <definedName name="CY_TOTAL_CURR_ASSETS" localSheetId="4">#REF!</definedName>
    <definedName name="CY_TOTAL_DEBT" localSheetId="4">#REF!</definedName>
    <definedName name="CY_TOTAL_EQUITY" localSheetId="4">#REF!</definedName>
    <definedName name="CY_Trade_Payables" localSheetId="4">#REF!</definedName>
    <definedName name="CY_Weighted_Average" localSheetId="4">#REF!</definedName>
    <definedName name="CY_Working_Capital" localSheetId="4">#REF!</definedName>
    <definedName name="CY_Year_Income_Statement" localSheetId="4">#REF!</definedName>
    <definedName name="da" localSheetId="2"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FDFAD" localSheetId="2" hidden="1">{#N/A,#N/A,FALSE,"VOL"}</definedName>
    <definedName name="DAFDFAD" localSheetId="5" hidden="1">{#N/A,#N/A,FALSE,"VOL"}</definedName>
    <definedName name="DAFDFAD" localSheetId="8" hidden="1">{#N/A,#N/A,FALSE,"VOL"}</definedName>
    <definedName name="DAFDFAD" localSheetId="4" hidden="1">{#N/A,#N/A,FALSE,"VOL"}</definedName>
    <definedName name="DAFDFAD" hidden="1">{#N/A,#N/A,FALSE,"VOL"}</definedName>
    <definedName name="DASA" localSheetId="4">#REF!</definedName>
    <definedName name="DASA">#REF!</definedName>
    <definedName name="data" localSheetId="4">#REF!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4">#REF!</definedName>
    <definedName name="datos">#REF!</definedName>
    <definedName name="Definición">#REF!</definedName>
    <definedName name="desc" localSheetId="4">#REF!</definedName>
    <definedName name="desc">#REF!</definedName>
    <definedName name="detaacu" localSheetId="4">#REF!</definedName>
    <definedName name="detaacu">#REF!</definedName>
    <definedName name="detames" localSheetId="4">#REF!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4">#REF!</definedName>
    <definedName name="Dist">#REF!</definedName>
    <definedName name="distribuidores" localSheetId="4">#REF!</definedName>
    <definedName name="distribuidores">#REF!</definedName>
    <definedName name="Dollar_Threshold" localSheetId="4">#REF!</definedName>
    <definedName name="Dollar_Threshold">#REF!</definedName>
    <definedName name="dtt" hidden="1">#REF!</definedName>
    <definedName name="Edesa" localSheetId="4">#REF!</definedName>
    <definedName name="Edesa">#REF!</definedName>
    <definedName name="Enriputo" localSheetId="4">#REF!</definedName>
    <definedName name="Enriputo">#REF!</definedName>
    <definedName name="eoafh">#REF!</definedName>
    <definedName name="eoafn">#REF!</definedName>
    <definedName name="eoafs">#REF!</definedName>
    <definedName name="est" localSheetId="4">#REF!</definedName>
    <definedName name="est">#REF!</definedName>
    <definedName name="ESTBF" localSheetId="4">#REF!</definedName>
    <definedName name="ESTBF">#REF!</definedName>
    <definedName name="ESTIMADO" localSheetId="4">#REF!</definedName>
    <definedName name="ESTIMADO">#REF!</definedName>
    <definedName name="EV__LASTREFTIME__" hidden="1">38972.3597337963</definedName>
    <definedName name="EX" localSheetId="4">#REF!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4">#REF!</definedName>
    <definedName name="GASTOS">#REF!</definedName>
    <definedName name="grandes3">#REF!</definedName>
    <definedName name="histor" localSheetId="4">#REF!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4">#REF!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2" hidden="1">{#N/A,#N/A,FALSE,"VOL"}</definedName>
    <definedName name="liq" localSheetId="5" hidden="1">{#N/A,#N/A,FALSE,"VOL"}</definedName>
    <definedName name="liq" localSheetId="8" hidden="1">{#N/A,#N/A,FALSE,"VOL"}</definedName>
    <definedName name="liq" localSheetId="4" hidden="1">{#N/A,#N/A,FALSE,"VOL"}</definedName>
    <definedName name="liq" hidden="1">{#N/A,#N/A,FALSE,"VOL"}</definedName>
    <definedName name="listasuper" localSheetId="4">#REF!</definedName>
    <definedName name="listasuper">#REF!</definedName>
    <definedName name="Maintenance">#REF!</definedName>
    <definedName name="maintenanceld">#REF!</definedName>
    <definedName name="MaintenancePCS">#REF!</definedName>
    <definedName name="marca" localSheetId="4">#REF!</definedName>
    <definedName name="marca">#REF!</definedName>
    <definedName name="Marcas" localSheetId="4">#REF!</definedName>
    <definedName name="Marcas">#REF!</definedName>
    <definedName name="Minimis">#REF!</definedName>
    <definedName name="MKT">#REF!</definedName>
    <definedName name="mktld">#REF!</definedName>
    <definedName name="MKTPCS">#REF!</definedName>
    <definedName name="MP" localSheetId="4">#REF!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5"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8" hidden="1">#REF!</definedName>
    <definedName name="ngughuiyhuhhhhhhhhhhhhhhhhhh" hidden="1">#REF!</definedName>
    <definedName name="njkhoikh" localSheetId="8" hidden="1">#REF!</definedName>
    <definedName name="njkhoikh" hidden="1">#REF!</definedName>
    <definedName name="nmm" localSheetId="2" hidden="1">{#N/A,#N/A,FALSE,"VOL"}</definedName>
    <definedName name="nmm" localSheetId="5" hidden="1">{#N/A,#N/A,FALSE,"VOL"}</definedName>
    <definedName name="nmm" localSheetId="8" hidden="1">{#N/A,#N/A,FALSE,"VOL"}</definedName>
    <definedName name="nmm" localSheetId="4" hidden="1">{#N/A,#N/A,FALSE,"VOL"}</definedName>
    <definedName name="nmm" hidden="1">{#N/A,#N/A,FALSE,"VOL"}</definedName>
    <definedName name="NO" localSheetId="2" hidden="1">{#N/A,#N/A,FALSE,"VOL"}</definedName>
    <definedName name="NO" localSheetId="5" hidden="1">{#N/A,#N/A,FALSE,"VOL"}</definedName>
    <definedName name="NO" localSheetId="8" hidden="1">{#N/A,#N/A,FALSE,"VOL"}</definedName>
    <definedName name="NO" localSheetId="4" hidden="1">{#N/A,#N/A,FALSE,"VOL"}</definedName>
    <definedName name="NO" hidden="1">{#N/A,#N/A,FALSE,"VOL"}</definedName>
    <definedName name="NonTop_Stratum_Value" localSheetId="4">#REF!</definedName>
    <definedName name="NonTop_Stratum_Value">#REF!</definedName>
    <definedName name="Number_of_Selections">#REF!</definedName>
    <definedName name="Numof_Selections2">#REF!</definedName>
    <definedName name="ñfdsl" localSheetId="8">#REF!</definedName>
    <definedName name="ñfdsl">#REF!</definedName>
    <definedName name="ññ" localSheetId="8">#REF!</definedName>
    <definedName name="ññ">#REF!</definedName>
    <definedName name="OLE_LINK2" localSheetId="4">'Variación del Activo Neto'!#REF!</definedName>
    <definedName name="OLE_LINK7" localSheetId="2">'Estado de Ingresos y Egresos'!#REF!</definedName>
    <definedName name="OPPROD" localSheetId="8">#REF!</definedName>
    <definedName name="OPPROD" localSheetId="4">#REF!</definedName>
    <definedName name="OPPROD">#REF!</definedName>
    <definedName name="opt" localSheetId="8">#REF!</definedName>
    <definedName name="opt">#REF!</definedName>
    <definedName name="optr">#REF!</definedName>
    <definedName name="Others">#REF!</definedName>
    <definedName name="othersld">#REF!</definedName>
    <definedName name="OthersPCS">#REF!</definedName>
    <definedName name="PARAGUAY" localSheetId="4">#REF!</definedName>
    <definedName name="PARAGUAY">#REF!</definedName>
    <definedName name="participa" localSheetId="4">#REF!</definedName>
    <definedName name="participa">#REF!</definedName>
    <definedName name="Partidas_seleccionadas_test_de_">#REF!</definedName>
    <definedName name="Partidas_Selecionadas">#REF!</definedName>
    <definedName name="Percent_Threshold" localSheetId="4">#REF!</definedName>
    <definedName name="Percent_Threshold">#REF!</definedName>
    <definedName name="PL_Dollar_Threshold" localSheetId="4">#REF!</definedName>
    <definedName name="PL_Dollar_Threshold">#REF!</definedName>
    <definedName name="PL_Percent_Threshold" localSheetId="4">#REF!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4">#REF!</definedName>
    <definedName name="POLYAR">#REF!</definedName>
    <definedName name="potir">#REF!</definedName>
    <definedName name="ppc" localSheetId="4">#REF!</definedName>
    <definedName name="ppc">#REF!</definedName>
    <definedName name="pr" localSheetId="4">#REF!</definedName>
    <definedName name="pr">#REF!</definedName>
    <definedName name="previs">#REF!</definedName>
    <definedName name="PS_Test_de_Gastos" localSheetId="8">#REF!</definedName>
    <definedName name="PS_Test_de_Gastos">#REF!</definedName>
    <definedName name="PY_Accounts_Receivable" localSheetId="4">#REF!</definedName>
    <definedName name="PY_Administration" localSheetId="4">#REF!</definedName>
    <definedName name="PY_Administration">#REF!</definedName>
    <definedName name="PY_Cash" localSheetId="4">#REF!</definedName>
    <definedName name="PY_Cash_Div_Dec" localSheetId="4">#REF!</definedName>
    <definedName name="PY_CASH_DIVIDENDS_DECLARED__per_common_share" localSheetId="4">#REF!</definedName>
    <definedName name="PY_Common_Equity" localSheetId="4">#REF!</definedName>
    <definedName name="PY_Cost_of_Sales" localSheetId="4">#REF!</definedName>
    <definedName name="PY_Current_Liabilities" localSheetId="4">#REF!</definedName>
    <definedName name="PY_Depreciation" localSheetId="4">#REF!</definedName>
    <definedName name="PY_Disc._Ops." localSheetId="4">#REF!</definedName>
    <definedName name="PY_Disc_allow">#REF!</definedName>
    <definedName name="PY_Disc_mnth">#REF!</definedName>
    <definedName name="PY_Disc_pd">#REF!</definedName>
    <definedName name="PY_Discounts">#REF!</definedName>
    <definedName name="PY_Earnings_per_share" localSheetId="4">#REF!</definedName>
    <definedName name="PY_Extraord." localSheetId="4">#REF!</definedName>
    <definedName name="PY_Gross_Profit" localSheetId="4">#REF!</definedName>
    <definedName name="PY_INC_AFT_TAX" localSheetId="4">#REF!</definedName>
    <definedName name="PY_INC_BEF_EXTRAORD" localSheetId="4">#REF!</definedName>
    <definedName name="PY_Inc_Bef_Tax" localSheetId="4">#REF!</definedName>
    <definedName name="PY_Intangible_Assets" localSheetId="4">#REF!</definedName>
    <definedName name="PY_Intangible_Assets">#REF!</definedName>
    <definedName name="PY_Interest_Expense" localSheetId="4">#REF!</definedName>
    <definedName name="PY_Inventory" localSheetId="4">#REF!</definedName>
    <definedName name="PY_LIABIL_EQUITY" localSheetId="4">#REF!</definedName>
    <definedName name="PY_LIABIL_EQUITY">#REF!</definedName>
    <definedName name="PY_Long_term_Debt__excl_Dfd_Taxes" localSheetId="4">#REF!</definedName>
    <definedName name="PY_LT_Debt" localSheetId="4">#REF!</definedName>
    <definedName name="PY_Market_Value_of_Equity" localSheetId="4">#REF!</definedName>
    <definedName name="PY_Marketable_Sec" localSheetId="4">#REF!</definedName>
    <definedName name="PY_Marketable_Sec">#REF!</definedName>
    <definedName name="PY_NET_INCOME" localSheetId="4">#REF!</definedName>
    <definedName name="PY_NET_PROFIT">#REF!</definedName>
    <definedName name="PY_Net_Revenue" localSheetId="4">#REF!</definedName>
    <definedName name="PY_Operating_Inc" localSheetId="4">#REF!</definedName>
    <definedName name="PY_Operating_Inc">#REF!</definedName>
    <definedName name="PY_Operating_Income" localSheetId="4">#REF!</definedName>
    <definedName name="PY_Operating_Income">#REF!</definedName>
    <definedName name="PY_Other_Curr_Assets" localSheetId="4">#REF!</definedName>
    <definedName name="PY_Other_Curr_Assets">#REF!</definedName>
    <definedName name="PY_Other_Exp" localSheetId="4">#REF!</definedName>
    <definedName name="PY_Other_Exp">#REF!</definedName>
    <definedName name="PY_Other_LT_Assets" localSheetId="4">#REF!</definedName>
    <definedName name="PY_Other_LT_Assets">#REF!</definedName>
    <definedName name="PY_Other_LT_Liabilities" localSheetId="4">#REF!</definedName>
    <definedName name="PY_Other_LT_Liabilities">#REF!</definedName>
    <definedName name="PY_Preferred_Stock" localSheetId="4">#REF!</definedName>
    <definedName name="PY_Preferred_Stock">#REF!</definedName>
    <definedName name="PY_QUICK_ASSETS" localSheetId="4">#REF!</definedName>
    <definedName name="PY_Ret_allow">#REF!</definedName>
    <definedName name="PY_Ret_mnth">#REF!</definedName>
    <definedName name="PY_Ret_pd">#REF!</definedName>
    <definedName name="PY_Retained_Earnings" localSheetId="4">#REF!</definedName>
    <definedName name="PY_Retained_Earnings">#REF!</definedName>
    <definedName name="PY_Returns">#REF!</definedName>
    <definedName name="PY_Selling" localSheetId="4">#REF!</definedName>
    <definedName name="PY_Selling">#REF!</definedName>
    <definedName name="PY_Tangible_Assets" localSheetId="4">#REF!</definedName>
    <definedName name="PY_Tangible_Assets">#REF!</definedName>
    <definedName name="PY_Tangible_Net_Worth" localSheetId="4">#REF!</definedName>
    <definedName name="PY_Taxes" localSheetId="4">#REF!</definedName>
    <definedName name="PY_TOTAL_ASSETS" localSheetId="4">#REF!</definedName>
    <definedName name="PY_TOTAL_CURR_ASSETS" localSheetId="4">#REF!</definedName>
    <definedName name="PY_TOTAL_DEBT" localSheetId="4">#REF!</definedName>
    <definedName name="PY_TOTAL_EQUITY" localSheetId="4">#REF!</definedName>
    <definedName name="PY_Trade_Payables" localSheetId="4">#REF!</definedName>
    <definedName name="PY_Weighted_Average" localSheetId="4">#REF!</definedName>
    <definedName name="PY_Working_Capital" localSheetId="4">#REF!</definedName>
    <definedName name="PY_Year_Income_Statement" localSheetId="4">#REF!</definedName>
    <definedName name="PY2_Accounts_Receivable" localSheetId="4">#REF!</definedName>
    <definedName name="PY2_Administration" localSheetId="4">#REF!</definedName>
    <definedName name="PY2_Cash" localSheetId="4">#REF!</definedName>
    <definedName name="PY2_Cash_Div_Dec" localSheetId="4">#REF!</definedName>
    <definedName name="PY2_CASH_DIVIDENDS_DECLARED__per_common_share" localSheetId="4">#REF!</definedName>
    <definedName name="PY2_Common_Equity" localSheetId="4">#REF!</definedName>
    <definedName name="PY2_Cost_of_Sales" localSheetId="4">#REF!</definedName>
    <definedName name="PY2_Current_Liabilities" localSheetId="4">#REF!</definedName>
    <definedName name="PY2_Depreciation" localSheetId="4">#REF!</definedName>
    <definedName name="PY2_Disc._Ops." localSheetId="4">#REF!</definedName>
    <definedName name="PY2_Earnings_per_share" localSheetId="4">#REF!</definedName>
    <definedName name="PY2_Extraord." localSheetId="4">#REF!</definedName>
    <definedName name="PY2_Gross_Profit" localSheetId="4">#REF!</definedName>
    <definedName name="PY2_INC_AFT_TAX" localSheetId="4">#REF!</definedName>
    <definedName name="PY2_INC_BEF_EXTRAORD" localSheetId="4">#REF!</definedName>
    <definedName name="PY2_Inc_Bef_Tax" localSheetId="4">#REF!</definedName>
    <definedName name="PY2_Intangible_Assets" localSheetId="4">#REF!</definedName>
    <definedName name="PY2_Interest_Expense" localSheetId="4">#REF!</definedName>
    <definedName name="PY2_Inventory" localSheetId="4">#REF!</definedName>
    <definedName name="PY2_LIABIL_EQUITY" localSheetId="4">#REF!</definedName>
    <definedName name="PY2_Long_term_Debt__excl_Dfd_Taxes" localSheetId="4">#REF!</definedName>
    <definedName name="PY2_LT_Debt" localSheetId="4">#REF!</definedName>
    <definedName name="PY2_Market_Value_of_Equity" localSheetId="4">#REF!</definedName>
    <definedName name="PY2_Marketable_Sec" localSheetId="4">#REF!</definedName>
    <definedName name="PY2_NET_INCOME" localSheetId="4">#REF!</definedName>
    <definedName name="PY2_Net_Revenue" localSheetId="4">#REF!</definedName>
    <definedName name="PY2_Operating_Inc" localSheetId="4">#REF!</definedName>
    <definedName name="PY2_Operating_Income" localSheetId="4">#REF!</definedName>
    <definedName name="PY2_Other_Curr_Assets" localSheetId="4">#REF!</definedName>
    <definedName name="PY2_Other_Exp." localSheetId="4">#REF!</definedName>
    <definedName name="PY2_Other_LT_Assets" localSheetId="4">#REF!</definedName>
    <definedName name="PY2_Other_LT_Liabilities" localSheetId="4">#REF!</definedName>
    <definedName name="PY2_Preferred_Stock" localSheetId="4">#REF!</definedName>
    <definedName name="PY2_QUICK_ASSETS" localSheetId="4">#REF!</definedName>
    <definedName name="PY2_Retained_Earnings" localSheetId="4">#REF!</definedName>
    <definedName name="PY2_Selling" localSheetId="4">#REF!</definedName>
    <definedName name="PY2_Tangible_Assets" localSheetId="4">#REF!</definedName>
    <definedName name="PY2_Tangible_Net_Worth" localSheetId="4">#REF!</definedName>
    <definedName name="PY2_Taxes" localSheetId="4">#REF!</definedName>
    <definedName name="PY2_TOTAL_ASSETS" localSheetId="4">#REF!</definedName>
    <definedName name="PY2_TOTAL_CURR_ASSETS" localSheetId="4">#REF!</definedName>
    <definedName name="PY2_TOTAL_DEBT" localSheetId="4">#REF!</definedName>
    <definedName name="PY2_TOTAL_EQUITY" localSheetId="4">#REF!</definedName>
    <definedName name="PY2_Trade_Payables" localSheetId="4">#REF!</definedName>
    <definedName name="PY2_Weighted_Average" localSheetId="4">#REF!</definedName>
    <definedName name="PY2_Working_Capital" localSheetId="4">#REF!</definedName>
    <definedName name="PY2_Year_Income_Statement" localSheetId="4">#REF!</definedName>
    <definedName name="PY3_Accounts_Receivable" localSheetId="4">#REF!</definedName>
    <definedName name="PY3_Administration" localSheetId="4">#REF!</definedName>
    <definedName name="PY3_Cash" localSheetId="4">#REF!</definedName>
    <definedName name="PY3_Common_Equity" localSheetId="4">#REF!</definedName>
    <definedName name="PY3_Cost_of_Sales" localSheetId="4">#REF!</definedName>
    <definedName name="PY3_Current_Liabilities" localSheetId="4">#REF!</definedName>
    <definedName name="PY3_Depreciation" localSheetId="4">#REF!</definedName>
    <definedName name="PY3_Disc._Ops." localSheetId="4">#REF!</definedName>
    <definedName name="PY3_Extraord." localSheetId="4">#REF!</definedName>
    <definedName name="PY3_Gross_Profit" localSheetId="4">#REF!</definedName>
    <definedName name="PY3_INC_AFT_TAX" localSheetId="4">#REF!</definedName>
    <definedName name="PY3_INC_BEF_EXTRAORD" localSheetId="4">#REF!</definedName>
    <definedName name="PY3_Inc_Bef_Tax" localSheetId="4">#REF!</definedName>
    <definedName name="PY3_Intangible_Assets" localSheetId="4">#REF!</definedName>
    <definedName name="PY3_Intangible_Assets">#REF!</definedName>
    <definedName name="PY3_Interest_Expense" localSheetId="4">#REF!</definedName>
    <definedName name="PY3_Inventory" localSheetId="4">#REF!</definedName>
    <definedName name="PY3_LIABIL_EQUITY" localSheetId="4">#REF!</definedName>
    <definedName name="PY3_Long_term_Debt__excl_Dfd_Taxes" localSheetId="4">#REF!</definedName>
    <definedName name="PY3_Marketable_Sec" localSheetId="4">#REF!</definedName>
    <definedName name="PY3_Marketable_Sec">#REF!</definedName>
    <definedName name="PY3_NET_INCOME" localSheetId="4">#REF!</definedName>
    <definedName name="PY3_Net_Revenue" localSheetId="4">#REF!</definedName>
    <definedName name="PY3_Operating_Inc" localSheetId="4">#REF!</definedName>
    <definedName name="PY3_Other_Curr_Assets" localSheetId="4">#REF!</definedName>
    <definedName name="PY3_Other_Curr_Assets">#REF!</definedName>
    <definedName name="PY3_Other_Exp." localSheetId="4">#REF!</definedName>
    <definedName name="PY3_Other_LT_Assets" localSheetId="4">#REF!</definedName>
    <definedName name="PY3_Other_LT_Assets">#REF!</definedName>
    <definedName name="PY3_Other_LT_Liabilities" localSheetId="4">#REF!</definedName>
    <definedName name="PY3_Other_LT_Liabilities">#REF!</definedName>
    <definedName name="PY3_Preferred_Stock" localSheetId="4">#REF!</definedName>
    <definedName name="PY3_Preferred_Stock">#REF!</definedName>
    <definedName name="PY3_QUICK_ASSETS" localSheetId="4">#REF!</definedName>
    <definedName name="PY3_Retained_Earnings" localSheetId="4">#REF!</definedName>
    <definedName name="PY3_Retained_Earnings">#REF!</definedName>
    <definedName name="PY3_Selling" localSheetId="4">#REF!</definedName>
    <definedName name="PY3_Tangible_Assets" localSheetId="4">#REF!</definedName>
    <definedName name="PY3_Tangible_Assets">#REF!</definedName>
    <definedName name="PY3_Taxes" localSheetId="4">#REF!</definedName>
    <definedName name="PY3_TOTAL_ASSETS" localSheetId="4">#REF!</definedName>
    <definedName name="PY3_TOTAL_CURR_ASSETS" localSheetId="4">#REF!</definedName>
    <definedName name="PY3_TOTAL_DEBT" localSheetId="4">#REF!</definedName>
    <definedName name="PY3_TOTAL_EQUITY" localSheetId="4">#REF!</definedName>
    <definedName name="PY3_Trade_Payables" localSheetId="4">#REF!</definedName>
    <definedName name="PY3_Year_Income_Statement" localSheetId="4">#REF!</definedName>
    <definedName name="PY4_Accounts_Receivable" localSheetId="4">#REF!</definedName>
    <definedName name="PY4_Administration" localSheetId="4">#REF!</definedName>
    <definedName name="PY4_Cash" localSheetId="4">#REF!</definedName>
    <definedName name="PY4_Common_Equity" localSheetId="4">#REF!</definedName>
    <definedName name="PY4_Cost_of_Sales" localSheetId="4">#REF!</definedName>
    <definedName name="PY4_Current_Liabilities" localSheetId="4">#REF!</definedName>
    <definedName name="PY4_Depreciation" localSheetId="4">#REF!</definedName>
    <definedName name="PY4_Disc._Ops." localSheetId="4">#REF!</definedName>
    <definedName name="PY4_Extraord." localSheetId="4">#REF!</definedName>
    <definedName name="PY4_Gross_Profit" localSheetId="4">#REF!</definedName>
    <definedName name="PY4_INC_AFT_TAX" localSheetId="4">#REF!</definedName>
    <definedName name="PY4_INC_BEF_EXTRAORD" localSheetId="4">#REF!</definedName>
    <definedName name="PY4_Inc_Bef_Tax" localSheetId="4">#REF!</definedName>
    <definedName name="PY4_Intangible_Assets" localSheetId="4">#REF!</definedName>
    <definedName name="PY4_Intangible_Assets">#REF!</definedName>
    <definedName name="PY4_Interest_Expense" localSheetId="4">#REF!</definedName>
    <definedName name="PY4_Inventory" localSheetId="4">#REF!</definedName>
    <definedName name="PY4_LIABIL_EQUITY" localSheetId="4">#REF!</definedName>
    <definedName name="PY4_Long_term_Debt__excl_Dfd_Taxes" localSheetId="4">#REF!</definedName>
    <definedName name="PY4_Marketable_Sec" localSheetId="4">#REF!</definedName>
    <definedName name="PY4_Marketable_Sec">#REF!</definedName>
    <definedName name="PY4_NET_INCOME" localSheetId="4">#REF!</definedName>
    <definedName name="PY4_Net_Revenue" localSheetId="4">#REF!</definedName>
    <definedName name="PY4_Operating_Inc" localSheetId="4">#REF!</definedName>
    <definedName name="PY4_Other_Cur_Assets" localSheetId="4">#REF!</definedName>
    <definedName name="PY4_Other_Cur_Assets">#REF!</definedName>
    <definedName name="PY4_Other_Exp." localSheetId="4">#REF!</definedName>
    <definedName name="PY4_Other_LT_Assets" localSheetId="4">#REF!</definedName>
    <definedName name="PY4_Other_LT_Assets">#REF!</definedName>
    <definedName name="PY4_Other_LT_Liabilities" localSheetId="4">#REF!</definedName>
    <definedName name="PY4_Other_LT_Liabilities">#REF!</definedName>
    <definedName name="PY4_Preferred_Stock" localSheetId="4">#REF!</definedName>
    <definedName name="PY4_Preferred_Stock">#REF!</definedName>
    <definedName name="PY4_QUICK_ASSETS" localSheetId="4">#REF!</definedName>
    <definedName name="PY4_Retained_Earnings" localSheetId="4">#REF!</definedName>
    <definedName name="PY4_Retained_Earnings">#REF!</definedName>
    <definedName name="PY4_Selling" localSheetId="4">#REF!</definedName>
    <definedName name="PY4_Tangible_Assets" localSheetId="4">#REF!</definedName>
    <definedName name="PY4_Tangible_Assets">#REF!</definedName>
    <definedName name="PY4_Taxes" localSheetId="4">#REF!</definedName>
    <definedName name="PY4_TOTAL_ASSETS" localSheetId="4">#REF!</definedName>
    <definedName name="PY4_TOTAL_CURR_ASSETS" localSheetId="4">#REF!</definedName>
    <definedName name="PY4_TOTAL_DEBT" localSheetId="4">#REF!</definedName>
    <definedName name="PY4_TOTAL_EQUITY" localSheetId="4">#REF!</definedName>
    <definedName name="PY4_Trade_Payables" localSheetId="4">#REF!</definedName>
    <definedName name="PY4_Year_Income_Statement" localSheetId="4">#REF!</definedName>
    <definedName name="PY5_Accounts_Receivable" localSheetId="4">#REF!</definedName>
    <definedName name="PY5_Accounts_Receivable">#REF!</definedName>
    <definedName name="PY5_Administration" localSheetId="4">#REF!</definedName>
    <definedName name="PY5_Cash" localSheetId="4">#REF!</definedName>
    <definedName name="PY5_Common_Equity" localSheetId="4">#REF!</definedName>
    <definedName name="PY5_Cost_of_Sales" localSheetId="4">#REF!</definedName>
    <definedName name="PY5_Current_Liabilities" localSheetId="4">#REF!</definedName>
    <definedName name="PY5_Depreciation" localSheetId="4">#REF!</definedName>
    <definedName name="PY5_Disc._Ops." localSheetId="4">#REF!</definedName>
    <definedName name="PY5_Extraord." localSheetId="4">#REF!</definedName>
    <definedName name="PY5_Gross_Profit" localSheetId="4">#REF!</definedName>
    <definedName name="PY5_INC_AFT_TAX" localSheetId="4">#REF!</definedName>
    <definedName name="PY5_INC_BEF_EXTRAORD" localSheetId="4">#REF!</definedName>
    <definedName name="PY5_Inc_Bef_Tax" localSheetId="4">#REF!</definedName>
    <definedName name="PY5_Intangible_Assets" localSheetId="4">#REF!</definedName>
    <definedName name="PY5_Intangible_Assets">#REF!</definedName>
    <definedName name="PY5_Interest_Expense" localSheetId="4">#REF!</definedName>
    <definedName name="PY5_Inventory" localSheetId="4">#REF!</definedName>
    <definedName name="PY5_Inventory">#REF!</definedName>
    <definedName name="PY5_LIABIL_EQUITY" localSheetId="4">#REF!</definedName>
    <definedName name="PY5_Long_term_Debt__excl_Dfd_Taxes" localSheetId="4">#REF!</definedName>
    <definedName name="PY5_Marketable_Sec" localSheetId="4">#REF!</definedName>
    <definedName name="PY5_Marketable_Sec">#REF!</definedName>
    <definedName name="PY5_NET_INCOME" localSheetId="4">#REF!</definedName>
    <definedName name="PY5_Net_Revenue" localSheetId="4">#REF!</definedName>
    <definedName name="PY5_Operating_Inc" localSheetId="4">#REF!</definedName>
    <definedName name="PY5_Other_Curr_Assets" localSheetId="4">#REF!</definedName>
    <definedName name="PY5_Other_Curr_Assets">#REF!</definedName>
    <definedName name="PY5_Other_Exp." localSheetId="4">#REF!</definedName>
    <definedName name="PY5_Other_LT_Assets" localSheetId="4">#REF!</definedName>
    <definedName name="PY5_Other_LT_Assets">#REF!</definedName>
    <definedName name="PY5_Other_LT_Liabilities" localSheetId="4">#REF!</definedName>
    <definedName name="PY5_Other_LT_Liabilities">#REF!</definedName>
    <definedName name="PY5_Preferred_Stock" localSheetId="4">#REF!</definedName>
    <definedName name="PY5_Preferred_Stock">#REF!</definedName>
    <definedName name="PY5_QUICK_ASSETS" localSheetId="4">#REF!</definedName>
    <definedName name="PY5_Retained_Earnings" localSheetId="4">#REF!</definedName>
    <definedName name="PY5_Retained_Earnings">#REF!</definedName>
    <definedName name="PY5_Selling" localSheetId="4">#REF!</definedName>
    <definedName name="PY5_Tangible_Assets" localSheetId="4">#REF!</definedName>
    <definedName name="PY5_Tangible_Assets">#REF!</definedName>
    <definedName name="PY5_Taxes" localSheetId="4">#REF!</definedName>
    <definedName name="PY5_TOTAL_ASSETS" localSheetId="4">#REF!</definedName>
    <definedName name="PY5_TOTAL_CURR_ASSETS" localSheetId="4">#REF!</definedName>
    <definedName name="PY5_TOTAL_DEBT" localSheetId="4">#REF!</definedName>
    <definedName name="PY5_TOTAL_EQUITY" localSheetId="4">#REF!</definedName>
    <definedName name="PY5_Trade_Payables" localSheetId="4">#REF!</definedName>
    <definedName name="PY5_Year_Income_Statement" localSheetId="4">#REF!</definedName>
    <definedName name="QGPL_CLTESLB">#REF!</definedName>
    <definedName name="quarter" localSheetId="4">#REF!</definedName>
    <definedName name="quarter">#REF!</definedName>
    <definedName name="R_Factor" localSheetId="4">#REF!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4" hidden="1">1</definedName>
    <definedName name="SAPBEXrevision" hidden="1">3</definedName>
    <definedName name="SAPBEXsysID" hidden="1">"PLW"</definedName>
    <definedName name="SAPBEXwbID" localSheetId="4" hidden="1">"0B3C5WPQ1PKHTD1CRY997L2MI"</definedName>
    <definedName name="SAPBEXwbID" hidden="1">"14RHU0IXG8KL7C7PJMON454VM"</definedName>
    <definedName name="sdfnlsd" hidden="1">#REF!</definedName>
    <definedName name="sectores">#REF!</definedName>
    <definedName name="sedal" localSheetId="4">#REF!</definedName>
    <definedName name="sedal">#REF!</definedName>
    <definedName name="Selection_Remainder" localSheetId="4">#REF!</definedName>
    <definedName name="Selection_Remainder">#REF!</definedName>
    <definedName name="sku" localSheetId="4">#REF!</definedName>
    <definedName name="sku">#REF!</definedName>
    <definedName name="skus" localSheetId="4">#REF!</definedName>
    <definedName name="skus">#REF!</definedName>
    <definedName name="Starting_Point" localSheetId="4">#REF!</definedName>
    <definedName name="Starting_Point">#REF!</definedName>
    <definedName name="STKDIARIO" localSheetId="4">#REF!</definedName>
    <definedName name="STKDIARIO">#REF!</definedName>
    <definedName name="STKDIARIOPX01" localSheetId="4">#REF!</definedName>
    <definedName name="STKDIARIOPX01">#REF!</definedName>
    <definedName name="STKDIARIOPX04" localSheetId="4">#REF!</definedName>
    <definedName name="STKDIARIOPX04">#REF!</definedName>
    <definedName name="Suma_de_ABR_U_3">#REF!</definedName>
    <definedName name="SUMMARY" localSheetId="4">#REF!</definedName>
    <definedName name="SUMMARY">#REF!</definedName>
    <definedName name="super" localSheetId="4">#REF!</definedName>
    <definedName name="super">#REF!</definedName>
    <definedName name="tablasun" localSheetId="4">#REF!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4">#REF!</definedName>
    <definedName name="TEST0">#REF!</definedName>
    <definedName name="TEST1" localSheetId="4">#REF!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4">#REF!</definedName>
    <definedName name="TESTKEYS">#REF!</definedName>
    <definedName name="TextRefCopy1">#REF!</definedName>
    <definedName name="TextRefCopy10" localSheetId="4">#REF!</definedName>
    <definedName name="TextRefCopy10">#REF!</definedName>
    <definedName name="TextRefCopy100" localSheetId="4">#REF!</definedName>
    <definedName name="TextRefCopy100">#REF!</definedName>
    <definedName name="TextRefCopy102" localSheetId="4">#REF!</definedName>
    <definedName name="TextRefCopy102">#REF!</definedName>
    <definedName name="TextRefCopy103" localSheetId="4">#REF!</definedName>
    <definedName name="TextRefCopy103">#REF!</definedName>
    <definedName name="TextRefCopy104" localSheetId="4">#REF!</definedName>
    <definedName name="TextRefCopy104">#REF!</definedName>
    <definedName name="TextRefCopy105" localSheetId="4">#REF!</definedName>
    <definedName name="TextRefCopy105">#REF!</definedName>
    <definedName name="TextRefCopy107" localSheetId="4">#REF!</definedName>
    <definedName name="TextRefCopy107">#REF!</definedName>
    <definedName name="TextRefCopy108" localSheetId="4">#REF!</definedName>
    <definedName name="TextRefCopy108">#REF!</definedName>
    <definedName name="TextRefCopy109" localSheetId="4">#REF!</definedName>
    <definedName name="TextRefCopy109">#REF!</definedName>
    <definedName name="TextRefCopy11" localSheetId="4">#REF!</definedName>
    <definedName name="TextRefCopy111">#REF!</definedName>
    <definedName name="TextRefCopy112" localSheetId="4">#REF!</definedName>
    <definedName name="TextRefCopy112">#REF!</definedName>
    <definedName name="TextRefCopy113" localSheetId="4">#REF!</definedName>
    <definedName name="TextRefCopy113">#REF!</definedName>
    <definedName name="TextRefCopy114">#REF!</definedName>
    <definedName name="TextRefCopy116" localSheetId="4">#REF!</definedName>
    <definedName name="TextRefCopy116">#REF!</definedName>
    <definedName name="TextRefCopy118" localSheetId="4">#REF!</definedName>
    <definedName name="TextRefCopy118">#REF!</definedName>
    <definedName name="TextRefCopy119" localSheetId="4">#REF!</definedName>
    <definedName name="TextRefCopy119">#REF!</definedName>
    <definedName name="TextRefCopy12" localSheetId="4">#REF!</definedName>
    <definedName name="TextRefCopy120" localSheetId="4">#REF!</definedName>
    <definedName name="TextRefCopy120">#REF!</definedName>
    <definedName name="TextRefCopy121" localSheetId="4">#REF!</definedName>
    <definedName name="TextRefCopy121">#REF!</definedName>
    <definedName name="TextRefCopy122">#REF!</definedName>
    <definedName name="TextRefCopy123">#REF!</definedName>
    <definedName name="TextRefCopy127" localSheetId="4">#REF!</definedName>
    <definedName name="TextRefCopy127">#REF!</definedName>
    <definedName name="TextRefCopy13" localSheetId="4">#REF!</definedName>
    <definedName name="TextRefCopy14" localSheetId="4">#REF!</definedName>
    <definedName name="TextRefCopy15" localSheetId="4">#REF!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4">#REF!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4">#REF!</definedName>
    <definedName name="TextRefCopy4">#REF!</definedName>
    <definedName name="TextRefCopy41">#REF!</definedName>
    <definedName name="TextRefCopy42" localSheetId="4">#REF!</definedName>
    <definedName name="TextRefCopy42">#REF!</definedName>
    <definedName name="TextRefCopy43" localSheetId="4">#REF!</definedName>
    <definedName name="TextRefCopy44" localSheetId="4">#REF!</definedName>
    <definedName name="TextRefCopy44">#REF!</definedName>
    <definedName name="TextRefCopy46">#REF!</definedName>
    <definedName name="TextRefCopy53" localSheetId="4">#REF!</definedName>
    <definedName name="TextRefCopy53">#REF!</definedName>
    <definedName name="TextRefCopy54" localSheetId="4">#REF!</definedName>
    <definedName name="TextRefCopy54">#REF!</definedName>
    <definedName name="TextRefCopy55" localSheetId="4">#REF!</definedName>
    <definedName name="TextRefCopy55">#REF!</definedName>
    <definedName name="TextRefCopy56" localSheetId="4">#REF!</definedName>
    <definedName name="TextRefCopy56">#REF!</definedName>
    <definedName name="TextRefCopy6">#REF!</definedName>
    <definedName name="TextRefCopy63" localSheetId="4">#REF!</definedName>
    <definedName name="TextRefCopy63">#REF!</definedName>
    <definedName name="TextRefCopy65" localSheetId="4">#REF!</definedName>
    <definedName name="TextRefCopy65">#REF!</definedName>
    <definedName name="TextRefCopy66" localSheetId="4">#REF!</definedName>
    <definedName name="TextRefCopy66">#REF!</definedName>
    <definedName name="TextRefCopy67" localSheetId="4">#REF!</definedName>
    <definedName name="TextRefCopy67">#REF!</definedName>
    <definedName name="TextRefCopy68" localSheetId="4">#REF!</definedName>
    <definedName name="TextRefCopy68">#REF!</definedName>
    <definedName name="TextRefCopy7" localSheetId="4">#REF!</definedName>
    <definedName name="TextRefCopy7">#REF!</definedName>
    <definedName name="TextRefCopy70" localSheetId="4">#REF!</definedName>
    <definedName name="TextRefCopy70">#REF!</definedName>
    <definedName name="TextRefCopy71" localSheetId="4">#REF!</definedName>
    <definedName name="TextRefCopy71">#REF!</definedName>
    <definedName name="TextRefCopy73" localSheetId="4">#REF!</definedName>
    <definedName name="TextRefCopy73">#REF!</definedName>
    <definedName name="TextRefCopy75" localSheetId="4">#REF!</definedName>
    <definedName name="TextRefCopy75">#REF!</definedName>
    <definedName name="TextRefCopy77" localSheetId="4">#REF!</definedName>
    <definedName name="TextRefCopy77">#REF!</definedName>
    <definedName name="TextRefCopy79" localSheetId="4">#REF!</definedName>
    <definedName name="TextRefCopy79">#REF!</definedName>
    <definedName name="TextRefCopy8" localSheetId="4">#REF!</definedName>
    <definedName name="TextRefCopy8">#REF!</definedName>
    <definedName name="TextRefCopy80" localSheetId="4">#REF!</definedName>
    <definedName name="TextRefCopy80">#REF!</definedName>
    <definedName name="TextRefCopy82" localSheetId="4">#REF!</definedName>
    <definedName name="TextRefCopy82">#REF!</definedName>
    <definedName name="TextRefCopy85" localSheetId="4">#REF!</definedName>
    <definedName name="TextRefCopy86" localSheetId="4">#REF!</definedName>
    <definedName name="TextRefCopy88" localSheetId="4">#REF!</definedName>
    <definedName name="TextRefCopy89" localSheetId="4">#REF!</definedName>
    <definedName name="TextRefCopy90" localSheetId="4">#REF!</definedName>
    <definedName name="TextRefCopy91" localSheetId="4">#REF!</definedName>
    <definedName name="TextRefCopy92" localSheetId="4">#REF!</definedName>
    <definedName name="TextRefCopy93" localSheetId="4">#REF!</definedName>
    <definedName name="TextRefCopy97" localSheetId="4">#REF!</definedName>
    <definedName name="TextRefCopy97">#REF!</definedName>
    <definedName name="TextRefCopy98">#REF!</definedName>
    <definedName name="TextRefCopyRangeCount" localSheetId="4" hidden="1">12</definedName>
    <definedName name="TextRefCopyRangeCount" hidden="1">1</definedName>
    <definedName name="Top_Stratum_Number" localSheetId="4">#REF!</definedName>
    <definedName name="Top_Stratum_Number">#REF!</definedName>
    <definedName name="Top_Stratum_Value" localSheetId="4">#REF!</definedName>
    <definedName name="Top_Stratum_Value">#REF!</definedName>
    <definedName name="Total_Amount">#REF!</definedName>
    <definedName name="Total_Number_Selections" localSheetId="4">#REF!</definedName>
    <definedName name="Total_Number_Selections">#REF!</definedName>
    <definedName name="tp" localSheetId="4">#REF!</definedName>
    <definedName name="tp">#REF!</definedName>
    <definedName name="Unidades" localSheetId="4">#REF!</definedName>
    <definedName name="Unidades">#REF!</definedName>
    <definedName name="URUGUAY" localSheetId="4">#REF!</definedName>
    <definedName name="URUGUAY">#REF!</definedName>
    <definedName name="vencidos">#REF!</definedName>
    <definedName name="vigencia" localSheetId="4">#REF!</definedName>
    <definedName name="vigencia">#REF!</definedName>
    <definedName name="vpphold">#REF!</definedName>
    <definedName name="VTADIAR" localSheetId="4">#REF!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5" hidden="1">{#N/A,#N/A,FALSE,"VOL"}</definedName>
    <definedName name="wrn.Volumen." localSheetId="8" hidden="1">{#N/A,#N/A,FALSE,"VOL"}</definedName>
    <definedName name="wrn.Volumen." localSheetId="4" hidden="1">{#N/A,#N/A,FALSE,"VOL"}</definedName>
    <definedName name="wrn.Volumen." hidden="1">{#N/A,#N/A,FALSE,"VOL"}</definedName>
    <definedName name="xdc">#REF!</definedName>
    <definedName name="XREF_COLUMN_1" hidden="1">#REF!</definedName>
    <definedName name="XREF_COLUMN_10" hidden="1">#REF!</definedName>
    <definedName name="XREF_COLUMN_11" localSheetId="4" hidden="1">'Variación del Activo Neto'!#REF!</definedName>
    <definedName name="XREF_COLUMN_12" localSheetId="4" hidden="1">'Variación del Activo Neto'!#REF!</definedName>
    <definedName name="XREF_COLUMN_12" hidden="1">#REF!</definedName>
    <definedName name="XREF_COLUMN_13" localSheetId="4" hidden="1">'Variación del Activo Neto'!#REF!</definedName>
    <definedName name="XREF_COLUMN_13" hidden="1">#REF!</definedName>
    <definedName name="XREF_COLUMN_14" localSheetId="4" hidden="1">'Variación del Activo Neto'!$N:$N</definedName>
    <definedName name="XREF_COLUMN_14" hidden="1">#REF!</definedName>
    <definedName name="XREF_COLUMN_15" localSheetId="4" hidden="1">#REF!</definedName>
    <definedName name="XREF_COLUMN_15" hidden="1">#REF!</definedName>
    <definedName name="XREF_COLUMN_17" localSheetId="4" hidden="1">#REF!</definedName>
    <definedName name="XREF_COLUMN_17" hidden="1">#REF!</definedName>
    <definedName name="XREF_COLUMN_2" hidden="1">#REF!</definedName>
    <definedName name="XREF_COLUMN_24" hidden="1">#REF!</definedName>
    <definedName name="XREF_COLUMN_4" localSheetId="4" hidden="1">#REF!</definedName>
    <definedName name="XREF_COLUMN_5" localSheetId="4" hidden="1">'Variación del Activo Neto'!#REF!</definedName>
    <definedName name="XREF_COLUMN_7" hidden="1">#REF!</definedName>
    <definedName name="XREF_COLUMN_9" hidden="1">#REF!</definedName>
    <definedName name="XRefActiveRow" localSheetId="4" hidden="1">#REF!</definedName>
    <definedName name="XRefActiveRow" hidden="1">#REF!</definedName>
    <definedName name="XRefColumnsCount" localSheetId="4" hidden="1">14</definedName>
    <definedName name="XRefColumnsCount" hidden="1">2</definedName>
    <definedName name="XRefCopy1" localSheetId="4" hidden="1">#REF!</definedName>
    <definedName name="XRefCopy1" hidden="1">#REF!</definedName>
    <definedName name="XRefCopy10" localSheetId="4" hidden="1">#REF!</definedName>
    <definedName name="XRefCopy100" localSheetId="4" hidden="1">#REF!</definedName>
    <definedName name="XRefCopy100" hidden="1">#REF!</definedName>
    <definedName name="XRefCopy100Row" localSheetId="4" hidden="1">#REF!</definedName>
    <definedName name="XRefCopy100Row" hidden="1">#REF!</definedName>
    <definedName name="XRefCopy101" localSheetId="4" hidden="1">#REF!</definedName>
    <definedName name="XRefCopy101" hidden="1">#REF!</definedName>
    <definedName name="XRefCopy101Row" localSheetId="4" hidden="1">#REF!</definedName>
    <definedName name="XRefCopy101Row" hidden="1">#REF!</definedName>
    <definedName name="XRefCopy102" localSheetId="4" hidden="1">#REF!</definedName>
    <definedName name="XRefCopy102" hidden="1">#REF!</definedName>
    <definedName name="XRefCopy102Row" localSheetId="4" hidden="1">#REF!</definedName>
    <definedName name="XRefCopy102Row" hidden="1">#REF!</definedName>
    <definedName name="XRefCopy103" localSheetId="4" hidden="1">#REF!</definedName>
    <definedName name="XRefCopy103" hidden="1">#REF!</definedName>
    <definedName name="XRefCopy103Row" localSheetId="4" hidden="1">#REF!</definedName>
    <definedName name="XRefCopy103Row" hidden="1">#REF!</definedName>
    <definedName name="XRefCopy104" localSheetId="4" hidden="1">#REF!</definedName>
    <definedName name="XRefCopy104" hidden="1">#REF!</definedName>
    <definedName name="XRefCopy104Row" localSheetId="4" hidden="1">#REF!</definedName>
    <definedName name="XRefCopy104Row" hidden="1">#REF!</definedName>
    <definedName name="XRefCopy105" hidden="1">#REF!</definedName>
    <definedName name="XRefCopy105Row" localSheetId="4" hidden="1">#REF!</definedName>
    <definedName name="XRefCopy105Row" hidden="1">#REF!</definedName>
    <definedName name="XRefCopy106" hidden="1">#REF!</definedName>
    <definedName name="XRefCopy106Row" localSheetId="4" hidden="1">#REF!</definedName>
    <definedName name="XRefCopy106Row" hidden="1">#REF!</definedName>
    <definedName name="XRefCopy107" hidden="1">#REF!</definedName>
    <definedName name="XRefCopy107Row" localSheetId="4" hidden="1">#REF!</definedName>
    <definedName name="XRefCopy107Row" hidden="1">#REF!</definedName>
    <definedName name="XRefCopy108" hidden="1">#REF!</definedName>
    <definedName name="XRefCopy108Row" localSheetId="4" hidden="1">#REF!</definedName>
    <definedName name="XRefCopy108Row" hidden="1">#REF!</definedName>
    <definedName name="XRefCopy109" hidden="1">#REF!</definedName>
    <definedName name="XRefCopy109Row" localSheetId="4" hidden="1">#REF!</definedName>
    <definedName name="XRefCopy109Row" hidden="1">#REF!</definedName>
    <definedName name="XRefCopy10Row" localSheetId="4" hidden="1">#REF!</definedName>
    <definedName name="XRefCopy10Row" hidden="1">#REF!</definedName>
    <definedName name="XRefCopy11" localSheetId="4" hidden="1">#REF!</definedName>
    <definedName name="XRefCopy110Row" localSheetId="4" hidden="1">#REF!</definedName>
    <definedName name="XRefCopy110Row" hidden="1">#REF!</definedName>
    <definedName name="XRefCopy111Row" localSheetId="4" hidden="1">#REF!</definedName>
    <definedName name="XRefCopy111Row" hidden="1">#REF!</definedName>
    <definedName name="XRefCopy112" hidden="1">#REF!</definedName>
    <definedName name="XRefCopy112Row" localSheetId="4" hidden="1">#REF!</definedName>
    <definedName name="XRefCopy112Row" hidden="1">#REF!</definedName>
    <definedName name="XRefCopy113" hidden="1">#REF!</definedName>
    <definedName name="XRefCopy113Row" localSheetId="4" hidden="1">#REF!</definedName>
    <definedName name="XRefCopy113Row" hidden="1">#REF!</definedName>
    <definedName name="XRefCopy114" hidden="1">#REF!</definedName>
    <definedName name="XRefCopy114Row" localSheetId="4" hidden="1">#REF!</definedName>
    <definedName name="XRefCopy114Row" hidden="1">#REF!</definedName>
    <definedName name="XRefCopy115" hidden="1">#REF!</definedName>
    <definedName name="XRefCopy115Row" localSheetId="4" hidden="1">#REF!</definedName>
    <definedName name="XRefCopy115Row" hidden="1">#REF!</definedName>
    <definedName name="XRefCopy116" hidden="1">#REF!</definedName>
    <definedName name="XRefCopy116Row" localSheetId="4" hidden="1">#REF!</definedName>
    <definedName name="XRefCopy116Row" hidden="1">#REF!</definedName>
    <definedName name="XRefCopy117" hidden="1">#REF!</definedName>
    <definedName name="XRefCopy117Row" localSheetId="4" hidden="1">#REF!</definedName>
    <definedName name="XRefCopy117Row" hidden="1">#REF!</definedName>
    <definedName name="XRefCopy118" localSheetId="4" hidden="1">#REF!</definedName>
    <definedName name="XRefCopy118" hidden="1">#REF!</definedName>
    <definedName name="XRefCopy118Row" localSheetId="4" hidden="1">#REF!</definedName>
    <definedName name="XRefCopy118Row" hidden="1">#REF!</definedName>
    <definedName name="XRefCopy119" localSheetId="4" hidden="1">#REF!</definedName>
    <definedName name="XRefCopy119" hidden="1">#REF!</definedName>
    <definedName name="XRefCopy119Row" localSheetId="4" hidden="1">#REF!</definedName>
    <definedName name="XRefCopy119Row" hidden="1">#REF!</definedName>
    <definedName name="XRefCopy11Row" localSheetId="4" hidden="1">#REF!</definedName>
    <definedName name="XRefCopy11Row" hidden="1">#REF!</definedName>
    <definedName name="XRefCopy12" hidden="1">#REF!</definedName>
    <definedName name="XRefCopy120" localSheetId="4" hidden="1">#REF!</definedName>
    <definedName name="XRefCopy120" hidden="1">#REF!</definedName>
    <definedName name="XRefCopy120Row" localSheetId="4" hidden="1">#REF!</definedName>
    <definedName name="XRefCopy120Row" hidden="1">#REF!</definedName>
    <definedName name="XRefCopy121" localSheetId="4" hidden="1">#REF!</definedName>
    <definedName name="XRefCopy121" hidden="1">#REF!</definedName>
    <definedName name="XRefCopy121Row" localSheetId="4" hidden="1">#REF!</definedName>
    <definedName name="XRefCopy121Row" hidden="1">#REF!</definedName>
    <definedName name="XRefCopy122" localSheetId="4" hidden="1">#REF!</definedName>
    <definedName name="XRefCopy122" hidden="1">#REF!</definedName>
    <definedName name="XRefCopy122Row" localSheetId="4" hidden="1">#REF!</definedName>
    <definedName name="XRefCopy122Row" hidden="1">#REF!</definedName>
    <definedName name="XRefCopy123" hidden="1">#REF!</definedName>
    <definedName name="XRefCopy123Row" localSheetId="4" hidden="1">#REF!</definedName>
    <definedName name="XRefCopy123Row" hidden="1">#REF!</definedName>
    <definedName name="XRefCopy124" hidden="1">#REF!</definedName>
    <definedName name="XRefCopy124Row" localSheetId="4" hidden="1">#REF!</definedName>
    <definedName name="XRefCopy124Row" hidden="1">#REF!</definedName>
    <definedName name="XRefCopy125" hidden="1">#REF!</definedName>
    <definedName name="XRefCopy125Row" localSheetId="4" hidden="1">#REF!</definedName>
    <definedName name="XRefCopy125Row" hidden="1">#REF!</definedName>
    <definedName name="XRefCopy126" hidden="1">#REF!</definedName>
    <definedName name="XRefCopy126Row" localSheetId="4" hidden="1">#REF!</definedName>
    <definedName name="XRefCopy126Row" hidden="1">#REF!</definedName>
    <definedName name="XRefCopy127" hidden="1">#REF!</definedName>
    <definedName name="XRefCopy127Row" localSheetId="4" hidden="1">#REF!</definedName>
    <definedName name="XRefCopy127Row" hidden="1">#REF!</definedName>
    <definedName name="XRefCopy128" hidden="1">#REF!</definedName>
    <definedName name="XRefCopy129" hidden="1">#REF!</definedName>
    <definedName name="XRefCopy129Row" localSheetId="4" hidden="1">#REF!</definedName>
    <definedName name="XRefCopy129Row" hidden="1">#REF!</definedName>
    <definedName name="XRefCopy12Row" localSheetId="4" hidden="1">#REF!</definedName>
    <definedName name="XRefCopy12Row" hidden="1">#REF!</definedName>
    <definedName name="XRefCopy13" localSheetId="4" hidden="1">#REF!</definedName>
    <definedName name="XRefCopy130" hidden="1">#REF!</definedName>
    <definedName name="XRefCopy130Row" localSheetId="4" hidden="1">#REF!</definedName>
    <definedName name="XRefCopy130Row" hidden="1">#REF!</definedName>
    <definedName name="XRefCopy131" hidden="1">#REF!</definedName>
    <definedName name="XRefCopy131Row" localSheetId="4" hidden="1">#REF!</definedName>
    <definedName name="XRefCopy131Row" hidden="1">#REF!</definedName>
    <definedName name="XRefCopy132" localSheetId="4" hidden="1">#REF!</definedName>
    <definedName name="XRefCopy132" hidden="1">#REF!</definedName>
    <definedName name="XRefCopy132Row" localSheetId="4" hidden="1">#REF!</definedName>
    <definedName name="XRefCopy132Row" hidden="1">#REF!</definedName>
    <definedName name="XRefCopy133" localSheetId="4" hidden="1">#REF!</definedName>
    <definedName name="XRefCopy133" hidden="1">#REF!</definedName>
    <definedName name="XRefCopy133Row" localSheetId="4" hidden="1">#REF!</definedName>
    <definedName name="XRefCopy133Row" hidden="1">#REF!</definedName>
    <definedName name="XRefCopy134" hidden="1">#REF!</definedName>
    <definedName name="XRefCopy134Row" localSheetId="4" hidden="1">#REF!</definedName>
    <definedName name="XRefCopy134Row" hidden="1">#REF!</definedName>
    <definedName name="XRefCopy135" hidden="1">#REF!</definedName>
    <definedName name="XRefCopy135Row" localSheetId="4" hidden="1">#REF!</definedName>
    <definedName name="XRefCopy135Row" hidden="1">#REF!</definedName>
    <definedName name="XRefCopy136" hidden="1">#REF!</definedName>
    <definedName name="XRefCopy136Row" localSheetId="4" hidden="1">#REF!</definedName>
    <definedName name="XRefCopy136Row" hidden="1">#REF!</definedName>
    <definedName name="XRefCopy137" hidden="1">#REF!</definedName>
    <definedName name="XRefCopy137Row" localSheetId="4" hidden="1">#REF!</definedName>
    <definedName name="XRefCopy137Row" hidden="1">#REF!</definedName>
    <definedName name="XRefCopy138" hidden="1">#REF!</definedName>
    <definedName name="XRefCopy138Row" localSheetId="4" hidden="1">#REF!</definedName>
    <definedName name="XRefCopy138Row" hidden="1">#REF!</definedName>
    <definedName name="XRefCopy139" hidden="1">#REF!</definedName>
    <definedName name="XRefCopy139Row" localSheetId="4" hidden="1">#REF!</definedName>
    <definedName name="XRefCopy139Row" hidden="1">#REF!</definedName>
    <definedName name="XRefCopy13Row" localSheetId="4" hidden="1">#REF!</definedName>
    <definedName name="XRefCopy13Row" hidden="1">#REF!</definedName>
    <definedName name="XRefCopy140" hidden="1">#REF!</definedName>
    <definedName name="XRefCopy140Row" localSheetId="4" hidden="1">#REF!</definedName>
    <definedName name="XRefCopy140Row" hidden="1">#REF!</definedName>
    <definedName name="XRefCopy141Row" localSheetId="4" hidden="1">#REF!</definedName>
    <definedName name="XRefCopy141Row" hidden="1">#REF!</definedName>
    <definedName name="XRefCopy142" localSheetId="4" hidden="1">#REF!</definedName>
    <definedName name="XRefCopy142Row" localSheetId="4" hidden="1">#REF!</definedName>
    <definedName name="XRefCopy142Row" hidden="1">#REF!</definedName>
    <definedName name="XRefCopy143" localSheetId="4" hidden="1">#REF!</definedName>
    <definedName name="XRefCopy143Row" localSheetId="4" hidden="1">#REF!</definedName>
    <definedName name="XRefCopy143Row" hidden="1">#REF!</definedName>
    <definedName name="XRefCopy144Row" localSheetId="4" hidden="1">#REF!</definedName>
    <definedName name="XRefCopy144Row" hidden="1">#REF!</definedName>
    <definedName name="XRefCopy145Row" localSheetId="4" hidden="1">#REF!</definedName>
    <definedName name="XRefCopy145Row" hidden="1">#REF!</definedName>
    <definedName name="XRefCopy146" localSheetId="4" hidden="1">#REF!</definedName>
    <definedName name="XRefCopy146Row" localSheetId="4" hidden="1">#REF!</definedName>
    <definedName name="XRefCopy146Row" hidden="1">#REF!</definedName>
    <definedName name="XRefCopy147" localSheetId="4" hidden="1">#REF!</definedName>
    <definedName name="XRefCopy147Row" localSheetId="4" hidden="1">#REF!</definedName>
    <definedName name="XRefCopy147Row" hidden="1">#REF!</definedName>
    <definedName name="XRefCopy148" localSheetId="4" hidden="1">#REF!</definedName>
    <definedName name="XRefCopy148Row" localSheetId="4" hidden="1">#REF!</definedName>
    <definedName name="XRefCopy148Row" hidden="1">#REF!</definedName>
    <definedName name="XRefCopy149" localSheetId="4" hidden="1">#REF!</definedName>
    <definedName name="XRefCopy149" hidden="1">#REF!</definedName>
    <definedName name="XRefCopy149Row" localSheetId="4" hidden="1">#REF!</definedName>
    <definedName name="XRefCopy149Row" hidden="1">#REF!</definedName>
    <definedName name="XRefCopy14Row" hidden="1">#REF!</definedName>
    <definedName name="XRefCopy150" localSheetId="4" hidden="1">#REF!</definedName>
    <definedName name="XRefCopy150" hidden="1">#REF!</definedName>
    <definedName name="XRefCopy150Row" localSheetId="4" hidden="1">#REF!</definedName>
    <definedName name="XRefCopy150Row" hidden="1">#REF!</definedName>
    <definedName name="XRefCopy151" localSheetId="4" hidden="1">#REF!</definedName>
    <definedName name="XRefCopy151" hidden="1">#REF!</definedName>
    <definedName name="XRefCopy151Row" localSheetId="4" hidden="1">#REF!</definedName>
    <definedName name="XRefCopy151Row" hidden="1">#REF!</definedName>
    <definedName name="XRefCopy152" localSheetId="4" hidden="1">#REF!</definedName>
    <definedName name="XRefCopy152" hidden="1">#REF!</definedName>
    <definedName name="XRefCopy152Row" localSheetId="4" hidden="1">#REF!</definedName>
    <definedName name="XRefCopy152Row" hidden="1">#REF!</definedName>
    <definedName name="XRefCopy153" localSheetId="4" hidden="1">#REF!</definedName>
    <definedName name="XRefCopy153" hidden="1">#REF!</definedName>
    <definedName name="XRefCopy153Row" localSheetId="4" hidden="1">#REF!</definedName>
    <definedName name="XRefCopy153Row" hidden="1">#REF!</definedName>
    <definedName name="XRefCopy154" localSheetId="4" hidden="1">#REF!</definedName>
    <definedName name="XRefCopy154" hidden="1">#REF!</definedName>
    <definedName name="XRefCopy154Row" localSheetId="4" hidden="1">#REF!</definedName>
    <definedName name="XRefCopy154Row" hidden="1">#REF!</definedName>
    <definedName name="XRefCopy155" localSheetId="4" hidden="1">#REF!</definedName>
    <definedName name="XRefCopy155" hidden="1">#REF!</definedName>
    <definedName name="XRefCopy155Row" localSheetId="4" hidden="1">#REF!</definedName>
    <definedName name="XRefCopy155Row" hidden="1">#REF!</definedName>
    <definedName name="XRefCopy156" localSheetId="4" hidden="1">#REF!</definedName>
    <definedName name="XRefCopy156" hidden="1">#REF!</definedName>
    <definedName name="XRefCopy156Row" localSheetId="4" hidden="1">#REF!</definedName>
    <definedName name="XRefCopy156Row" hidden="1">#REF!</definedName>
    <definedName name="XRefCopy157" localSheetId="4" hidden="1">#REF!</definedName>
    <definedName name="XRefCopy157" hidden="1">#REF!</definedName>
    <definedName name="XRefCopy157Row" localSheetId="4" hidden="1">#REF!</definedName>
    <definedName name="XRefCopy157Row" hidden="1">#REF!</definedName>
    <definedName name="XRefCopy158" localSheetId="4" hidden="1">#REF!</definedName>
    <definedName name="XRefCopy158" hidden="1">#REF!</definedName>
    <definedName name="XRefCopy158Row" localSheetId="4" hidden="1">#REF!</definedName>
    <definedName name="XRefCopy158Row" hidden="1">#REF!</definedName>
    <definedName name="XRefCopy159" localSheetId="4" hidden="1">#REF!</definedName>
    <definedName name="XRefCopy159" hidden="1">#REF!</definedName>
    <definedName name="XRefCopy159Row" localSheetId="4" hidden="1">#REF!</definedName>
    <definedName name="XRefCopy159Row" hidden="1">#REF!</definedName>
    <definedName name="XRefCopy15Row" localSheetId="4" hidden="1">#REF!</definedName>
    <definedName name="XRefCopy160" localSheetId="4" hidden="1">#REF!</definedName>
    <definedName name="XRefCopy160" hidden="1">#REF!</definedName>
    <definedName name="XRefCopy160Row" localSheetId="4" hidden="1">#REF!</definedName>
    <definedName name="XRefCopy160Row" hidden="1">#REF!</definedName>
    <definedName name="XRefCopy161" localSheetId="4" hidden="1">#REF!</definedName>
    <definedName name="XRefCopy161" hidden="1">#REF!</definedName>
    <definedName name="XRefCopy161Row" localSheetId="4" hidden="1">#REF!</definedName>
    <definedName name="XRefCopy161Row" hidden="1">#REF!</definedName>
    <definedName name="XRefCopy162" localSheetId="4" hidden="1">#REF!</definedName>
    <definedName name="XRefCopy162" hidden="1">#REF!</definedName>
    <definedName name="XRefCopy162Row" localSheetId="4" hidden="1">#REF!</definedName>
    <definedName name="XRefCopy162Row" hidden="1">#REF!</definedName>
    <definedName name="XRefCopy163" localSheetId="4" hidden="1">#REF!</definedName>
    <definedName name="XRefCopy163" hidden="1">#REF!</definedName>
    <definedName name="XRefCopy163Row" localSheetId="4" hidden="1">#REF!</definedName>
    <definedName name="XRefCopy163Row" hidden="1">#REF!</definedName>
    <definedName name="XRefCopy164" localSheetId="4" hidden="1">#REF!</definedName>
    <definedName name="XRefCopy164" hidden="1">#REF!</definedName>
    <definedName name="XRefCopy164Row" localSheetId="4" hidden="1">#REF!</definedName>
    <definedName name="XRefCopy164Row" hidden="1">#REF!</definedName>
    <definedName name="XRefCopy165" localSheetId="4" hidden="1">#REF!</definedName>
    <definedName name="XRefCopy165" hidden="1">#REF!</definedName>
    <definedName name="XRefCopy165Row" hidden="1">#REF!</definedName>
    <definedName name="XRefCopy166" localSheetId="4" hidden="1">#REF!</definedName>
    <definedName name="XRefCopy166" hidden="1">#REF!</definedName>
    <definedName name="XRefCopy166Row" hidden="1">#REF!</definedName>
    <definedName name="XRefCopy167" localSheetId="4"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4"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4"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4"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4" hidden="1">#REF!</definedName>
    <definedName name="XRefCopy19Row" hidden="1">#REF!</definedName>
    <definedName name="XRefCopy1Row" localSheetId="4" hidden="1">#REF!</definedName>
    <definedName name="XRefCopy1Row" hidden="1">#REF!</definedName>
    <definedName name="XRefCopy2" localSheetId="4" hidden="1">#REF!</definedName>
    <definedName name="XRefCopy2" hidden="1">#REF!</definedName>
    <definedName name="XRefCopy20" localSheetId="4"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4"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4"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4"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4"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4"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4"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4"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4"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4"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4" hidden="1">#REF!</definedName>
    <definedName name="XRefCopy29Row" hidden="1">#REF!</definedName>
    <definedName name="XRefCopy2Row" localSheetId="4" hidden="1">#REF!</definedName>
    <definedName name="XRefCopy2Row" hidden="1">#REF!</definedName>
    <definedName name="XRefCopy30Row" localSheetId="4" hidden="1">#REF!</definedName>
    <definedName name="XRefCopy30Row" hidden="1">#REF!</definedName>
    <definedName name="XRefCopy31Row" localSheetId="4" hidden="1">#REF!</definedName>
    <definedName name="XRefCopy31Row" hidden="1">#REF!</definedName>
    <definedName name="XRefCopy32Row" localSheetId="4" hidden="1">#REF!</definedName>
    <definedName name="XRefCopy32Row" hidden="1">#REF!</definedName>
    <definedName name="XRefCopy33Row" localSheetId="4" hidden="1">#REF!</definedName>
    <definedName name="XRefCopy33Row" hidden="1">#REF!</definedName>
    <definedName name="XRefCopy34Row" localSheetId="4" hidden="1">#REF!</definedName>
    <definedName name="XRefCopy34Row" hidden="1">#REF!</definedName>
    <definedName name="XRefCopy35Row" localSheetId="4" hidden="1">#REF!</definedName>
    <definedName name="XRefCopy35Row" hidden="1">#REF!</definedName>
    <definedName name="XRefCopy36Row" localSheetId="4" hidden="1">#REF!</definedName>
    <definedName name="XRefCopy36Row" hidden="1">#REF!</definedName>
    <definedName name="XRefCopy37Row" localSheetId="4" hidden="1">#REF!</definedName>
    <definedName name="XRefCopy37Row" hidden="1">#REF!</definedName>
    <definedName name="XRefCopy38Row" localSheetId="4" hidden="1">#REF!</definedName>
    <definedName name="XRefCopy38Row" hidden="1">#REF!</definedName>
    <definedName name="XRefCopy39Row" localSheetId="4" hidden="1">#REF!</definedName>
    <definedName name="XRefCopy39Row" hidden="1">#REF!</definedName>
    <definedName name="XRefCopy3Row" localSheetId="4" hidden="1">#REF!</definedName>
    <definedName name="XRefCopy40Row" localSheetId="4" hidden="1">#REF!</definedName>
    <definedName name="XRefCopy40Row" hidden="1">#REF!</definedName>
    <definedName name="XRefCopy41Row" localSheetId="4" hidden="1">#REF!</definedName>
    <definedName name="XRefCopy41Row" hidden="1">#REF!</definedName>
    <definedName name="XRefCopy42Row" localSheetId="4" hidden="1">#REF!</definedName>
    <definedName name="XRefCopy42Row" hidden="1">#REF!</definedName>
    <definedName name="XRefCopy43Row" localSheetId="4" hidden="1">#REF!</definedName>
    <definedName name="XRefCopy43Row" hidden="1">#REF!</definedName>
    <definedName name="XRefCopy44Row" localSheetId="4" hidden="1">#REF!</definedName>
    <definedName name="XRefCopy44Row" hidden="1">#REF!</definedName>
    <definedName name="XRefCopy45Row" localSheetId="4" hidden="1">#REF!</definedName>
    <definedName name="XRefCopy45Row" hidden="1">#REF!</definedName>
    <definedName name="XRefCopy46Row" localSheetId="4" hidden="1">#REF!</definedName>
    <definedName name="XRefCopy46Row" hidden="1">#REF!</definedName>
    <definedName name="XRefCopy47Row" localSheetId="4" hidden="1">#REF!</definedName>
    <definedName name="XRefCopy47Row" hidden="1">#REF!</definedName>
    <definedName name="XRefCopy48Row" localSheetId="4" hidden="1">#REF!</definedName>
    <definedName name="XRefCopy48Row" hidden="1">#REF!</definedName>
    <definedName name="XRefCopy49Row" localSheetId="4" hidden="1">#REF!</definedName>
    <definedName name="XRefCopy49Row" hidden="1">#REF!</definedName>
    <definedName name="XRefCopy4Row" localSheetId="4" hidden="1">#REF!</definedName>
    <definedName name="XRefCopy50Row" localSheetId="4" hidden="1">#REF!</definedName>
    <definedName name="XRefCopy50Row" hidden="1">#REF!</definedName>
    <definedName name="XRefCopy51Row" localSheetId="4" hidden="1">#REF!</definedName>
    <definedName name="XRefCopy51Row" hidden="1">#REF!</definedName>
    <definedName name="XRefCopy52Row" localSheetId="4" hidden="1">#REF!</definedName>
    <definedName name="XRefCopy52Row" hidden="1">#REF!</definedName>
    <definedName name="XRefCopy53" localSheetId="4" hidden="1">#REF!</definedName>
    <definedName name="XRefCopy53" hidden="1">#REF!</definedName>
    <definedName name="XRefCopy53Row" localSheetId="4" hidden="1">#REF!</definedName>
    <definedName name="XRefCopy53Row" hidden="1">#REF!</definedName>
    <definedName name="XRefCopy54" hidden="1">#REF!</definedName>
    <definedName name="XRefCopy54Row" localSheetId="4" hidden="1">#REF!</definedName>
    <definedName name="XRefCopy54Row" hidden="1">#REF!</definedName>
    <definedName name="XRefCopy55" hidden="1">#REF!</definedName>
    <definedName name="XRefCopy55Row" localSheetId="4" hidden="1">#REF!</definedName>
    <definedName name="XRefCopy55Row" hidden="1">#REF!</definedName>
    <definedName name="XRefCopy56" hidden="1">#REF!</definedName>
    <definedName name="XRefCopy56Row" localSheetId="4" hidden="1">#REF!</definedName>
    <definedName name="XRefCopy56Row" hidden="1">#REF!</definedName>
    <definedName name="XRefCopy57" hidden="1">#REF!</definedName>
    <definedName name="XRefCopy57Row" localSheetId="4" hidden="1">#REF!</definedName>
    <definedName name="XRefCopy57Row" hidden="1">#REF!</definedName>
    <definedName name="XRefCopy58" hidden="1">#REF!</definedName>
    <definedName name="XRefCopy58Row" localSheetId="4" hidden="1">#REF!</definedName>
    <definedName name="XRefCopy58Row" hidden="1">#REF!</definedName>
    <definedName name="XRefCopy59" hidden="1">#REF!</definedName>
    <definedName name="XRefCopy59Row" localSheetId="4" hidden="1">#REF!</definedName>
    <definedName name="XRefCopy59Row" hidden="1">#REF!</definedName>
    <definedName name="XRefCopy60" hidden="1">#REF!</definedName>
    <definedName name="XRefCopy60Row" localSheetId="4" hidden="1">#REF!</definedName>
    <definedName name="XRefCopy60Row" hidden="1">#REF!</definedName>
    <definedName name="XRefCopy61" hidden="1">#REF!</definedName>
    <definedName name="XRefCopy61Row" localSheetId="4" hidden="1">#REF!</definedName>
    <definedName name="XRefCopy61Row" hidden="1">#REF!</definedName>
    <definedName name="XRefCopy62" hidden="1">#REF!</definedName>
    <definedName name="XRefCopy62Row" localSheetId="4" hidden="1">#REF!</definedName>
    <definedName name="XRefCopy62Row" hidden="1">#REF!</definedName>
    <definedName name="XRefCopy63" hidden="1">#REF!</definedName>
    <definedName name="XRefCopy63Row" localSheetId="4" hidden="1">#REF!</definedName>
    <definedName name="XRefCopy63Row" hidden="1">#REF!</definedName>
    <definedName name="XRefCopy64" hidden="1">#REF!</definedName>
    <definedName name="XRefCopy64Row" localSheetId="4" hidden="1">#REF!</definedName>
    <definedName name="XRefCopy64Row" hidden="1">#REF!</definedName>
    <definedName name="XRefCopy65" hidden="1">#REF!</definedName>
    <definedName name="XRefCopy65Row" localSheetId="4" hidden="1">#REF!</definedName>
    <definedName name="XRefCopy65Row" hidden="1">#REF!</definedName>
    <definedName name="XRefCopy66" hidden="1">#REF!</definedName>
    <definedName name="XRefCopy66Row" localSheetId="4" hidden="1">#REF!</definedName>
    <definedName name="XRefCopy66Row" hidden="1">#REF!</definedName>
    <definedName name="XRefCopy67" hidden="1">#REF!</definedName>
    <definedName name="XRefCopy67Row" localSheetId="4" hidden="1">#REF!</definedName>
    <definedName name="XRefCopy67Row" hidden="1">#REF!</definedName>
    <definedName name="XRefCopy68" hidden="1">#REF!</definedName>
    <definedName name="XRefCopy68Row" localSheetId="4" hidden="1">#REF!</definedName>
    <definedName name="XRefCopy68Row" hidden="1">#REF!</definedName>
    <definedName name="XRefCopy69" hidden="1">#REF!</definedName>
    <definedName name="XRefCopy69Row" localSheetId="4" hidden="1">#REF!</definedName>
    <definedName name="XRefCopy69Row" hidden="1">#REF!</definedName>
    <definedName name="XRefCopy7" localSheetId="4" hidden="1">'Variación del Activo Neto'!#REF!</definedName>
    <definedName name="XRefCopy70" hidden="1">#REF!</definedName>
    <definedName name="XRefCopy70Row" localSheetId="4" hidden="1">#REF!</definedName>
    <definedName name="XRefCopy70Row" hidden="1">#REF!</definedName>
    <definedName name="XRefCopy71" hidden="1">#REF!</definedName>
    <definedName name="XRefCopy71Row" localSheetId="4" hidden="1">#REF!</definedName>
    <definedName name="XRefCopy71Row" hidden="1">#REF!</definedName>
    <definedName name="XRefCopy72" hidden="1">#REF!</definedName>
    <definedName name="XRefCopy72Row" localSheetId="4" hidden="1">#REF!</definedName>
    <definedName name="XRefCopy72Row" hidden="1">#REF!</definedName>
    <definedName name="XRefCopy73" hidden="1">#REF!</definedName>
    <definedName name="XRefCopy73Row" localSheetId="4" hidden="1">#REF!</definedName>
    <definedName name="XRefCopy73Row" hidden="1">#REF!</definedName>
    <definedName name="XRefCopy74" hidden="1">#REF!</definedName>
    <definedName name="XRefCopy74Row" localSheetId="4" hidden="1">#REF!</definedName>
    <definedName name="XRefCopy74Row" hidden="1">#REF!</definedName>
    <definedName name="XRefCopy75" localSheetId="4" hidden="1">'Variación del Activo Neto'!#REF!</definedName>
    <definedName name="XRefCopy75" hidden="1">#REF!</definedName>
    <definedName name="XRefCopy75Row" localSheetId="4" hidden="1">#REF!</definedName>
    <definedName name="XRefCopy75Row" hidden="1">#REF!</definedName>
    <definedName name="XRefCopy76" localSheetId="4" hidden="1">'Variación del Activo Neto'!#REF!</definedName>
    <definedName name="XRefCopy76" hidden="1">#REF!</definedName>
    <definedName name="XRefCopy76Row" localSheetId="4" hidden="1">#REF!</definedName>
    <definedName name="XRefCopy76Row" hidden="1">#REF!</definedName>
    <definedName name="XRefCopy77" hidden="1">#REF!</definedName>
    <definedName name="XRefCopy77Row" localSheetId="4" hidden="1">#REF!</definedName>
    <definedName name="XRefCopy77Row" hidden="1">#REF!</definedName>
    <definedName name="XRefCopy78" hidden="1">#REF!</definedName>
    <definedName name="XRefCopy78Row" localSheetId="4" hidden="1">#REF!</definedName>
    <definedName name="XRefCopy78Row" hidden="1">#REF!</definedName>
    <definedName name="XRefCopy79" hidden="1">#REF!</definedName>
    <definedName name="XRefCopy79Row" localSheetId="4" hidden="1">#REF!</definedName>
    <definedName name="XRefCopy79Row" hidden="1">#REF!</definedName>
    <definedName name="XRefCopy7Row" localSheetId="4" hidden="1">#REF!</definedName>
    <definedName name="XRefCopy7Row" hidden="1">#REF!</definedName>
    <definedName name="XRefCopy8" localSheetId="4" hidden="1">'Variación del Activo Neto'!#REF!</definedName>
    <definedName name="XRefCopy80Row" localSheetId="4" hidden="1">#REF!</definedName>
    <definedName name="XRefCopy80Row" hidden="1">#REF!</definedName>
    <definedName name="XRefCopy81Row" localSheetId="4" hidden="1">#REF!</definedName>
    <definedName name="XRefCopy81Row" hidden="1">#REF!</definedName>
    <definedName name="XRefCopy82Row" localSheetId="4" hidden="1">#REF!</definedName>
    <definedName name="XRefCopy82Row" hidden="1">#REF!</definedName>
    <definedName name="XRefCopy83Row" localSheetId="4" hidden="1">#REF!</definedName>
    <definedName name="XRefCopy83Row" hidden="1">#REF!</definedName>
    <definedName name="XRefCopy84Row" localSheetId="4" hidden="1">#REF!</definedName>
    <definedName name="XRefCopy84Row" hidden="1">#REF!</definedName>
    <definedName name="XRefCopy85" hidden="1">#REF!</definedName>
    <definedName name="XRefCopy85Row" localSheetId="4" hidden="1">#REF!</definedName>
    <definedName name="XRefCopy85Row" hidden="1">#REF!</definedName>
    <definedName name="XRefCopy86" hidden="1">#REF!</definedName>
    <definedName name="XRefCopy86Row" localSheetId="4" hidden="1">#REF!</definedName>
    <definedName name="XRefCopy86Row" hidden="1">#REF!</definedName>
    <definedName name="XRefCopy87" hidden="1">#REF!</definedName>
    <definedName name="XRefCopy87Row" localSheetId="4" hidden="1">#REF!</definedName>
    <definedName name="XRefCopy87Row" hidden="1">#REF!</definedName>
    <definedName name="XRefCopy88" hidden="1">#REF!</definedName>
    <definedName name="XRefCopy88Row" localSheetId="4" hidden="1">#REF!</definedName>
    <definedName name="XRefCopy88Row" hidden="1">#REF!</definedName>
    <definedName name="XRefCopy89" hidden="1">#REF!</definedName>
    <definedName name="XRefCopy89Row" localSheetId="4" hidden="1">#REF!</definedName>
    <definedName name="XRefCopy89Row" hidden="1">#REF!</definedName>
    <definedName name="XRefCopy8Row" localSheetId="4" hidden="1">#REF!</definedName>
    <definedName name="XRefCopy8Row" hidden="1">#REF!</definedName>
    <definedName name="XRefCopy9" localSheetId="4" hidden="1">'Variación del Activo Neto'!#REF!</definedName>
    <definedName name="XRefCopy90" hidden="1">#REF!</definedName>
    <definedName name="XRefCopy90Row" localSheetId="4" hidden="1">#REF!</definedName>
    <definedName name="XRefCopy90Row" hidden="1">#REF!</definedName>
    <definedName name="XRefCopy91" hidden="1">#REF!</definedName>
    <definedName name="XRefCopy91Row" localSheetId="4" hidden="1">#REF!</definedName>
    <definedName name="XRefCopy91Row" hidden="1">#REF!</definedName>
    <definedName name="XRefCopy92" localSheetId="4" hidden="1">#REF!</definedName>
    <definedName name="XRefCopy92" hidden="1">#REF!</definedName>
    <definedName name="XRefCopy92Row" localSheetId="4" hidden="1">#REF!</definedName>
    <definedName name="XRefCopy92Row" hidden="1">#REF!</definedName>
    <definedName name="XRefCopy93" localSheetId="4" hidden="1">#REF!</definedName>
    <definedName name="XRefCopy93" hidden="1">#REF!</definedName>
    <definedName name="XRefCopy93Row" localSheetId="4" hidden="1">#REF!</definedName>
    <definedName name="XRefCopy93Row" hidden="1">#REF!</definedName>
    <definedName name="XRefCopy94" localSheetId="4" hidden="1">#REF!</definedName>
    <definedName name="XRefCopy94" hidden="1">#REF!</definedName>
    <definedName name="XRefCopy94Row" localSheetId="4" hidden="1">#REF!</definedName>
    <definedName name="XRefCopy94Row" hidden="1">#REF!</definedName>
    <definedName name="XRefCopy95" hidden="1">#REF!</definedName>
    <definedName name="XRefCopy95Row" localSheetId="4" hidden="1">#REF!</definedName>
    <definedName name="XRefCopy95Row" hidden="1">#REF!</definedName>
    <definedName name="XRefCopy96" hidden="1">#REF!</definedName>
    <definedName name="XRefCopy96Row" localSheetId="4" hidden="1">#REF!</definedName>
    <definedName name="XRefCopy96Row" hidden="1">#REF!</definedName>
    <definedName name="XRefCopy97" hidden="1">#REF!</definedName>
    <definedName name="XRefCopy97Row" localSheetId="4" hidden="1">#REF!</definedName>
    <definedName name="XRefCopy97Row" hidden="1">#REF!</definedName>
    <definedName name="XRefCopy98" hidden="1">#REF!</definedName>
    <definedName name="XRefCopy98Row" localSheetId="4" hidden="1">#REF!</definedName>
    <definedName name="XRefCopy98Row" hidden="1">#REF!</definedName>
    <definedName name="XRefCopy99" hidden="1">#REF!</definedName>
    <definedName name="XRefCopy99Row" localSheetId="4" hidden="1">#REF!</definedName>
    <definedName name="XRefCopy99Row" hidden="1">#REF!</definedName>
    <definedName name="XRefCopy9Row" localSheetId="4" hidden="1">#REF!</definedName>
    <definedName name="XRefCopy9Row" hidden="1">#REF!</definedName>
    <definedName name="XRefCopyRangeCount" localSheetId="4" hidden="1">76</definedName>
    <definedName name="XRefCopyRangeCount" hidden="1">4</definedName>
    <definedName name="XRefPaste1" hidden="1">#REF!</definedName>
    <definedName name="XRefPaste10" hidden="1">#REF!</definedName>
    <definedName name="XRefPaste100" localSheetId="4" hidden="1">#REF!</definedName>
    <definedName name="XRefPaste100" hidden="1">#REF!</definedName>
    <definedName name="XRefPaste100Row" localSheetId="4" hidden="1">#REF!</definedName>
    <definedName name="XRefPaste100Row" hidden="1">#REF!</definedName>
    <definedName name="XRefPaste101" localSheetId="4" hidden="1">#REF!</definedName>
    <definedName name="XRefPaste101" hidden="1">#REF!</definedName>
    <definedName name="XRefPaste101Row" localSheetId="4" hidden="1">#REF!</definedName>
    <definedName name="XRefPaste101Row" hidden="1">#REF!</definedName>
    <definedName name="XRefPaste102" localSheetId="4" hidden="1">#REF!</definedName>
    <definedName name="XRefPaste102" hidden="1">#REF!</definedName>
    <definedName name="XRefPaste102Row" localSheetId="4" hidden="1">#REF!</definedName>
    <definedName name="XRefPaste102Row" hidden="1">#REF!</definedName>
    <definedName name="XRefPaste103" localSheetId="4" hidden="1">#REF!</definedName>
    <definedName name="XRefPaste103" hidden="1">#REF!</definedName>
    <definedName name="XRefPaste103Row" localSheetId="4" hidden="1">#REF!</definedName>
    <definedName name="XRefPaste103Row" hidden="1">#REF!</definedName>
    <definedName name="XRefPaste104" localSheetId="4" hidden="1">#REF!</definedName>
    <definedName name="XRefPaste104" hidden="1">#REF!</definedName>
    <definedName name="XRefPaste104Row" localSheetId="4" hidden="1">#REF!</definedName>
    <definedName name="XRefPaste104Row" hidden="1">#REF!</definedName>
    <definedName name="XRefPaste105" localSheetId="4" hidden="1">#REF!</definedName>
    <definedName name="XRefPaste105" hidden="1">#REF!</definedName>
    <definedName name="XRefPaste105Row" localSheetId="4" hidden="1">#REF!</definedName>
    <definedName name="XRefPaste105Row" hidden="1">#REF!</definedName>
    <definedName name="XRefPaste106" localSheetId="4" hidden="1">#REF!</definedName>
    <definedName name="XRefPaste106" hidden="1">#REF!</definedName>
    <definedName name="XRefPaste106Row" localSheetId="4" hidden="1">#REF!</definedName>
    <definedName name="XRefPaste106Row" hidden="1">#REF!</definedName>
    <definedName name="XRefPaste107" localSheetId="4" hidden="1">#REF!</definedName>
    <definedName name="XRefPaste107" hidden="1">#REF!</definedName>
    <definedName name="XRefPaste107Row" localSheetId="4" hidden="1">#REF!</definedName>
    <definedName name="XRefPaste107Row" hidden="1">#REF!</definedName>
    <definedName name="XRefPaste108" localSheetId="4" hidden="1">#REF!</definedName>
    <definedName name="XRefPaste108" hidden="1">#REF!</definedName>
    <definedName name="XRefPaste108Row" localSheetId="4" hidden="1">#REF!</definedName>
    <definedName name="XRefPaste108Row" hidden="1">#REF!</definedName>
    <definedName name="XRefPaste109" localSheetId="4" hidden="1">#REF!</definedName>
    <definedName name="XRefPaste109" hidden="1">#REF!</definedName>
    <definedName name="XRefPaste109Row" localSheetId="4" hidden="1">#REF!</definedName>
    <definedName name="XRefPaste109Row" hidden="1">#REF!</definedName>
    <definedName name="XRefPaste10Row" localSheetId="4" hidden="1">#REF!</definedName>
    <definedName name="XRefPaste10Row" hidden="1">#REF!</definedName>
    <definedName name="XRefPaste11" hidden="1">#REF!</definedName>
    <definedName name="XRefPaste110" localSheetId="4" hidden="1">#REF!</definedName>
    <definedName name="XRefPaste110" hidden="1">#REF!</definedName>
    <definedName name="XRefPaste110Row" localSheetId="4" hidden="1">#REF!</definedName>
    <definedName name="XRefPaste110Row" hidden="1">#REF!</definedName>
    <definedName name="XRefPaste111" localSheetId="4" hidden="1">#REF!</definedName>
    <definedName name="XRefPaste111" hidden="1">#REF!</definedName>
    <definedName name="XRefPaste111Row" localSheetId="4" hidden="1">#REF!</definedName>
    <definedName name="XRefPaste111Row" hidden="1">#REF!</definedName>
    <definedName name="XRefPaste112" localSheetId="4" hidden="1">#REF!</definedName>
    <definedName name="XRefPaste112" hidden="1">#REF!</definedName>
    <definedName name="XRefPaste112Row" localSheetId="4" hidden="1">#REF!</definedName>
    <definedName name="XRefPaste112Row" hidden="1">#REF!</definedName>
    <definedName name="XRefPaste113" localSheetId="4" hidden="1">#REF!</definedName>
    <definedName name="XRefPaste113" hidden="1">#REF!</definedName>
    <definedName name="XRefPaste113Row" localSheetId="4" hidden="1">#REF!</definedName>
    <definedName name="XRefPaste113Row" hidden="1">#REF!</definedName>
    <definedName name="XRefPaste114" localSheetId="4" hidden="1">#REF!</definedName>
    <definedName name="XRefPaste114" hidden="1">#REF!</definedName>
    <definedName name="XRefPaste114Row" localSheetId="4" hidden="1">#REF!</definedName>
    <definedName name="XRefPaste114Row" hidden="1">#REF!</definedName>
    <definedName name="XRefPaste115" localSheetId="4" hidden="1">#REF!</definedName>
    <definedName name="XRefPaste115" hidden="1">#REF!</definedName>
    <definedName name="XRefPaste115Row" localSheetId="4" hidden="1">#REF!</definedName>
    <definedName name="XRefPaste115Row" hidden="1">#REF!</definedName>
    <definedName name="XRefPaste116" localSheetId="4" hidden="1">#REF!</definedName>
    <definedName name="XRefPaste116" hidden="1">#REF!</definedName>
    <definedName name="XRefPaste116Row" localSheetId="4" hidden="1">#REF!</definedName>
    <definedName name="XRefPaste116Row" hidden="1">#REF!</definedName>
    <definedName name="XRefPaste117" localSheetId="4" hidden="1">#REF!</definedName>
    <definedName name="XRefPaste117" hidden="1">#REF!</definedName>
    <definedName name="XRefPaste117Row" localSheetId="4" hidden="1">#REF!</definedName>
    <definedName name="XRefPaste117Row" hidden="1">#REF!</definedName>
    <definedName name="XRefPaste118" localSheetId="4" hidden="1">#REF!</definedName>
    <definedName name="XRefPaste118" hidden="1">#REF!</definedName>
    <definedName name="XRefPaste118Row" localSheetId="4" hidden="1">#REF!</definedName>
    <definedName name="XRefPaste118Row" hidden="1">#REF!</definedName>
    <definedName name="XRefPaste119" localSheetId="4" hidden="1">#REF!</definedName>
    <definedName name="XRefPaste119" hidden="1">#REF!</definedName>
    <definedName name="XRefPaste119Row" localSheetId="4" hidden="1">#REF!</definedName>
    <definedName name="XRefPaste119Row" hidden="1">#REF!</definedName>
    <definedName name="XRefPaste11Row" localSheetId="4" hidden="1">#REF!</definedName>
    <definedName name="XRefPaste11Row" hidden="1">#REF!</definedName>
    <definedName name="XRefPaste12" localSheetId="4" hidden="1">#REF!</definedName>
    <definedName name="XRefPaste12" hidden="1">#REF!</definedName>
    <definedName name="XRefPaste120" localSheetId="4" hidden="1">#REF!</definedName>
    <definedName name="XRefPaste120" hidden="1">#REF!</definedName>
    <definedName name="XRefPaste120Row" localSheetId="4" hidden="1">#REF!</definedName>
    <definedName name="XRefPaste120Row" hidden="1">#REF!</definedName>
    <definedName name="XRefPaste121" localSheetId="4" hidden="1">#REF!</definedName>
    <definedName name="XRefPaste121" hidden="1">#REF!</definedName>
    <definedName name="XRefPaste121Row" localSheetId="4" hidden="1">#REF!</definedName>
    <definedName name="XRefPaste121Row" hidden="1">#REF!</definedName>
    <definedName name="XRefPaste122" localSheetId="4" hidden="1">#REF!</definedName>
    <definedName name="XRefPaste122" hidden="1">#REF!</definedName>
    <definedName name="XRefPaste122Row" localSheetId="4" hidden="1">#REF!</definedName>
    <definedName name="XRefPaste122Row" hidden="1">#REF!</definedName>
    <definedName name="XRefPaste123" localSheetId="4" hidden="1">#REF!</definedName>
    <definedName name="XRefPaste123" hidden="1">#REF!</definedName>
    <definedName name="XRefPaste123Row" localSheetId="4" hidden="1">#REF!</definedName>
    <definedName name="XRefPaste123Row" hidden="1">#REF!</definedName>
    <definedName name="XRefPaste124" localSheetId="4" hidden="1">#REF!</definedName>
    <definedName name="XRefPaste124" hidden="1">#REF!</definedName>
    <definedName name="XRefPaste124Row" localSheetId="4" hidden="1">#REF!</definedName>
    <definedName name="XRefPaste124Row" hidden="1">#REF!</definedName>
    <definedName name="XRefPaste125" localSheetId="4" hidden="1">#REF!</definedName>
    <definedName name="XRefPaste125" hidden="1">#REF!</definedName>
    <definedName name="XRefPaste125Row" localSheetId="4" hidden="1">#REF!</definedName>
    <definedName name="XRefPaste125Row" hidden="1">#REF!</definedName>
    <definedName name="XRefPaste126" localSheetId="4" hidden="1">#REF!</definedName>
    <definedName name="XRefPaste126" hidden="1">#REF!</definedName>
    <definedName name="XRefPaste126Row" localSheetId="4" hidden="1">#REF!</definedName>
    <definedName name="XRefPaste126Row" hidden="1">#REF!</definedName>
    <definedName name="XRefPaste127" localSheetId="4" hidden="1">#REF!</definedName>
    <definedName name="XRefPaste127" hidden="1">#REF!</definedName>
    <definedName name="XRefPaste127Row" localSheetId="4" hidden="1">#REF!</definedName>
    <definedName name="XRefPaste127Row" hidden="1">#REF!</definedName>
    <definedName name="XRefPaste128" localSheetId="4" hidden="1">#REF!</definedName>
    <definedName name="XRefPaste128" hidden="1">#REF!</definedName>
    <definedName name="XRefPaste128Row" localSheetId="4" hidden="1">#REF!</definedName>
    <definedName name="XRefPaste128Row" hidden="1">#REF!</definedName>
    <definedName name="XRefPaste129" localSheetId="4" hidden="1">#REF!</definedName>
    <definedName name="XRefPaste129" hidden="1">#REF!</definedName>
    <definedName name="XRefPaste129Row" localSheetId="4" hidden="1">#REF!</definedName>
    <definedName name="XRefPaste129Row" hidden="1">#REF!</definedName>
    <definedName name="XRefPaste12Row" localSheetId="4" hidden="1">#REF!</definedName>
    <definedName name="XRefPaste12Row" hidden="1">#REF!</definedName>
    <definedName name="XRefPaste130" localSheetId="4" hidden="1">#REF!</definedName>
    <definedName name="XRefPaste130" hidden="1">#REF!</definedName>
    <definedName name="XRefPaste130Row" localSheetId="4" hidden="1">#REF!</definedName>
    <definedName name="XRefPaste130Row" hidden="1">#REF!</definedName>
    <definedName name="XRefPaste131" localSheetId="4" hidden="1">#REF!</definedName>
    <definedName name="XRefPaste131" hidden="1">#REF!</definedName>
    <definedName name="XRefPaste131Row" localSheetId="4" hidden="1">#REF!</definedName>
    <definedName name="XRefPaste131Row" hidden="1">#REF!</definedName>
    <definedName name="XRefPaste132" localSheetId="4" hidden="1">#REF!</definedName>
    <definedName name="XRefPaste132" hidden="1">#REF!</definedName>
    <definedName name="XRefPaste132Row" localSheetId="4" hidden="1">#REF!</definedName>
    <definedName name="XRefPaste132Row" hidden="1">#REF!</definedName>
    <definedName name="XRefPaste133" localSheetId="4" hidden="1">#REF!</definedName>
    <definedName name="XRefPaste133" hidden="1">#REF!</definedName>
    <definedName name="XRefPaste133Row" localSheetId="4" hidden="1">#REF!</definedName>
    <definedName name="XRefPaste133Row" hidden="1">#REF!</definedName>
    <definedName name="XRefPaste134" localSheetId="4" hidden="1">#REF!</definedName>
    <definedName name="XRefPaste134" hidden="1">#REF!</definedName>
    <definedName name="XRefPaste134Row" localSheetId="4" hidden="1">#REF!</definedName>
    <definedName name="XRefPaste134Row" hidden="1">#REF!</definedName>
    <definedName name="XRefPaste135" localSheetId="4" hidden="1">#REF!</definedName>
    <definedName name="XRefPaste135" hidden="1">#REF!</definedName>
    <definedName name="XRefPaste135Row" localSheetId="4" hidden="1">#REF!</definedName>
    <definedName name="XRefPaste135Row" hidden="1">#REF!</definedName>
    <definedName name="XRefPaste136" localSheetId="4" hidden="1">#REF!</definedName>
    <definedName name="XRefPaste136" hidden="1">#REF!</definedName>
    <definedName name="XRefPaste136Row" localSheetId="4" hidden="1">#REF!</definedName>
    <definedName name="XRefPaste136Row" hidden="1">#REF!</definedName>
    <definedName name="XRefPaste137" localSheetId="4" hidden="1">#REF!</definedName>
    <definedName name="XRefPaste137" hidden="1">#REF!</definedName>
    <definedName name="XRefPaste137Row" localSheetId="4" hidden="1">#REF!</definedName>
    <definedName name="XRefPaste137Row" hidden="1">#REF!</definedName>
    <definedName name="XRefPaste138" localSheetId="4" hidden="1">#REF!</definedName>
    <definedName name="XRefPaste138" hidden="1">#REF!</definedName>
    <definedName name="XRefPaste138Row" localSheetId="4" hidden="1">#REF!</definedName>
    <definedName name="XRefPaste138Row" hidden="1">#REF!</definedName>
    <definedName name="XRefPaste139" localSheetId="4" hidden="1">#REF!</definedName>
    <definedName name="XRefPaste139" hidden="1">#REF!</definedName>
    <definedName name="XRefPaste139Row" localSheetId="4" hidden="1">#REF!</definedName>
    <definedName name="XRefPaste139Row" hidden="1">#REF!</definedName>
    <definedName name="XRefPaste13Row" localSheetId="4" hidden="1">#REF!</definedName>
    <definedName name="XRefPaste13Row" hidden="1">#REF!</definedName>
    <definedName name="XRefPaste14" localSheetId="4" hidden="1">#REF!</definedName>
    <definedName name="XRefPaste140" localSheetId="4" hidden="1">#REF!</definedName>
    <definedName name="XRefPaste140" hidden="1">#REF!</definedName>
    <definedName name="XRefPaste140Row" localSheetId="4" hidden="1">#REF!</definedName>
    <definedName name="XRefPaste140Row" hidden="1">#REF!</definedName>
    <definedName name="XRefPaste141" localSheetId="4" hidden="1">#REF!</definedName>
    <definedName name="XRefPaste141" hidden="1">#REF!</definedName>
    <definedName name="XRefPaste141Row" localSheetId="4" hidden="1">#REF!</definedName>
    <definedName name="XRefPaste141Row" hidden="1">#REF!</definedName>
    <definedName name="XRefPaste142" localSheetId="4" hidden="1">#REF!</definedName>
    <definedName name="XRefPaste142" hidden="1">#REF!</definedName>
    <definedName name="XRefPaste142Row" localSheetId="4" hidden="1">#REF!</definedName>
    <definedName name="XRefPaste142Row" hidden="1">#REF!</definedName>
    <definedName name="XRefPaste143" localSheetId="4" hidden="1">#REF!</definedName>
    <definedName name="XRefPaste143" hidden="1">#REF!</definedName>
    <definedName name="XRefPaste143Row" localSheetId="4" hidden="1">#REF!</definedName>
    <definedName name="XRefPaste143Row" hidden="1">#REF!</definedName>
    <definedName name="XRefPaste144" localSheetId="4" hidden="1">#REF!</definedName>
    <definedName name="XRefPaste144" hidden="1">#REF!</definedName>
    <definedName name="XRefPaste144Row" localSheetId="4" hidden="1">#REF!</definedName>
    <definedName name="XRefPaste144Row" hidden="1">#REF!</definedName>
    <definedName name="XRefPaste145" localSheetId="4" hidden="1">#REF!</definedName>
    <definedName name="XRefPaste145" hidden="1">#REF!</definedName>
    <definedName name="XRefPaste145Row" localSheetId="4" hidden="1">#REF!</definedName>
    <definedName name="XRefPaste145Row" hidden="1">#REF!</definedName>
    <definedName name="XRefPaste146" localSheetId="4" hidden="1">#REF!</definedName>
    <definedName name="XRefPaste146" hidden="1">#REF!</definedName>
    <definedName name="XRefPaste146Row" localSheetId="4" hidden="1">#REF!</definedName>
    <definedName name="XRefPaste146Row" hidden="1">#REF!</definedName>
    <definedName name="XRefPaste147" localSheetId="4" hidden="1">#REF!</definedName>
    <definedName name="XRefPaste147" hidden="1">#REF!</definedName>
    <definedName name="XRefPaste147Row" localSheetId="4" hidden="1">#REF!</definedName>
    <definedName name="XRefPaste147Row" hidden="1">#REF!</definedName>
    <definedName name="XRefPaste148" localSheetId="4" hidden="1">#REF!</definedName>
    <definedName name="XRefPaste148" hidden="1">#REF!</definedName>
    <definedName name="XRefPaste148Row" localSheetId="4" hidden="1">#REF!</definedName>
    <definedName name="XRefPaste148Row" hidden="1">#REF!</definedName>
    <definedName name="XRefPaste14Row" localSheetId="4" hidden="1">#REF!</definedName>
    <definedName name="XRefPaste14Row" hidden="1">#REF!</definedName>
    <definedName name="XRefPaste15" hidden="1">#REF!</definedName>
    <definedName name="XRefPaste15Row" localSheetId="4" hidden="1">#REF!</definedName>
    <definedName name="XRefPaste15Row" hidden="1">#REF!</definedName>
    <definedName name="XRefPaste16" hidden="1">#REF!</definedName>
    <definedName name="XRefPaste16Row" localSheetId="4" hidden="1">#REF!</definedName>
    <definedName name="XRefPaste17" hidden="1">#REF!</definedName>
    <definedName name="XRefPaste17Row" localSheetId="4" hidden="1">#REF!</definedName>
    <definedName name="XRefPaste17Row" hidden="1">#REF!</definedName>
    <definedName name="XRefPaste18" localSheetId="4" hidden="1">'Variación del Activo Neto'!#REF!</definedName>
    <definedName name="XRefPaste18" hidden="1">#REF!</definedName>
    <definedName name="XRefPaste18Row" localSheetId="4" hidden="1">#REF!</definedName>
    <definedName name="XRefPaste18Row" hidden="1">#REF!</definedName>
    <definedName name="XRefPaste19" localSheetId="4" hidden="1">#REF!</definedName>
    <definedName name="XRefPaste19" hidden="1">#REF!</definedName>
    <definedName name="XRefPaste19Row" localSheetId="4" hidden="1">#REF!</definedName>
    <definedName name="XRefPaste19Row" hidden="1">#REF!</definedName>
    <definedName name="XRefPaste1Row" localSheetId="4" hidden="1">#REF!</definedName>
    <definedName name="XRefPaste1Row" hidden="1">#REF!</definedName>
    <definedName name="XRefPaste20" localSheetId="4" hidden="1">#REF!</definedName>
    <definedName name="XRefPaste20" hidden="1">#REF!</definedName>
    <definedName name="XRefPaste20Row" localSheetId="4" hidden="1">#REF!</definedName>
    <definedName name="XRefPaste21" localSheetId="4" hidden="1">#REF!</definedName>
    <definedName name="XRefPaste21" hidden="1">#REF!</definedName>
    <definedName name="XRefPaste21Row" localSheetId="4" hidden="1">#REF!</definedName>
    <definedName name="XRefPaste21Row" hidden="1">#REF!</definedName>
    <definedName name="XRefPaste22" localSheetId="4" hidden="1">#REF!</definedName>
    <definedName name="XRefPaste22" hidden="1">#REF!</definedName>
    <definedName name="XRefPaste22Row" localSheetId="4" hidden="1">#REF!</definedName>
    <definedName name="XRefPaste23" localSheetId="4" hidden="1">#REF!</definedName>
    <definedName name="XRefPaste23" hidden="1">#REF!</definedName>
    <definedName name="XRefPaste23Row" localSheetId="4" hidden="1">#REF!</definedName>
    <definedName name="XRefPaste24" localSheetId="4" hidden="1">#REF!</definedName>
    <definedName name="XRefPaste24" hidden="1">#REF!</definedName>
    <definedName name="XRefPaste24Row" localSheetId="4" hidden="1">#REF!</definedName>
    <definedName name="XRefPaste24Row" hidden="1">#REF!</definedName>
    <definedName name="XRefPaste25" localSheetId="4" hidden="1">#REF!</definedName>
    <definedName name="XRefPaste25" hidden="1">#REF!</definedName>
    <definedName name="XRefPaste25Row" localSheetId="4" hidden="1">#REF!</definedName>
    <definedName name="XRefPaste25Row" hidden="1">#REF!</definedName>
    <definedName name="XRefPaste26" localSheetId="4" hidden="1">#REF!</definedName>
    <definedName name="XRefPaste26" hidden="1">#REF!</definedName>
    <definedName name="XRefPaste26Row" localSheetId="4" hidden="1">#REF!</definedName>
    <definedName name="XRefPaste26Row" hidden="1">#REF!</definedName>
    <definedName name="XRefPaste27" localSheetId="4" hidden="1">#REF!</definedName>
    <definedName name="XRefPaste27" hidden="1">#REF!</definedName>
    <definedName name="XRefPaste27Row" localSheetId="4" hidden="1">#REF!</definedName>
    <definedName name="XRefPaste27Row" hidden="1">#REF!</definedName>
    <definedName name="XRefPaste28" localSheetId="4" hidden="1">#REF!</definedName>
    <definedName name="XRefPaste28" hidden="1">#REF!</definedName>
    <definedName name="XRefPaste28Row" localSheetId="4" hidden="1">#REF!</definedName>
    <definedName name="XRefPaste28Row" hidden="1">#REF!</definedName>
    <definedName name="XRefPaste29" localSheetId="4" hidden="1">#REF!</definedName>
    <definedName name="XRefPaste29" hidden="1">#REF!</definedName>
    <definedName name="XRefPaste29Row" localSheetId="4" hidden="1">#REF!</definedName>
    <definedName name="XRefPaste29Row" hidden="1">#REF!</definedName>
    <definedName name="XRefPaste2Row" localSheetId="4" hidden="1">#REF!</definedName>
    <definedName name="XRefPaste2Row" hidden="1">#REF!</definedName>
    <definedName name="XRefPaste30" localSheetId="4" hidden="1">#REF!</definedName>
    <definedName name="XRefPaste30" hidden="1">#REF!</definedName>
    <definedName name="XRefPaste30Row" localSheetId="4" hidden="1">#REF!</definedName>
    <definedName name="XRefPaste31" localSheetId="4" hidden="1">#REF!</definedName>
    <definedName name="XRefPaste31" hidden="1">#REF!</definedName>
    <definedName name="XRefPaste31Row" localSheetId="4" hidden="1">#REF!</definedName>
    <definedName name="XRefPaste32" localSheetId="4" hidden="1">#REF!</definedName>
    <definedName name="XRefPaste32" hidden="1">#REF!</definedName>
    <definedName name="XRefPaste32Row" localSheetId="4" hidden="1">#REF!</definedName>
    <definedName name="XRefPaste32Row" hidden="1">#REF!</definedName>
    <definedName name="XRefPaste33" hidden="1">#REF!</definedName>
    <definedName name="XRefPaste33Row" localSheetId="4" hidden="1">#REF!</definedName>
    <definedName name="XRefPaste33Row" hidden="1">#REF!</definedName>
    <definedName name="XRefPaste34" localSheetId="4" hidden="1">#REF!</definedName>
    <definedName name="XRefPaste34" hidden="1">#REF!</definedName>
    <definedName name="XRefPaste34Row" localSheetId="4" hidden="1">#REF!</definedName>
    <definedName name="XRefPaste34Row" hidden="1">#REF!</definedName>
    <definedName name="XRefPaste35" hidden="1">#REF!</definedName>
    <definedName name="XRefPaste35Row" localSheetId="4" hidden="1">#REF!</definedName>
    <definedName name="XRefPaste35Row" hidden="1">#REF!</definedName>
    <definedName name="XRefPaste36" localSheetId="4" hidden="1">#REF!</definedName>
    <definedName name="XRefPaste36" hidden="1">#REF!</definedName>
    <definedName name="XRefPaste36Row" localSheetId="4" hidden="1">#REF!</definedName>
    <definedName name="XRefPaste36Row" hidden="1">#REF!</definedName>
    <definedName name="XRefPaste37" localSheetId="4" hidden="1">#REF!</definedName>
    <definedName name="XRefPaste37" hidden="1">#REF!</definedName>
    <definedName name="XRefPaste37Row" localSheetId="4" hidden="1">#REF!</definedName>
    <definedName name="XRefPaste37Row" hidden="1">#REF!</definedName>
    <definedName name="XRefPaste38" localSheetId="4" hidden="1">#REF!</definedName>
    <definedName name="XRefPaste38" hidden="1">#REF!</definedName>
    <definedName name="XRefPaste38Row" localSheetId="4" hidden="1">#REF!</definedName>
    <definedName name="XRefPaste38Row" hidden="1">#REF!</definedName>
    <definedName name="XRefPaste39" localSheetId="4" hidden="1">#REF!</definedName>
    <definedName name="XRefPaste39" hidden="1">#REF!</definedName>
    <definedName name="XRefPaste39Row" localSheetId="4" hidden="1">#REF!</definedName>
    <definedName name="XRefPaste39Row" hidden="1">#REF!</definedName>
    <definedName name="XRefPaste3Row" localSheetId="4" hidden="1">#REF!</definedName>
    <definedName name="XRefPaste40" localSheetId="4" hidden="1">#REF!</definedName>
    <definedName name="XRefPaste40" hidden="1">#REF!</definedName>
    <definedName name="XRefPaste40Row" localSheetId="4" hidden="1">#REF!</definedName>
    <definedName name="XRefPaste40Row" hidden="1">#REF!</definedName>
    <definedName name="XRefPaste41" localSheetId="4" hidden="1">#REF!</definedName>
    <definedName name="XRefPaste41" hidden="1">#REF!</definedName>
    <definedName name="XRefPaste41Row" localSheetId="4" hidden="1">#REF!</definedName>
    <definedName name="XRefPaste41Row" hidden="1">#REF!</definedName>
    <definedName name="XRefPaste42" localSheetId="4" hidden="1">#REF!</definedName>
    <definedName name="XRefPaste42" hidden="1">#REF!</definedName>
    <definedName name="XRefPaste42Row" localSheetId="4" hidden="1">#REF!</definedName>
    <definedName name="XRefPaste42Row" hidden="1">#REF!</definedName>
    <definedName name="XRefPaste43" localSheetId="4" hidden="1">#REF!</definedName>
    <definedName name="XRefPaste43" hidden="1">#REF!</definedName>
    <definedName name="XRefPaste43Row" localSheetId="4" hidden="1">#REF!</definedName>
    <definedName name="XRefPaste43Row" hidden="1">#REF!</definedName>
    <definedName name="XRefPaste44" localSheetId="4" hidden="1">#REF!</definedName>
    <definedName name="XRefPaste44" hidden="1">#REF!</definedName>
    <definedName name="XRefPaste44Row" localSheetId="4" hidden="1">#REF!</definedName>
    <definedName name="XRefPaste44Row" hidden="1">#REF!</definedName>
    <definedName name="XRefPaste45" localSheetId="4" hidden="1">#REF!</definedName>
    <definedName name="XRefPaste45" hidden="1">#REF!</definedName>
    <definedName name="XRefPaste45Row" localSheetId="4" hidden="1">#REF!</definedName>
    <definedName name="XRefPaste45Row" hidden="1">#REF!</definedName>
    <definedName name="XRefPaste46" localSheetId="4" hidden="1">#REF!</definedName>
    <definedName name="XRefPaste46" hidden="1">#REF!</definedName>
    <definedName name="XRefPaste46Row" localSheetId="4" hidden="1">#REF!</definedName>
    <definedName name="XRefPaste46Row" hidden="1">#REF!</definedName>
    <definedName name="XRefPaste47" localSheetId="4" hidden="1">#REF!</definedName>
    <definedName name="XRefPaste47" hidden="1">#REF!</definedName>
    <definedName name="XRefPaste47Row" localSheetId="4" hidden="1">#REF!</definedName>
    <definedName name="XRefPaste47Row" hidden="1">#REF!</definedName>
    <definedName name="XRefPaste48" localSheetId="4" hidden="1">#REF!</definedName>
    <definedName name="XRefPaste48" hidden="1">#REF!</definedName>
    <definedName name="XRefPaste48Row" localSheetId="4" hidden="1">#REF!</definedName>
    <definedName name="XRefPaste48Row" hidden="1">#REF!</definedName>
    <definedName name="XRefPaste49" localSheetId="4" hidden="1">#REF!</definedName>
    <definedName name="XRefPaste49" hidden="1">#REF!</definedName>
    <definedName name="XRefPaste49Row" localSheetId="4" hidden="1">#REF!</definedName>
    <definedName name="XRefPaste49Row" hidden="1">#REF!</definedName>
    <definedName name="XRefPaste4Row" localSheetId="4" hidden="1">#REF!</definedName>
    <definedName name="XRefPaste4Row" hidden="1">#REF!</definedName>
    <definedName name="XRefPaste5" localSheetId="4" hidden="1">'Variación del Activo Neto'!#REF!</definedName>
    <definedName name="XRefPaste50" localSheetId="4" hidden="1">#REF!</definedName>
    <definedName name="XRefPaste50" hidden="1">#REF!</definedName>
    <definedName name="XRefPaste50Row" localSheetId="4" hidden="1">#REF!</definedName>
    <definedName name="XRefPaste50Row" hidden="1">#REF!</definedName>
    <definedName name="XRefPaste51" localSheetId="4" hidden="1">#REF!</definedName>
    <definedName name="XRefPaste51" hidden="1">#REF!</definedName>
    <definedName name="XRefPaste51Row" localSheetId="4" hidden="1">#REF!</definedName>
    <definedName name="XRefPaste51Row" hidden="1">#REF!</definedName>
    <definedName name="XRefPaste52" localSheetId="4" hidden="1">#REF!</definedName>
    <definedName name="XRefPaste52" hidden="1">#REF!</definedName>
    <definedName name="XRefPaste52Row" localSheetId="4" hidden="1">#REF!</definedName>
    <definedName name="XRefPaste52Row" hidden="1">#REF!</definedName>
    <definedName name="XRefPaste53" localSheetId="4" hidden="1">#REF!</definedName>
    <definedName name="XRefPaste53" hidden="1">#REF!</definedName>
    <definedName name="XRefPaste53Row" localSheetId="4" hidden="1">#REF!</definedName>
    <definedName name="XRefPaste53Row" hidden="1">#REF!</definedName>
    <definedName name="XRefPaste54" localSheetId="4" hidden="1">#REF!</definedName>
    <definedName name="XRefPaste54" hidden="1">#REF!</definedName>
    <definedName name="XRefPaste54Row" localSheetId="4" hidden="1">#REF!</definedName>
    <definedName name="XRefPaste54Row" hidden="1">#REF!</definedName>
    <definedName name="XRefPaste55" localSheetId="4" hidden="1">#REF!</definedName>
    <definedName name="XRefPaste55" hidden="1">#REF!</definedName>
    <definedName name="XRefPaste55Row" localSheetId="4" hidden="1">#REF!</definedName>
    <definedName name="XRefPaste55Row" hidden="1">#REF!</definedName>
    <definedName name="XRefPaste56" localSheetId="4" hidden="1">#REF!</definedName>
    <definedName name="XRefPaste56" hidden="1">#REF!</definedName>
    <definedName name="XRefPaste56Row" localSheetId="4" hidden="1">#REF!</definedName>
    <definedName name="XRefPaste56Row" hidden="1">#REF!</definedName>
    <definedName name="XRefPaste57" localSheetId="4" hidden="1">#REF!</definedName>
    <definedName name="XRefPaste57" hidden="1">#REF!</definedName>
    <definedName name="XRefPaste57Row" localSheetId="4" hidden="1">#REF!</definedName>
    <definedName name="XRefPaste57Row" hidden="1">#REF!</definedName>
    <definedName name="XRefPaste58" hidden="1">#REF!</definedName>
    <definedName name="XRefPaste58Row" localSheetId="4" hidden="1">#REF!</definedName>
    <definedName name="XRefPaste58Row" hidden="1">#REF!</definedName>
    <definedName name="XRefPaste59" hidden="1">#REF!</definedName>
    <definedName name="XRefPaste59Row" localSheetId="4" hidden="1">#REF!</definedName>
    <definedName name="XRefPaste59Row" hidden="1">#REF!</definedName>
    <definedName name="XRefPaste5Row" localSheetId="4" hidden="1">#REF!</definedName>
    <definedName name="XRefPaste5Row" hidden="1">#REF!</definedName>
    <definedName name="XRefPaste6" localSheetId="4" hidden="1">#REF!</definedName>
    <definedName name="XRefPaste60" hidden="1">#REF!</definedName>
    <definedName name="XRefPaste60Row" localSheetId="4" hidden="1">#REF!</definedName>
    <definedName name="XRefPaste60Row" hidden="1">#REF!</definedName>
    <definedName name="XRefPaste61" hidden="1">#REF!</definedName>
    <definedName name="XRefPaste61Row" localSheetId="4" hidden="1">#REF!</definedName>
    <definedName name="XRefPaste61Row" hidden="1">#REF!</definedName>
    <definedName name="XRefPaste62" hidden="1">#REF!</definedName>
    <definedName name="XRefPaste62Row" localSheetId="4" hidden="1">#REF!</definedName>
    <definedName name="XRefPaste62Row" hidden="1">#REF!</definedName>
    <definedName name="XRefPaste63" hidden="1">#REF!</definedName>
    <definedName name="XRefPaste63Row" localSheetId="4" hidden="1">#REF!</definedName>
    <definedName name="XRefPaste63Row" hidden="1">#REF!</definedName>
    <definedName name="XRefPaste64" localSheetId="4" hidden="1">#REF!</definedName>
    <definedName name="XRefPaste64" hidden="1">#REF!</definedName>
    <definedName name="XRefPaste64Row" localSheetId="4" hidden="1">#REF!</definedName>
    <definedName name="XRefPaste64Row" hidden="1">#REF!</definedName>
    <definedName name="XRefPaste65" hidden="1">#REF!</definedName>
    <definedName name="XRefPaste65Row" localSheetId="4" hidden="1">#REF!</definedName>
    <definedName name="XRefPaste65Row" hidden="1">#REF!</definedName>
    <definedName name="XRefPaste66" hidden="1">#REF!</definedName>
    <definedName name="XRefPaste66Row" localSheetId="4" hidden="1">#REF!</definedName>
    <definedName name="XRefPaste66Row" hidden="1">#REF!</definedName>
    <definedName name="XRefPaste67" localSheetId="4" hidden="1">#REF!</definedName>
    <definedName name="XRefPaste67" hidden="1">#REF!</definedName>
    <definedName name="XRefPaste67Row" localSheetId="4" hidden="1">#REF!</definedName>
    <definedName name="XRefPaste67Row" hidden="1">#REF!</definedName>
    <definedName name="XRefPaste68" hidden="1">#REF!</definedName>
    <definedName name="XRefPaste68Row" localSheetId="4" hidden="1">#REF!</definedName>
    <definedName name="XRefPaste68Row" hidden="1">#REF!</definedName>
    <definedName name="XRefPaste69" hidden="1">#REF!</definedName>
    <definedName name="XRefPaste69Row" localSheetId="4" hidden="1">#REF!</definedName>
    <definedName name="XRefPaste69Row" hidden="1">#REF!</definedName>
    <definedName name="XRefPaste6Row" localSheetId="4" hidden="1">#REF!</definedName>
    <definedName name="XRefPaste6Row" hidden="1">#REF!</definedName>
    <definedName name="XRefPaste7" localSheetId="4" hidden="1">#REF!</definedName>
    <definedName name="XRefPaste7" hidden="1">#REF!</definedName>
    <definedName name="XRefPaste70" hidden="1">#REF!</definedName>
    <definedName name="XRefPaste70Row" localSheetId="4" hidden="1">#REF!</definedName>
    <definedName name="XRefPaste70Row" hidden="1">#REF!</definedName>
    <definedName name="XRefPaste71" hidden="1">#REF!</definedName>
    <definedName name="XRefPaste71Row" localSheetId="4" hidden="1">#REF!</definedName>
    <definedName name="XRefPaste71Row" hidden="1">#REF!</definedName>
    <definedName name="XRefPaste72" localSheetId="4" hidden="1">#REF!</definedName>
    <definedName name="XRefPaste72" hidden="1">#REF!</definedName>
    <definedName name="XRefPaste72Row" localSheetId="4" hidden="1">#REF!</definedName>
    <definedName name="XRefPaste72Row" hidden="1">#REF!</definedName>
    <definedName name="XRefPaste73" localSheetId="4" hidden="1">#REF!</definedName>
    <definedName name="XRefPaste73" hidden="1">#REF!</definedName>
    <definedName name="XRefPaste73Row" localSheetId="4" hidden="1">#REF!</definedName>
    <definedName name="XRefPaste73Row" hidden="1">#REF!</definedName>
    <definedName name="XRefPaste74" localSheetId="4" hidden="1">#REF!</definedName>
    <definedName name="XRefPaste74" hidden="1">#REF!</definedName>
    <definedName name="XRefPaste74Row" localSheetId="4" hidden="1">#REF!</definedName>
    <definedName name="XRefPaste74Row" hidden="1">#REF!</definedName>
    <definedName name="XRefPaste75" localSheetId="4" hidden="1">#REF!</definedName>
    <definedName name="XRefPaste75" hidden="1">#REF!</definedName>
    <definedName name="XRefPaste75Row" localSheetId="4" hidden="1">#REF!</definedName>
    <definedName name="XRefPaste75Row" hidden="1">#REF!</definedName>
    <definedName name="XRefPaste76" localSheetId="4" hidden="1">#REF!</definedName>
    <definedName name="XRefPaste76" hidden="1">#REF!</definedName>
    <definedName name="XRefPaste76Row" localSheetId="4" hidden="1">#REF!</definedName>
    <definedName name="XRefPaste76Row" hidden="1">#REF!</definedName>
    <definedName name="XRefPaste77" localSheetId="4" hidden="1">#REF!</definedName>
    <definedName name="XRefPaste77" hidden="1">#REF!</definedName>
    <definedName name="XRefPaste77Row" localSheetId="4" hidden="1">#REF!</definedName>
    <definedName name="XRefPaste77Row" hidden="1">#REF!</definedName>
    <definedName name="XRefPaste78" localSheetId="4" hidden="1">#REF!</definedName>
    <definedName name="XRefPaste78" hidden="1">#REF!</definedName>
    <definedName name="XRefPaste78Row" localSheetId="4" hidden="1">#REF!</definedName>
    <definedName name="XRefPaste78Row" hidden="1">#REF!</definedName>
    <definedName name="XRefPaste79" localSheetId="4" hidden="1">#REF!</definedName>
    <definedName name="XRefPaste79" hidden="1">#REF!</definedName>
    <definedName name="XRefPaste79Row" localSheetId="4" hidden="1">#REF!</definedName>
    <definedName name="XRefPaste79Row" hidden="1">#REF!</definedName>
    <definedName name="XRefPaste7Row" localSheetId="4" hidden="1">#REF!</definedName>
    <definedName name="XRefPaste7Row" hidden="1">#REF!</definedName>
    <definedName name="XRefPaste8" localSheetId="4" hidden="1">#REF!</definedName>
    <definedName name="XRefPaste8" hidden="1">#REF!</definedName>
    <definedName name="XRefPaste80" localSheetId="4" hidden="1">#REF!</definedName>
    <definedName name="XRefPaste80" hidden="1">#REF!</definedName>
    <definedName name="XRefPaste80Row" localSheetId="4" hidden="1">#REF!</definedName>
    <definedName name="XRefPaste80Row" hidden="1">#REF!</definedName>
    <definedName name="XRefPaste81" localSheetId="4" hidden="1">#REF!</definedName>
    <definedName name="XRefPaste81" hidden="1">#REF!</definedName>
    <definedName name="XRefPaste81Row" localSheetId="4" hidden="1">#REF!</definedName>
    <definedName name="XRefPaste81Row" hidden="1">#REF!</definedName>
    <definedName name="XRefPaste82" localSheetId="4" hidden="1">#REF!</definedName>
    <definedName name="XRefPaste82" hidden="1">#REF!</definedName>
    <definedName name="XRefPaste82Row" localSheetId="4" hidden="1">#REF!</definedName>
    <definedName name="XRefPaste82Row" hidden="1">#REF!</definedName>
    <definedName name="XRefPaste83" localSheetId="4" hidden="1">#REF!</definedName>
    <definedName name="XRefPaste83" hidden="1">#REF!</definedName>
    <definedName name="XRefPaste83Row" localSheetId="4" hidden="1">#REF!</definedName>
    <definedName name="XRefPaste83Row" hidden="1">#REF!</definedName>
    <definedName name="XRefPaste84" localSheetId="4" hidden="1">#REF!</definedName>
    <definedName name="XRefPaste84" hidden="1">#REF!</definedName>
    <definedName name="XRefPaste84Row" localSheetId="4" hidden="1">#REF!</definedName>
    <definedName name="XRefPaste84Row" hidden="1">#REF!</definedName>
    <definedName name="XRefPaste85" localSheetId="4" hidden="1">#REF!</definedName>
    <definedName name="XRefPaste85" hidden="1">#REF!</definedName>
    <definedName name="XRefPaste85Row" localSheetId="4" hidden="1">#REF!</definedName>
    <definedName name="XRefPaste85Row" hidden="1">#REF!</definedName>
    <definedName name="XRefPaste86" localSheetId="4" hidden="1">#REF!</definedName>
    <definedName name="XRefPaste86" hidden="1">#REF!</definedName>
    <definedName name="XRefPaste86Row" localSheetId="4" hidden="1">#REF!</definedName>
    <definedName name="XRefPaste86Row" hidden="1">#REF!</definedName>
    <definedName name="XRefPaste87" localSheetId="4" hidden="1">#REF!</definedName>
    <definedName name="XRefPaste87" hidden="1">#REF!</definedName>
    <definedName name="XRefPaste87Row" localSheetId="4" hidden="1">#REF!</definedName>
    <definedName name="XRefPaste87Row" hidden="1">#REF!</definedName>
    <definedName name="XRefPaste88" localSheetId="4" hidden="1">#REF!</definedName>
    <definedName name="XRefPaste88" hidden="1">#REF!</definedName>
    <definedName name="XRefPaste88Row" localSheetId="4" hidden="1">#REF!</definedName>
    <definedName name="XRefPaste88Row" hidden="1">#REF!</definedName>
    <definedName name="XRefPaste89" localSheetId="4" hidden="1">#REF!</definedName>
    <definedName name="XRefPaste89" hidden="1">#REF!</definedName>
    <definedName name="XRefPaste89Row" localSheetId="4" hidden="1">#REF!</definedName>
    <definedName name="XRefPaste89Row" hidden="1">#REF!</definedName>
    <definedName name="XRefPaste8Row" localSheetId="4" hidden="1">#REF!</definedName>
    <definedName name="XRefPaste8Row" hidden="1">#REF!</definedName>
    <definedName name="XRefPaste9" hidden="1">#REF!</definedName>
    <definedName name="XRefPaste90" localSheetId="4" hidden="1">#REF!</definedName>
    <definedName name="XRefPaste90" hidden="1">#REF!</definedName>
    <definedName name="XRefPaste90Row" localSheetId="4" hidden="1">#REF!</definedName>
    <definedName name="XRefPaste90Row" hidden="1">#REF!</definedName>
    <definedName name="XRefPaste91" localSheetId="4" hidden="1">#REF!</definedName>
    <definedName name="XRefPaste91" hidden="1">#REF!</definedName>
    <definedName name="XRefPaste91Row" localSheetId="4" hidden="1">#REF!</definedName>
    <definedName name="XRefPaste91Row" hidden="1">#REF!</definedName>
    <definedName name="XRefPaste92" localSheetId="4" hidden="1">#REF!</definedName>
    <definedName name="XRefPaste92" hidden="1">#REF!</definedName>
    <definedName name="XRefPaste92Row" localSheetId="4" hidden="1">#REF!</definedName>
    <definedName name="XRefPaste92Row" hidden="1">#REF!</definedName>
    <definedName name="XRefPaste93" localSheetId="4" hidden="1">#REF!</definedName>
    <definedName name="XRefPaste93" hidden="1">#REF!</definedName>
    <definedName name="XRefPaste93Row" localSheetId="4" hidden="1">#REF!</definedName>
    <definedName name="XRefPaste93Row" hidden="1">#REF!</definedName>
    <definedName name="XRefPaste94" localSheetId="4" hidden="1">#REF!</definedName>
    <definedName name="XRefPaste94" hidden="1">#REF!</definedName>
    <definedName name="XRefPaste94Row" localSheetId="4" hidden="1">#REF!</definedName>
    <definedName name="XRefPaste94Row" hidden="1">#REF!</definedName>
    <definedName name="XRefPaste95" localSheetId="4" hidden="1">#REF!</definedName>
    <definedName name="XRefPaste95" hidden="1">#REF!</definedName>
    <definedName name="XRefPaste95Row" localSheetId="4" hidden="1">#REF!</definedName>
    <definedName name="XRefPaste95Row" hidden="1">#REF!</definedName>
    <definedName name="XRefPaste96" localSheetId="4" hidden="1">#REF!</definedName>
    <definedName name="XRefPaste96" hidden="1">#REF!</definedName>
    <definedName name="XRefPaste96Row" localSheetId="4" hidden="1">#REF!</definedName>
    <definedName name="XRefPaste96Row" hidden="1">#REF!</definedName>
    <definedName name="XRefPaste97" localSheetId="4" hidden="1">#REF!</definedName>
    <definedName name="XRefPaste97" hidden="1">#REF!</definedName>
    <definedName name="XRefPaste97Row" localSheetId="4" hidden="1">#REF!</definedName>
    <definedName name="XRefPaste97Row" hidden="1">#REF!</definedName>
    <definedName name="XRefPaste98" localSheetId="4" hidden="1">#REF!</definedName>
    <definedName name="XRefPaste98" hidden="1">#REF!</definedName>
    <definedName name="XRefPaste98Row" localSheetId="4" hidden="1">#REF!</definedName>
    <definedName name="XRefPaste98Row" hidden="1">#REF!</definedName>
    <definedName name="XRefPaste99" localSheetId="4" hidden="1">#REF!</definedName>
    <definedName name="XRefPaste99" hidden="1">#REF!</definedName>
    <definedName name="XRefPaste99Row" localSheetId="4" hidden="1">#REF!</definedName>
    <definedName name="XRefPaste99Row" hidden="1">#REF!</definedName>
    <definedName name="XRefPaste9Row" localSheetId="4" hidden="1">#REF!</definedName>
    <definedName name="XRefPaste9Row" hidden="1">#REF!</definedName>
    <definedName name="XRefPasteRangeCount" localSheetId="4" hidden="1">6</definedName>
    <definedName name="XRefPasteRangeCount" hidden="1">1</definedName>
    <definedName name="xx">#REF!</definedName>
    <definedName name="Z_5FCC9217_B3E9_4B91_A943_5F21728EBEE9_.wvu.PrintArea" localSheetId="1" hidden="1">'Activo Neto'!$A$6:$F$46</definedName>
    <definedName name="Z_5FCC9217_B3E9_4B91_A943_5F21728EBEE9_.wvu.PrintArea" localSheetId="2" hidden="1">'Estado de Ingresos y Egresos'!$A$6:$G$40</definedName>
    <definedName name="Z_5FCC9217_B3E9_4B91_A943_5F21728EBEE9_.wvu.PrintArea" localSheetId="5" hidden="1">'Flujos de Efectivo'!$A$7:$F$41</definedName>
    <definedName name="Z_5FCC9217_B3E9_4B91_A943_5F21728EBEE9_.wvu.PrintArea" localSheetId="8" hidden="1">'Notas Contables'!$C$8:$N$111</definedName>
    <definedName name="Z_5FCC9217_B3E9_4B91_A943_5F21728EBEE9_.wvu.PrintArea" localSheetId="4" hidden="1">'Variación del Activo Neto'!$B$7:$I$32</definedName>
    <definedName name="Z_5FCC9217_B3E9_4B91_A943_5F21728EBEE9_.wvu.Rows" localSheetId="5" hidden="1">'Flujos de Efectivo'!#REF!</definedName>
    <definedName name="Z_7015FC6D_0680_4B00_AA0E_B83DA1D0B666_.wvu.PrintArea" localSheetId="1" hidden="1">'Activo Neto'!$A$6:$F$46</definedName>
    <definedName name="Z_7015FC6D_0680_4B00_AA0E_B83DA1D0B666_.wvu.PrintArea" localSheetId="2" hidden="1">'Estado de Ingresos y Egresos'!$A$6:$G$40</definedName>
    <definedName name="Z_7015FC6D_0680_4B00_AA0E_B83DA1D0B666_.wvu.PrintArea" localSheetId="5" hidden="1">'Flujos de Efectivo'!$A$7:$F$41</definedName>
    <definedName name="Z_7015FC6D_0680_4B00_AA0E_B83DA1D0B666_.wvu.PrintArea" localSheetId="8" hidden="1">'Notas Contables'!$C$8:$N$111</definedName>
    <definedName name="Z_7015FC6D_0680_4B00_AA0E_B83DA1D0B666_.wvu.PrintArea" localSheetId="4" hidden="1">'Variación del Activo Neto'!$B$7:$I$32</definedName>
    <definedName name="Z_7015FC6D_0680_4B00_AA0E_B83DA1D0B666_.wvu.Rows" localSheetId="5" hidden="1">'Flujos de Efectivo'!#REF!</definedName>
    <definedName name="Z_970CBB53_F4B3_462F_AEFE_2BC403F5F0AD_.wvu.PrintArea" localSheetId="8" hidden="1">'Notas Contables'!$C$8:$N$111</definedName>
    <definedName name="Z_B9F63820_5C32_455A_BC9D_0BE84D6B0867_.wvu.PrintArea" localSheetId="1" hidden="1">'Activo Neto'!$A$6:$F$46</definedName>
    <definedName name="Z_B9F63820_5C32_455A_BC9D_0BE84D6B0867_.wvu.PrintArea" localSheetId="2" hidden="1">'Estado de Ingresos y Egresos'!$A$6:$G$40</definedName>
    <definedName name="Z_B9F63820_5C32_455A_BC9D_0BE84D6B0867_.wvu.PrintArea" localSheetId="5" hidden="1">'Flujos de Efectivo'!$A$7:$F$41</definedName>
    <definedName name="Z_B9F63820_5C32_455A_BC9D_0BE84D6B0867_.wvu.PrintArea" localSheetId="4" hidden="1">'Variación del Activo Neto'!$B$7:$I$32</definedName>
    <definedName name="Z_B9F63820_5C32_455A_BC9D_0BE84D6B0867_.wvu.Rows" localSheetId="5" hidden="1">'Flujos de Efectivo'!#REF!</definedName>
    <definedName name="Z_F3648BCD_1CED_4BBB_AE63_37BDB925883F_.wvu.PrintArea" localSheetId="1" hidden="1">'Activo Neto'!$A$6:$F$46</definedName>
    <definedName name="Z_F3648BCD_1CED_4BBB_AE63_37BDB925883F_.wvu.PrintArea" localSheetId="2" hidden="1">'Estado de Ingresos y Egresos'!$A$6:$G$40</definedName>
    <definedName name="Z_F3648BCD_1CED_4BBB_AE63_37BDB925883F_.wvu.PrintArea" localSheetId="5" hidden="1">'Flujos de Efectivo'!$A$7:$F$41</definedName>
    <definedName name="Z_F3648BCD_1CED_4BBB_AE63_37BDB925883F_.wvu.PrintArea" localSheetId="8" hidden="1">'Notas Contables'!$C$8:$N$111</definedName>
    <definedName name="Z_F3648BCD_1CED_4BBB_AE63_37BDB925883F_.wvu.PrintArea" localSheetId="4" hidden="1">'Variación del Activo Neto'!$B$7:$I$32</definedName>
    <definedName name="Z_F3648BCD_1CED_4BBB_AE63_37BDB925883F_.wvu.Rows" localSheetId="5" hidden="1">'Flujos de Efectivo'!#REF!</definedName>
    <definedName name="zdfd" localSheetId="8" hidden="1">#REF!</definedName>
    <definedName name="zdfd" hidden="1">#REF!</definedName>
  </definedNames>
  <calcPr calcId="191028"/>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6" i="15" l="1"/>
  <c r="I165" i="15"/>
  <c r="F166" i="15"/>
  <c r="F165" i="15"/>
  <c r="B166" i="15"/>
  <c r="B165" i="15"/>
  <c r="B30" i="15"/>
  <c r="F30" i="15" s="1"/>
  <c r="H30" i="15" s="1"/>
  <c r="B29" i="15"/>
  <c r="F29" i="15" s="1"/>
  <c r="G29" i="15" s="1"/>
  <c r="B28" i="15"/>
  <c r="F28" i="15" s="1"/>
  <c r="H28" i="15" s="1"/>
  <c r="E217" i="16"/>
  <c r="F216" i="16"/>
  <c r="M216" i="16" s="1"/>
  <c r="J215" i="16"/>
  <c r="M215" i="16" s="1"/>
  <c r="B215" i="16"/>
  <c r="B214" i="16"/>
  <c r="F214" i="16" s="1"/>
  <c r="J214" i="16" s="1"/>
  <c r="J217" i="16" s="1"/>
  <c r="B213" i="16"/>
  <c r="F213" i="16" s="1"/>
  <c r="M213" i="16" s="1"/>
  <c r="B212" i="16"/>
  <c r="F212" i="16" s="1"/>
  <c r="B211" i="16"/>
  <c r="F211" i="16" s="1"/>
  <c r="B210" i="16"/>
  <c r="F210" i="16" s="1"/>
  <c r="B209" i="16"/>
  <c r="F209" i="16" s="1"/>
  <c r="B208" i="16"/>
  <c r="F208" i="16" s="1"/>
  <c r="G208" i="16" s="1"/>
  <c r="M208" i="16" s="1"/>
  <c r="B207" i="16"/>
  <c r="F207" i="16" s="1"/>
  <c r="B206" i="16"/>
  <c r="F206" i="16" s="1"/>
  <c r="F205" i="16"/>
  <c r="M205" i="16" s="1"/>
  <c r="B204" i="16"/>
  <c r="F204" i="16" s="1"/>
  <c r="G204" i="16" s="1"/>
  <c r="M204" i="16" s="1"/>
  <c r="B203" i="16"/>
  <c r="F203" i="16" s="1"/>
  <c r="B202" i="16"/>
  <c r="F202" i="16" s="1"/>
  <c r="B201" i="16"/>
  <c r="F201" i="16" s="1"/>
  <c r="G201" i="16" s="1"/>
  <c r="M201" i="16" s="1"/>
  <c r="B200" i="16"/>
  <c r="F200" i="16" s="1"/>
  <c r="B199" i="16"/>
  <c r="F199" i="16" s="1"/>
  <c r="B198" i="16"/>
  <c r="F198" i="16" s="1"/>
  <c r="G198" i="16" s="1"/>
  <c r="M198" i="16" s="1"/>
  <c r="B197" i="16"/>
  <c r="F197" i="16" s="1"/>
  <c r="B196" i="16"/>
  <c r="F196" i="16" s="1"/>
  <c r="B195" i="16"/>
  <c r="F195" i="16" s="1"/>
  <c r="G195" i="16" s="1"/>
  <c r="M195" i="16" s="1"/>
  <c r="B194" i="16"/>
  <c r="F194" i="16" s="1"/>
  <c r="B193" i="16"/>
  <c r="F193" i="16" s="1"/>
  <c r="F192" i="16"/>
  <c r="M192" i="16" s="1"/>
  <c r="B191" i="16"/>
  <c r="F191" i="16" s="1"/>
  <c r="F190" i="16"/>
  <c r="M190" i="16" s="1"/>
  <c r="B189" i="16"/>
  <c r="F189" i="16" s="1"/>
  <c r="H189" i="16" s="1"/>
  <c r="F188" i="16"/>
  <c r="L188" i="16" s="1"/>
  <c r="M188" i="16" s="1"/>
  <c r="B187" i="16"/>
  <c r="F187" i="16" s="1"/>
  <c r="B186" i="16"/>
  <c r="F186" i="16" s="1"/>
  <c r="B185" i="16"/>
  <c r="F185" i="16" s="1"/>
  <c r="G185" i="16" s="1"/>
  <c r="M185" i="16" s="1"/>
  <c r="B184" i="16"/>
  <c r="F184" i="16" s="1"/>
  <c r="B183" i="16"/>
  <c r="F183" i="16" s="1"/>
  <c r="G183" i="16" s="1"/>
  <c r="F182" i="16"/>
  <c r="M182" i="16" s="1"/>
  <c r="B181" i="16"/>
  <c r="F181" i="16" s="1"/>
  <c r="B180" i="16"/>
  <c r="F180" i="16" s="1"/>
  <c r="B179" i="16"/>
  <c r="F179" i="16" s="1"/>
  <c r="B178" i="16"/>
  <c r="F178" i="16" s="1"/>
  <c r="B177" i="16"/>
  <c r="F177" i="16" s="1"/>
  <c r="F176" i="16"/>
  <c r="F175" i="16"/>
  <c r="M175" i="16" s="1"/>
  <c r="F174" i="16"/>
  <c r="B173" i="16"/>
  <c r="F173" i="16" s="1"/>
  <c r="F172" i="16"/>
  <c r="M172" i="16" s="1"/>
  <c r="B171" i="16"/>
  <c r="F171" i="16" s="1"/>
  <c r="B170" i="16"/>
  <c r="F170" i="16" s="1"/>
  <c r="F169" i="16"/>
  <c r="M169" i="16" s="1"/>
  <c r="F168" i="16"/>
  <c r="M168" i="16" s="1"/>
  <c r="B167" i="16"/>
  <c r="F167" i="16" s="1"/>
  <c r="B166" i="16"/>
  <c r="F166" i="16" s="1"/>
  <c r="F165" i="16"/>
  <c r="B164" i="16"/>
  <c r="F164" i="16" s="1"/>
  <c r="G164" i="16" s="1"/>
  <c r="M164" i="16" s="1"/>
  <c r="B163" i="16"/>
  <c r="F163" i="16" s="1"/>
  <c r="B162" i="16"/>
  <c r="F162" i="16" s="1"/>
  <c r="B161" i="16"/>
  <c r="F161" i="16" s="1"/>
  <c r="F160" i="16"/>
  <c r="F159" i="16"/>
  <c r="M159" i="16" s="1"/>
  <c r="B158" i="16"/>
  <c r="F158" i="16" s="1"/>
  <c r="G158" i="16" s="1"/>
  <c r="F157" i="16"/>
  <c r="G157" i="16" s="1"/>
  <c r="M157" i="16" s="1"/>
  <c r="B156" i="16"/>
  <c r="F156" i="16" s="1"/>
  <c r="B155" i="16"/>
  <c r="F155" i="16" s="1"/>
  <c r="B154" i="16"/>
  <c r="F154" i="16" s="1"/>
  <c r="B153" i="16"/>
  <c r="F153" i="16" s="1"/>
  <c r="F152" i="16"/>
  <c r="B151" i="16"/>
  <c r="F151" i="16" s="1"/>
  <c r="F150" i="16"/>
  <c r="G150" i="16" s="1"/>
  <c r="M150" i="16" s="1"/>
  <c r="F149" i="16"/>
  <c r="G149" i="16" s="1"/>
  <c r="M149" i="16" s="1"/>
  <c r="B148" i="16"/>
  <c r="F148" i="16" s="1"/>
  <c r="B147" i="16"/>
  <c r="F147" i="16" s="1"/>
  <c r="G147" i="16" s="1"/>
  <c r="M147" i="16" s="1"/>
  <c r="B146" i="16"/>
  <c r="F146" i="16" s="1"/>
  <c r="B145" i="16"/>
  <c r="F145" i="16" s="1"/>
  <c r="B144" i="16"/>
  <c r="F144" i="16" s="1"/>
  <c r="B143" i="16"/>
  <c r="F143" i="16" s="1"/>
  <c r="B142" i="16"/>
  <c r="F142" i="16" s="1"/>
  <c r="B141" i="16"/>
  <c r="F141" i="16" s="1"/>
  <c r="B140" i="16"/>
  <c r="F140" i="16" s="1"/>
  <c r="B139" i="16"/>
  <c r="F139" i="16" s="1"/>
  <c r="B138" i="16"/>
  <c r="F138" i="16" s="1"/>
  <c r="G138" i="16" s="1"/>
  <c r="M138" i="16" s="1"/>
  <c r="B137" i="16"/>
  <c r="F137" i="16" s="1"/>
  <c r="B136" i="16"/>
  <c r="F136" i="16" s="1"/>
  <c r="B135" i="16"/>
  <c r="F135" i="16" s="1"/>
  <c r="B134" i="16"/>
  <c r="F134" i="16" s="1"/>
  <c r="B133" i="16"/>
  <c r="F133" i="16" s="1"/>
  <c r="B132" i="16"/>
  <c r="F132" i="16" s="1"/>
  <c r="B131" i="16"/>
  <c r="F131" i="16" s="1"/>
  <c r="B130" i="16"/>
  <c r="F130" i="16" s="1"/>
  <c r="B129" i="16"/>
  <c r="F129" i="16" s="1"/>
  <c r="G129" i="16" s="1"/>
  <c r="M129" i="16" s="1"/>
  <c r="B128" i="16"/>
  <c r="F128" i="16" s="1"/>
  <c r="B127" i="16"/>
  <c r="F127" i="16" s="1"/>
  <c r="G127" i="16" s="1"/>
  <c r="B126" i="16"/>
  <c r="F126" i="16" s="1"/>
  <c r="B125" i="16"/>
  <c r="F125" i="16" s="1"/>
  <c r="B124" i="16"/>
  <c r="F124" i="16" s="1"/>
  <c r="B123" i="16"/>
  <c r="F123" i="16" s="1"/>
  <c r="B122" i="16"/>
  <c r="F122" i="16" s="1"/>
  <c r="B121" i="16"/>
  <c r="F121" i="16" s="1"/>
  <c r="B120" i="16"/>
  <c r="F120" i="16" s="1"/>
  <c r="B119" i="16"/>
  <c r="F119" i="16" s="1"/>
  <c r="B118" i="16"/>
  <c r="F118" i="16" s="1"/>
  <c r="B117" i="16"/>
  <c r="F117" i="16" s="1"/>
  <c r="B116" i="16"/>
  <c r="F116" i="16" s="1"/>
  <c r="B115" i="16"/>
  <c r="F115" i="16" s="1"/>
  <c r="B114" i="16"/>
  <c r="F114" i="16" s="1"/>
  <c r="B113" i="16"/>
  <c r="F113" i="16" s="1"/>
  <c r="B112" i="16"/>
  <c r="F112" i="16" s="1"/>
  <c r="B111" i="16"/>
  <c r="F111" i="16" s="1"/>
  <c r="B110" i="16"/>
  <c r="F110" i="16" s="1"/>
  <c r="B109" i="16"/>
  <c r="F109" i="16" s="1"/>
  <c r="B108" i="16"/>
  <c r="F108" i="16" s="1"/>
  <c r="B107" i="16"/>
  <c r="F107" i="16" s="1"/>
  <c r="B106" i="16"/>
  <c r="F106" i="16" s="1"/>
  <c r="B105" i="16"/>
  <c r="F105" i="16" s="1"/>
  <c r="B104" i="16"/>
  <c r="F104" i="16" s="1"/>
  <c r="B103" i="16"/>
  <c r="F103" i="16" s="1"/>
  <c r="B102" i="16"/>
  <c r="F102" i="16" s="1"/>
  <c r="B101" i="16"/>
  <c r="F101" i="16" s="1"/>
  <c r="B100" i="16"/>
  <c r="F100" i="16" s="1"/>
  <c r="B99" i="16"/>
  <c r="F99" i="16" s="1"/>
  <c r="B98" i="16"/>
  <c r="F98" i="16" s="1"/>
  <c r="B97" i="16"/>
  <c r="F97" i="16" s="1"/>
  <c r="B96" i="16"/>
  <c r="F96" i="16" s="1"/>
  <c r="B95" i="16"/>
  <c r="F95" i="16" s="1"/>
  <c r="B94" i="16"/>
  <c r="F94" i="16" s="1"/>
  <c r="B93" i="16"/>
  <c r="F93" i="16" s="1"/>
  <c r="B92" i="16"/>
  <c r="F92" i="16" s="1"/>
  <c r="B91" i="16"/>
  <c r="F91" i="16" s="1"/>
  <c r="B90" i="16"/>
  <c r="F90" i="16" s="1"/>
  <c r="B89" i="16"/>
  <c r="F89" i="16" s="1"/>
  <c r="B88" i="16"/>
  <c r="F88" i="16" s="1"/>
  <c r="B87" i="16"/>
  <c r="F87" i="16" s="1"/>
  <c r="B86" i="16"/>
  <c r="F86" i="16" s="1"/>
  <c r="B85" i="16"/>
  <c r="F85" i="16" s="1"/>
  <c r="B84" i="16"/>
  <c r="F84" i="16" s="1"/>
  <c r="B83" i="16"/>
  <c r="F83" i="16" s="1"/>
  <c r="B82" i="16"/>
  <c r="F82" i="16" s="1"/>
  <c r="D81" i="16"/>
  <c r="D217" i="16" s="1"/>
  <c r="B81" i="16"/>
  <c r="B80" i="16"/>
  <c r="F80" i="16" s="1"/>
  <c r="B79" i="16"/>
  <c r="F79" i="16" s="1"/>
  <c r="B78" i="16"/>
  <c r="F78" i="16" s="1"/>
  <c r="B77" i="16"/>
  <c r="F77" i="16" s="1"/>
  <c r="B76" i="16"/>
  <c r="F76" i="16" s="1"/>
  <c r="G76" i="16" s="1"/>
  <c r="B75" i="16"/>
  <c r="F75" i="16" s="1"/>
  <c r="G75" i="16" s="1"/>
  <c r="B74" i="16"/>
  <c r="F74" i="16" s="1"/>
  <c r="G74" i="16" s="1"/>
  <c r="B73" i="16"/>
  <c r="F73" i="16" s="1"/>
  <c r="G73" i="16" s="1"/>
  <c r="B72" i="16"/>
  <c r="F72" i="16" s="1"/>
  <c r="G72" i="16" s="1"/>
  <c r="B71" i="16"/>
  <c r="F71" i="16" s="1"/>
  <c r="G71" i="16" s="1"/>
  <c r="B70" i="16"/>
  <c r="F70" i="16" s="1"/>
  <c r="G70" i="16" s="1"/>
  <c r="B69" i="16"/>
  <c r="F69" i="16" s="1"/>
  <c r="F68" i="16"/>
  <c r="G68" i="16" s="1"/>
  <c r="F67" i="16"/>
  <c r="G67" i="16" s="1"/>
  <c r="F66" i="16"/>
  <c r="G66" i="16" s="1"/>
  <c r="F65" i="16"/>
  <c r="G65" i="16" s="1"/>
  <c r="F64" i="16"/>
  <c r="G64" i="16" s="1"/>
  <c r="F63" i="16"/>
  <c r="G63" i="16" s="1"/>
  <c r="F62" i="16"/>
  <c r="G62" i="16" s="1"/>
  <c r="F61" i="16"/>
  <c r="G61" i="16" s="1"/>
  <c r="F60" i="16"/>
  <c r="G60" i="16" s="1"/>
  <c r="F59" i="16"/>
  <c r="G59" i="16" s="1"/>
  <c r="F58" i="16"/>
  <c r="G58" i="16" s="1"/>
  <c r="F57" i="16"/>
  <c r="G57" i="16" s="1"/>
  <c r="F56" i="16"/>
  <c r="G56" i="16" s="1"/>
  <c r="F55" i="16"/>
  <c r="G55" i="16" s="1"/>
  <c r="F54" i="16"/>
  <c r="G54" i="16" s="1"/>
  <c r="F53" i="16"/>
  <c r="G53" i="16" s="1"/>
  <c r="B52" i="16"/>
  <c r="F52" i="16" s="1"/>
  <c r="B51" i="16"/>
  <c r="F51" i="16" s="1"/>
  <c r="F50" i="16"/>
  <c r="G50" i="16" s="1"/>
  <c r="M50" i="16" s="1"/>
  <c r="B49" i="16"/>
  <c r="F49" i="16" s="1"/>
  <c r="B48" i="16"/>
  <c r="F48" i="16" s="1"/>
  <c r="B47" i="16"/>
  <c r="F47" i="16" s="1"/>
  <c r="B46" i="16"/>
  <c r="F46" i="16" s="1"/>
  <c r="B45" i="16"/>
  <c r="F45" i="16" s="1"/>
  <c r="B44" i="16"/>
  <c r="F44" i="16" s="1"/>
  <c r="G44" i="16" s="1"/>
  <c r="F43" i="16"/>
  <c r="G43" i="16" s="1"/>
  <c r="M43" i="16" s="1"/>
  <c r="F42" i="16"/>
  <c r="G42" i="16" s="1"/>
  <c r="B41" i="16"/>
  <c r="F41" i="16" s="1"/>
  <c r="B40" i="16"/>
  <c r="F40" i="16" s="1"/>
  <c r="G40" i="16" s="1"/>
  <c r="M40" i="16" s="1"/>
  <c r="F39" i="16"/>
  <c r="G39" i="16" s="1"/>
  <c r="M39" i="16" s="1"/>
  <c r="B38" i="16"/>
  <c r="F38" i="16" s="1"/>
  <c r="F37" i="16"/>
  <c r="G37" i="16" s="1"/>
  <c r="F36" i="16"/>
  <c r="G36" i="16" s="1"/>
  <c r="B35" i="16"/>
  <c r="F35" i="16" s="1"/>
  <c r="B34" i="16"/>
  <c r="F34" i="16" s="1"/>
  <c r="F33" i="16"/>
  <c r="G33" i="16" s="1"/>
  <c r="B32" i="16"/>
  <c r="F32" i="16" s="1"/>
  <c r="B31" i="16"/>
  <c r="F31" i="16" s="1"/>
  <c r="F30" i="16"/>
  <c r="G30" i="16" s="1"/>
  <c r="M30" i="16" s="1"/>
  <c r="B29" i="16"/>
  <c r="F29" i="16" s="1"/>
  <c r="G29" i="16" s="1"/>
  <c r="M29" i="16" s="1"/>
  <c r="F28" i="16"/>
  <c r="G28" i="16" s="1"/>
  <c r="M28" i="16" s="1"/>
  <c r="B27" i="16"/>
  <c r="F27" i="16" s="1"/>
  <c r="F26" i="16"/>
  <c r="G26" i="16" s="1"/>
  <c r="M26" i="16" s="1"/>
  <c r="B25" i="16"/>
  <c r="F25" i="16" s="1"/>
  <c r="F24" i="16"/>
  <c r="G24" i="16" s="1"/>
  <c r="B23" i="16"/>
  <c r="F23" i="16" s="1"/>
  <c r="F22" i="16"/>
  <c r="G22" i="16" s="1"/>
  <c r="F21" i="16"/>
  <c r="M21" i="16" s="1"/>
  <c r="F20" i="16"/>
  <c r="G20" i="16" s="1"/>
  <c r="M20" i="16" s="1"/>
  <c r="F19" i="16"/>
  <c r="B18" i="16"/>
  <c r="F18" i="16" s="1"/>
  <c r="M18" i="16" s="1"/>
  <c r="F17" i="16"/>
  <c r="M17" i="16" s="1"/>
  <c r="B16" i="16"/>
  <c r="F16" i="16" s="1"/>
  <c r="M16" i="16" s="1"/>
  <c r="B15" i="16"/>
  <c r="F15" i="16" s="1"/>
  <c r="M15" i="16" s="1"/>
  <c r="B14" i="16"/>
  <c r="F14" i="16" s="1"/>
  <c r="M14" i="16" s="1"/>
  <c r="B13" i="16"/>
  <c r="F13" i="16" s="1"/>
  <c r="M13" i="16" s="1"/>
  <c r="B12" i="16"/>
  <c r="F12" i="16" s="1"/>
  <c r="M12" i="16" s="1"/>
  <c r="B11" i="16"/>
  <c r="F11" i="16" s="1"/>
  <c r="M11" i="16" s="1"/>
  <c r="B10" i="16"/>
  <c r="F10" i="16" s="1"/>
  <c r="M10" i="16" s="1"/>
  <c r="B9" i="16"/>
  <c r="F9" i="16" s="1"/>
  <c r="M9" i="16" s="1"/>
  <c r="C8" i="16"/>
  <c r="B8" i="16"/>
  <c r="F7" i="16"/>
  <c r="M7" i="16" s="1"/>
  <c r="F6" i="16"/>
  <c r="M6" i="16" s="1"/>
  <c r="F5" i="16"/>
  <c r="M5" i="16" s="1"/>
  <c r="F4" i="16"/>
  <c r="F8" i="16" l="1"/>
  <c r="M8" i="16" s="1"/>
  <c r="G161" i="16"/>
  <c r="M161" i="16" s="1"/>
  <c r="M44" i="16"/>
  <c r="M70" i="16"/>
  <c r="G196" i="16"/>
  <c r="M196" i="16" s="1"/>
  <c r="G34" i="16"/>
  <c r="M34" i="16" s="1"/>
  <c r="G96" i="16"/>
  <c r="M96" i="16" s="1"/>
  <c r="G179" i="16"/>
  <c r="M179" i="16" s="1"/>
  <c r="G120" i="16"/>
  <c r="M120" i="16" s="1"/>
  <c r="G130" i="16"/>
  <c r="M130" i="16" s="1"/>
  <c r="G27" i="16"/>
  <c r="M27" i="16" s="1"/>
  <c r="G45" i="16"/>
  <c r="M45" i="16" s="1"/>
  <c r="G139" i="16"/>
  <c r="M139" i="16" s="1"/>
  <c r="G48" i="16"/>
  <c r="M48" i="16" s="1"/>
  <c r="G90" i="16"/>
  <c r="M90" i="16" s="1"/>
  <c r="G102" i="16"/>
  <c r="M102" i="16" s="1"/>
  <c r="G114" i="16"/>
  <c r="M114" i="16" s="1"/>
  <c r="G126" i="16"/>
  <c r="M126" i="16" s="1"/>
  <c r="G148" i="16"/>
  <c r="M148" i="16" s="1"/>
  <c r="G119" i="16"/>
  <c r="M119" i="16" s="1"/>
  <c r="G132" i="16"/>
  <c r="M132" i="16" s="1"/>
  <c r="G206" i="16"/>
  <c r="M206" i="16" s="1"/>
  <c r="G112" i="16"/>
  <c r="M112" i="16" s="1"/>
  <c r="G194" i="16"/>
  <c r="M194" i="16" s="1"/>
  <c r="G121" i="16"/>
  <c r="M121" i="16" s="1"/>
  <c r="G202" i="16"/>
  <c r="M202" i="16" s="1"/>
  <c r="M214" i="16"/>
  <c r="G99" i="16"/>
  <c r="M99" i="16" s="1"/>
  <c r="G123" i="16"/>
  <c r="M123" i="16" s="1"/>
  <c r="G135" i="16"/>
  <c r="M135" i="16" s="1"/>
  <c r="I166" i="16"/>
  <c r="M166" i="16" s="1"/>
  <c r="M183" i="16"/>
  <c r="M189" i="16"/>
  <c r="G203" i="16"/>
  <c r="M203" i="16" s="1"/>
  <c r="G79" i="16"/>
  <c r="M79" i="16" s="1"/>
  <c r="K171" i="16"/>
  <c r="K217" i="16" s="1"/>
  <c r="G69" i="16"/>
  <c r="M69" i="16" s="1"/>
  <c r="G97" i="16"/>
  <c r="M97" i="16" s="1"/>
  <c r="G165" i="16"/>
  <c r="M165" i="16" s="1"/>
  <c r="B217" i="16"/>
  <c r="G209" i="16"/>
  <c r="M209" i="16" s="1"/>
  <c r="G103" i="16"/>
  <c r="M103" i="16" s="1"/>
  <c r="G144" i="16"/>
  <c r="M144" i="16" s="1"/>
  <c r="G200" i="16"/>
  <c r="M200" i="16" s="1"/>
  <c r="G95" i="16"/>
  <c r="M95" i="16" s="1"/>
  <c r="G87" i="16"/>
  <c r="M87" i="16" s="1"/>
  <c r="G111" i="16"/>
  <c r="M111" i="16" s="1"/>
  <c r="G186" i="16"/>
  <c r="M186" i="16" s="1"/>
  <c r="G193" i="16"/>
  <c r="M193" i="16" s="1"/>
  <c r="G199" i="16"/>
  <c r="M199" i="16" s="1"/>
  <c r="G88" i="16"/>
  <c r="M88" i="16" s="1"/>
  <c r="G133" i="16"/>
  <c r="M133" i="16" s="1"/>
  <c r="G89" i="16"/>
  <c r="M89" i="16" s="1"/>
  <c r="G113" i="16"/>
  <c r="M113" i="16" s="1"/>
  <c r="G105" i="16"/>
  <c r="M105" i="16" s="1"/>
  <c r="G145" i="16"/>
  <c r="M145" i="16" s="1"/>
  <c r="G49" i="16"/>
  <c r="M49" i="16" s="1"/>
  <c r="G82" i="16"/>
  <c r="M82" i="16" s="1"/>
  <c r="G106" i="16"/>
  <c r="M106" i="16" s="1"/>
  <c r="H173" i="16"/>
  <c r="M173" i="16" s="1"/>
  <c r="G83" i="16"/>
  <c r="M83" i="16" s="1"/>
  <c r="G107" i="16"/>
  <c r="M107" i="16" s="1"/>
  <c r="H153" i="16"/>
  <c r="M153" i="16" s="1"/>
  <c r="G23" i="16"/>
  <c r="M23" i="16" s="1"/>
  <c r="G51" i="16"/>
  <c r="M51" i="16" s="1"/>
  <c r="G91" i="16"/>
  <c r="M91" i="16" s="1"/>
  <c r="G100" i="16"/>
  <c r="M100" i="16" s="1"/>
  <c r="G115" i="16"/>
  <c r="M115" i="16" s="1"/>
  <c r="G124" i="16"/>
  <c r="M124" i="16" s="1"/>
  <c r="G167" i="16"/>
  <c r="M167" i="16" s="1"/>
  <c r="G38" i="16"/>
  <c r="M38" i="16" s="1"/>
  <c r="G78" i="16"/>
  <c r="M78" i="16" s="1"/>
  <c r="G84" i="16"/>
  <c r="M84" i="16" s="1"/>
  <c r="G101" i="16"/>
  <c r="M101" i="16" s="1"/>
  <c r="G108" i="16"/>
  <c r="M108" i="16" s="1"/>
  <c r="G125" i="16"/>
  <c r="M125" i="16" s="1"/>
  <c r="G136" i="16"/>
  <c r="M136" i="16" s="1"/>
  <c r="G142" i="16"/>
  <c r="M142" i="16" s="1"/>
  <c r="H154" i="16"/>
  <c r="M154" i="16" s="1"/>
  <c r="G184" i="16"/>
  <c r="M184" i="16" s="1"/>
  <c r="G31" i="16"/>
  <c r="M31" i="16" s="1"/>
  <c r="G93" i="16"/>
  <c r="M93" i="16" s="1"/>
  <c r="G117" i="16"/>
  <c r="M117" i="16" s="1"/>
  <c r="G162" i="16"/>
  <c r="M162" i="16" s="1"/>
  <c r="G177" i="16"/>
  <c r="M177" i="16" s="1"/>
  <c r="G32" i="16"/>
  <c r="M32" i="16" s="1"/>
  <c r="G85" i="16"/>
  <c r="M85" i="16" s="1"/>
  <c r="G94" i="16"/>
  <c r="M94" i="16" s="1"/>
  <c r="G109" i="16"/>
  <c r="M109" i="16" s="1"/>
  <c r="G118" i="16"/>
  <c r="M118" i="16" s="1"/>
  <c r="H155" i="16"/>
  <c r="M155" i="16" s="1"/>
  <c r="G178" i="16"/>
  <c r="M178" i="16" s="1"/>
  <c r="G86" i="16"/>
  <c r="M86" i="16" s="1"/>
  <c r="G92" i="16"/>
  <c r="M92" i="16" s="1"/>
  <c r="G98" i="16"/>
  <c r="M98" i="16" s="1"/>
  <c r="G104" i="16"/>
  <c r="M104" i="16" s="1"/>
  <c r="G110" i="16"/>
  <c r="M110" i="16" s="1"/>
  <c r="G116" i="16"/>
  <c r="M116" i="16" s="1"/>
  <c r="G122" i="16"/>
  <c r="M122" i="16" s="1"/>
  <c r="G141" i="16"/>
  <c r="M141" i="16" s="1"/>
  <c r="G181" i="16"/>
  <c r="M181" i="16" s="1"/>
  <c r="G211" i="16"/>
  <c r="M211" i="16" s="1"/>
  <c r="H156" i="16"/>
  <c r="M156" i="16" s="1"/>
  <c r="G180" i="16"/>
  <c r="M180" i="16" s="1"/>
  <c r="G35" i="16"/>
  <c r="M35" i="16" s="1"/>
  <c r="G46" i="16"/>
  <c r="M46" i="16" s="1"/>
  <c r="G187" i="16"/>
  <c r="M187" i="16" s="1"/>
  <c r="G197" i="16"/>
  <c r="M197" i="16" s="1"/>
  <c r="G41" i="16"/>
  <c r="M41" i="16" s="1"/>
  <c r="F81" i="16"/>
  <c r="G151" i="16"/>
  <c r="M151" i="16" s="1"/>
  <c r="I212" i="16"/>
  <c r="M212" i="16" s="1"/>
  <c r="G47" i="16"/>
  <c r="M47" i="16" s="1"/>
  <c r="G52" i="16"/>
  <c r="M52" i="16" s="1"/>
  <c r="G176" i="16"/>
  <c r="M176" i="16" s="1"/>
  <c r="G19" i="16"/>
  <c r="G25" i="16"/>
  <c r="M25" i="16" s="1"/>
  <c r="L170" i="16"/>
  <c r="L217" i="16" s="1"/>
  <c r="G152" i="16"/>
  <c r="M152" i="16" s="1"/>
  <c r="C217" i="16"/>
  <c r="D218" i="16" s="1"/>
  <c r="G77" i="16"/>
  <c r="M77" i="16" s="1"/>
  <c r="G80" i="16"/>
  <c r="M80" i="16" s="1"/>
  <c r="G128" i="16"/>
  <c r="M128" i="16" s="1"/>
  <c r="G131" i="16"/>
  <c r="M131" i="16" s="1"/>
  <c r="G134" i="16"/>
  <c r="M134" i="16" s="1"/>
  <c r="G137" i="16"/>
  <c r="M137" i="16" s="1"/>
  <c r="G140" i="16"/>
  <c r="M140" i="16" s="1"/>
  <c r="G143" i="16"/>
  <c r="M143" i="16" s="1"/>
  <c r="G146" i="16"/>
  <c r="M146" i="16" s="1"/>
  <c r="G160" i="16"/>
  <c r="M160" i="16" s="1"/>
  <c r="G163" i="16"/>
  <c r="M163" i="16" s="1"/>
  <c r="H174" i="16"/>
  <c r="M174" i="16" s="1"/>
  <c r="H191" i="16"/>
  <c r="M191" i="16" s="1"/>
  <c r="G207" i="16"/>
  <c r="M207" i="16" s="1"/>
  <c r="G210" i="16"/>
  <c r="M210" i="16" s="1"/>
  <c r="M4" i="16"/>
  <c r="M171" i="16" l="1"/>
  <c r="L218" i="16"/>
  <c r="G81" i="16"/>
  <c r="M81" i="16" s="1"/>
  <c r="H217" i="16"/>
  <c r="M170" i="16"/>
  <c r="F217" i="16"/>
  <c r="M19" i="16"/>
  <c r="I217" i="16"/>
  <c r="G217" i="16" l="1"/>
  <c r="J218" i="16" s="1"/>
  <c r="M218" i="16" s="1"/>
  <c r="M217" i="16"/>
  <c r="N218" i="16" l="1"/>
  <c r="B212" i="15" l="1"/>
  <c r="F212" i="15" s="1"/>
  <c r="B183" i="15"/>
  <c r="F183" i="15" s="1"/>
  <c r="B164" i="15"/>
  <c r="F164" i="15" s="1"/>
  <c r="I164" i="15" s="1"/>
  <c r="B172" i="15"/>
  <c r="B135" i="15"/>
  <c r="F135" i="15" s="1"/>
  <c r="B134" i="15"/>
  <c r="F134" i="15" s="1"/>
  <c r="B133" i="15"/>
  <c r="F133" i="15" s="1"/>
  <c r="B132" i="15"/>
  <c r="F132" i="15" s="1"/>
  <c r="B131" i="15"/>
  <c r="F131" i="15" s="1"/>
  <c r="B143" i="15"/>
  <c r="F143" i="15" s="1"/>
  <c r="B142" i="15"/>
  <c r="F142" i="15" s="1"/>
  <c r="B141" i="15"/>
  <c r="F141" i="15" s="1"/>
  <c r="B140" i="15"/>
  <c r="F140" i="15" s="1"/>
  <c r="B139" i="15"/>
  <c r="F139" i="15" s="1"/>
  <c r="B138" i="15"/>
  <c r="F138" i="15" s="1"/>
  <c r="B137" i="15"/>
  <c r="F137" i="15" s="1"/>
  <c r="B136" i="15"/>
  <c r="F136" i="15" s="1"/>
  <c r="B147" i="15"/>
  <c r="F147" i="15" s="1"/>
  <c r="B146" i="15"/>
  <c r="F146" i="15" s="1"/>
  <c r="B145" i="15"/>
  <c r="F145" i="15" s="1"/>
  <c r="B144" i="15"/>
  <c r="F144" i="15" s="1"/>
  <c r="B149" i="15"/>
  <c r="F149" i="15" s="1"/>
  <c r="B148" i="15"/>
  <c r="F148" i="15" s="1"/>
  <c r="B150" i="15"/>
  <c r="F150" i="15" s="1"/>
  <c r="B151" i="15"/>
  <c r="F151" i="15" s="1"/>
  <c r="B52" i="15"/>
  <c r="F52" i="15" s="1"/>
  <c r="B41" i="15"/>
  <c r="F41" i="15" s="1"/>
  <c r="B37" i="15"/>
  <c r="F37" i="15" s="1"/>
  <c r="B38" i="15"/>
  <c r="F38" i="15" s="1"/>
  <c r="B15" i="15"/>
  <c r="F15" i="15" s="1"/>
  <c r="M15" i="15" s="1"/>
  <c r="B13" i="15"/>
  <c r="F13" i="15" s="1"/>
  <c r="M13" i="15" s="1"/>
  <c r="C178" i="13"/>
  <c r="C177" i="13"/>
  <c r="C179" i="13" l="1"/>
  <c r="G212" i="15"/>
  <c r="G183" i="15"/>
  <c r="M164" i="15"/>
  <c r="G135" i="15"/>
  <c r="G131" i="15"/>
  <c r="G133" i="15"/>
  <c r="G132" i="15"/>
  <c r="G134" i="15"/>
  <c r="G136" i="15"/>
  <c r="G137" i="15"/>
  <c r="G138" i="15"/>
  <c r="G139" i="15"/>
  <c r="G140" i="15"/>
  <c r="G141" i="15"/>
  <c r="G142" i="15"/>
  <c r="G143" i="15"/>
  <c r="G147" i="15"/>
  <c r="G144" i="15"/>
  <c r="G145" i="15"/>
  <c r="G146" i="15"/>
  <c r="G148" i="15"/>
  <c r="G149" i="15"/>
  <c r="G150" i="15"/>
  <c r="G151" i="15"/>
  <c r="G52" i="15"/>
  <c r="G41" i="15"/>
  <c r="G37" i="15"/>
  <c r="G38" i="15"/>
  <c r="B130" i="15" l="1"/>
  <c r="F130" i="15" s="1"/>
  <c r="G130" i="15" s="1"/>
  <c r="B168" i="15" l="1"/>
  <c r="F168" i="15" s="1"/>
  <c r="B16" i="15"/>
  <c r="F16" i="15" s="1"/>
  <c r="M16" i="15" s="1"/>
  <c r="F221" i="15"/>
  <c r="F20" i="15"/>
  <c r="F21" i="15"/>
  <c r="F22" i="15"/>
  <c r="G22" i="15" s="1"/>
  <c r="F24" i="15"/>
  <c r="G24" i="15" s="1"/>
  <c r="F31" i="15"/>
  <c r="F33" i="15"/>
  <c r="G33" i="15" s="1"/>
  <c r="F36" i="15"/>
  <c r="G36" i="15" s="1"/>
  <c r="F39" i="15"/>
  <c r="G39" i="15" s="1"/>
  <c r="F40" i="15"/>
  <c r="G40" i="15" s="1"/>
  <c r="F42" i="15"/>
  <c r="G42" i="15" s="1"/>
  <c r="F45" i="15"/>
  <c r="G45" i="15" s="1"/>
  <c r="F46" i="15"/>
  <c r="G46" i="15" s="1"/>
  <c r="F53" i="15"/>
  <c r="G53" i="15" s="1"/>
  <c r="F56" i="15"/>
  <c r="G56" i="15" s="1"/>
  <c r="F57" i="15"/>
  <c r="G57" i="15" s="1"/>
  <c r="F58" i="15"/>
  <c r="G58" i="15" s="1"/>
  <c r="F59" i="15"/>
  <c r="G59" i="15" s="1"/>
  <c r="F60" i="15"/>
  <c r="G60" i="15" s="1"/>
  <c r="F61" i="15"/>
  <c r="G61" i="15" s="1"/>
  <c r="F62" i="15"/>
  <c r="G62" i="15" s="1"/>
  <c r="F63" i="15"/>
  <c r="G63" i="15" s="1"/>
  <c r="F64" i="15"/>
  <c r="G64" i="15" s="1"/>
  <c r="F65" i="15"/>
  <c r="G65" i="15" s="1"/>
  <c r="F66" i="15"/>
  <c r="G66" i="15" s="1"/>
  <c r="F67" i="15"/>
  <c r="G67" i="15" s="1"/>
  <c r="F68" i="15"/>
  <c r="G68" i="15" s="1"/>
  <c r="F69" i="15"/>
  <c r="G69" i="15" s="1"/>
  <c r="F70" i="15"/>
  <c r="G70" i="15" s="1"/>
  <c r="F71" i="15"/>
  <c r="G71" i="15" s="1"/>
  <c r="F152" i="15"/>
  <c r="F153" i="15"/>
  <c r="F155" i="15"/>
  <c r="F160" i="15"/>
  <c r="F162" i="15"/>
  <c r="F163" i="15"/>
  <c r="F170" i="15"/>
  <c r="F173" i="15"/>
  <c r="M173" i="15" s="1"/>
  <c r="F174" i="15"/>
  <c r="M174" i="15" s="1"/>
  <c r="F177" i="15"/>
  <c r="M177" i="15" s="1"/>
  <c r="F179" i="15"/>
  <c r="F180" i="15"/>
  <c r="M180" i="15" s="1"/>
  <c r="F181" i="15"/>
  <c r="F187" i="15"/>
  <c r="M187" i="15" s="1"/>
  <c r="F193" i="15"/>
  <c r="F195" i="15"/>
  <c r="M195" i="15" s="1"/>
  <c r="F197" i="15"/>
  <c r="M197" i="15" s="1"/>
  <c r="F210" i="15"/>
  <c r="M210" i="15" s="1"/>
  <c r="B74" i="15"/>
  <c r="F74" i="15" s="1"/>
  <c r="G74" i="15" s="1"/>
  <c r="B75" i="15"/>
  <c r="F75" i="15" s="1"/>
  <c r="G75" i="15" s="1"/>
  <c r="B76" i="15"/>
  <c r="F76" i="15" s="1"/>
  <c r="G76" i="15" s="1"/>
  <c r="B77" i="15"/>
  <c r="F77" i="15" s="1"/>
  <c r="G77" i="15" s="1"/>
  <c r="B78" i="15"/>
  <c r="F78" i="15" s="1"/>
  <c r="G78" i="15" s="1"/>
  <c r="B79" i="15"/>
  <c r="F79" i="15" s="1"/>
  <c r="G79" i="15" s="1"/>
  <c r="B80" i="15"/>
  <c r="F80" i="15" s="1"/>
  <c r="G80" i="15" s="1"/>
  <c r="F19" i="15"/>
  <c r="F17" i="15"/>
  <c r="F7" i="15"/>
  <c r="F26" i="15"/>
  <c r="G26" i="15" s="1"/>
  <c r="E222" i="15"/>
  <c r="G31" i="15" l="1"/>
  <c r="H31" i="15"/>
  <c r="G168" i="15"/>
  <c r="B207" i="15" l="1"/>
  <c r="F207" i="15" s="1"/>
  <c r="B220" i="15"/>
  <c r="B219" i="15"/>
  <c r="F219" i="15" s="1"/>
  <c r="B217" i="15"/>
  <c r="F217" i="15" s="1"/>
  <c r="B215" i="15"/>
  <c r="F215" i="15" s="1"/>
  <c r="B214" i="15"/>
  <c r="F214" i="15" s="1"/>
  <c r="B213" i="15"/>
  <c r="F213" i="15" s="1"/>
  <c r="B211" i="15"/>
  <c r="F211" i="15" s="1"/>
  <c r="B205" i="15"/>
  <c r="F205" i="15" s="1"/>
  <c r="B204" i="15"/>
  <c r="F204" i="15" s="1"/>
  <c r="B203" i="15"/>
  <c r="F203" i="15" s="1"/>
  <c r="B202" i="15"/>
  <c r="F202" i="15" s="1"/>
  <c r="B201" i="15"/>
  <c r="F201" i="15" s="1"/>
  <c r="B200" i="15"/>
  <c r="F200" i="15" s="1"/>
  <c r="B199" i="15"/>
  <c r="F199" i="15" s="1"/>
  <c r="B198" i="15"/>
  <c r="F198" i="15" s="1"/>
  <c r="B196" i="15"/>
  <c r="F196" i="15" s="1"/>
  <c r="B194" i="15"/>
  <c r="F194" i="15" s="1"/>
  <c r="B192" i="15"/>
  <c r="F192" i="15" s="1"/>
  <c r="B191" i="15"/>
  <c r="F191" i="15" s="1"/>
  <c r="B190" i="15"/>
  <c r="F190" i="15" s="1"/>
  <c r="B189" i="15"/>
  <c r="F189" i="15" s="1"/>
  <c r="B188" i="15"/>
  <c r="F188" i="15" s="1"/>
  <c r="B186" i="15"/>
  <c r="F186" i="15" s="1"/>
  <c r="B185" i="15"/>
  <c r="F185" i="15" s="1"/>
  <c r="B184" i="15"/>
  <c r="F184" i="15" s="1"/>
  <c r="B182" i="15"/>
  <c r="F182" i="15" s="1"/>
  <c r="B178" i="15"/>
  <c r="F178" i="15" s="1"/>
  <c r="B176" i="15"/>
  <c r="F176" i="15" s="1"/>
  <c r="B175" i="15"/>
  <c r="F175" i="15" s="1"/>
  <c r="F172" i="15"/>
  <c r="B171" i="15"/>
  <c r="F171" i="15" s="1"/>
  <c r="I171" i="15" s="1"/>
  <c r="B169" i="15"/>
  <c r="F169" i="15" s="1"/>
  <c r="B167" i="15"/>
  <c r="F167" i="15" s="1"/>
  <c r="B161" i="15"/>
  <c r="B159" i="15"/>
  <c r="F159" i="15" s="1"/>
  <c r="B158" i="15"/>
  <c r="F158" i="15" s="1"/>
  <c r="H158" i="15" s="1"/>
  <c r="B157" i="15"/>
  <c r="F157" i="15" s="1"/>
  <c r="H157" i="15" s="1"/>
  <c r="B154" i="15"/>
  <c r="F154" i="15" s="1"/>
  <c r="G154" i="15" s="1"/>
  <c r="B129" i="15"/>
  <c r="F129" i="15" s="1"/>
  <c r="G129" i="15" s="1"/>
  <c r="B128" i="15"/>
  <c r="F128" i="15" s="1"/>
  <c r="G128" i="15" s="1"/>
  <c r="B127" i="15"/>
  <c r="F127" i="15" s="1"/>
  <c r="G127" i="15" s="1"/>
  <c r="B126" i="15"/>
  <c r="F126" i="15" s="1"/>
  <c r="G126" i="15" s="1"/>
  <c r="B125" i="15"/>
  <c r="F125" i="15" s="1"/>
  <c r="G125" i="15" s="1"/>
  <c r="B124" i="15"/>
  <c r="F124" i="15" s="1"/>
  <c r="G124" i="15" s="1"/>
  <c r="B123" i="15"/>
  <c r="F123" i="15" s="1"/>
  <c r="G123" i="15" s="1"/>
  <c r="B122" i="15"/>
  <c r="F122" i="15" s="1"/>
  <c r="G122" i="15" s="1"/>
  <c r="B121" i="15"/>
  <c r="F121" i="15" s="1"/>
  <c r="G121" i="15" s="1"/>
  <c r="B120" i="15"/>
  <c r="F120" i="15" s="1"/>
  <c r="G120" i="15" s="1"/>
  <c r="B119" i="15"/>
  <c r="F119" i="15" s="1"/>
  <c r="G119" i="15" s="1"/>
  <c r="B118" i="15"/>
  <c r="F118" i="15" s="1"/>
  <c r="G118" i="15" s="1"/>
  <c r="B117" i="15"/>
  <c r="F117" i="15" s="1"/>
  <c r="G117" i="15" s="1"/>
  <c r="B116" i="15"/>
  <c r="F116" i="15" s="1"/>
  <c r="G116" i="15" s="1"/>
  <c r="B115" i="15"/>
  <c r="F115" i="15" s="1"/>
  <c r="G115" i="15" s="1"/>
  <c r="B114" i="15"/>
  <c r="F114" i="15" s="1"/>
  <c r="G114" i="15" s="1"/>
  <c r="B113" i="15"/>
  <c r="F113" i="15" s="1"/>
  <c r="G113" i="15" s="1"/>
  <c r="B112" i="15"/>
  <c r="F112" i="15" s="1"/>
  <c r="G112" i="15" s="1"/>
  <c r="B111" i="15"/>
  <c r="F111" i="15" s="1"/>
  <c r="G111" i="15" s="1"/>
  <c r="B110" i="15"/>
  <c r="F110" i="15" s="1"/>
  <c r="G110" i="15" s="1"/>
  <c r="B109" i="15"/>
  <c r="F109" i="15" s="1"/>
  <c r="G109" i="15" s="1"/>
  <c r="B108" i="15"/>
  <c r="F108" i="15" s="1"/>
  <c r="G108" i="15" s="1"/>
  <c r="B107" i="15"/>
  <c r="F107" i="15" s="1"/>
  <c r="G107" i="15" s="1"/>
  <c r="B106" i="15"/>
  <c r="F106" i="15" s="1"/>
  <c r="G106" i="15" s="1"/>
  <c r="B105" i="15"/>
  <c r="F105" i="15" s="1"/>
  <c r="G105" i="15" s="1"/>
  <c r="B104" i="15"/>
  <c r="F104" i="15" s="1"/>
  <c r="G104" i="15" s="1"/>
  <c r="B103" i="15"/>
  <c r="F103" i="15" s="1"/>
  <c r="G103" i="15" s="1"/>
  <c r="B102" i="15"/>
  <c r="F102" i="15" s="1"/>
  <c r="G102" i="15" s="1"/>
  <c r="B101" i="15"/>
  <c r="F101" i="15" s="1"/>
  <c r="G101" i="15" s="1"/>
  <c r="B100" i="15"/>
  <c r="F100" i="15" s="1"/>
  <c r="G100" i="15" s="1"/>
  <c r="B99" i="15"/>
  <c r="F99" i="15" s="1"/>
  <c r="G99" i="15" s="1"/>
  <c r="B98" i="15"/>
  <c r="F98" i="15" s="1"/>
  <c r="G98" i="15" s="1"/>
  <c r="B97" i="15"/>
  <c r="F97" i="15" s="1"/>
  <c r="G97" i="15" s="1"/>
  <c r="B96" i="15"/>
  <c r="F96" i="15" s="1"/>
  <c r="G96" i="15" s="1"/>
  <c r="B95" i="15"/>
  <c r="F95" i="15" s="1"/>
  <c r="G95" i="15" s="1"/>
  <c r="B94" i="15"/>
  <c r="F94" i="15" s="1"/>
  <c r="G94" i="15" s="1"/>
  <c r="B93" i="15"/>
  <c r="F93" i="15" s="1"/>
  <c r="G93" i="15" s="1"/>
  <c r="B92" i="15"/>
  <c r="F92" i="15" s="1"/>
  <c r="G92" i="15" s="1"/>
  <c r="B91" i="15"/>
  <c r="F91" i="15" s="1"/>
  <c r="G91" i="15" s="1"/>
  <c r="B90" i="15"/>
  <c r="F90" i="15" s="1"/>
  <c r="G90" i="15" s="1"/>
  <c r="B89" i="15"/>
  <c r="F89" i="15" s="1"/>
  <c r="G89" i="15" s="1"/>
  <c r="B88" i="15"/>
  <c r="F88" i="15" s="1"/>
  <c r="G88" i="15" s="1"/>
  <c r="B87" i="15"/>
  <c r="F87" i="15" s="1"/>
  <c r="G87" i="15" s="1"/>
  <c r="B86" i="15"/>
  <c r="F86" i="15" s="1"/>
  <c r="G86" i="15" s="1"/>
  <c r="B85" i="15"/>
  <c r="F85" i="15" s="1"/>
  <c r="G85" i="15" s="1"/>
  <c r="B84" i="15"/>
  <c r="B83" i="15"/>
  <c r="F83" i="15" s="1"/>
  <c r="G83" i="15" s="1"/>
  <c r="B82" i="15"/>
  <c r="F82" i="15" s="1"/>
  <c r="G82" i="15" s="1"/>
  <c r="B81" i="15"/>
  <c r="F81" i="15" s="1"/>
  <c r="G81" i="15" s="1"/>
  <c r="B73" i="15"/>
  <c r="F73" i="15" s="1"/>
  <c r="G73" i="15" s="1"/>
  <c r="B72" i="15"/>
  <c r="F72" i="15" s="1"/>
  <c r="G72" i="15" s="1"/>
  <c r="B55" i="15"/>
  <c r="F55" i="15" s="1"/>
  <c r="G55" i="15" s="1"/>
  <c r="B54" i="15"/>
  <c r="F54" i="15" s="1"/>
  <c r="G54" i="15" s="1"/>
  <c r="B50" i="15"/>
  <c r="F50" i="15" s="1"/>
  <c r="G50" i="15" s="1"/>
  <c r="B49" i="15"/>
  <c r="F49" i="15" s="1"/>
  <c r="G49" i="15" s="1"/>
  <c r="B48" i="15"/>
  <c r="F48" i="15" s="1"/>
  <c r="G48" i="15" s="1"/>
  <c r="B47" i="15"/>
  <c r="F47" i="15" s="1"/>
  <c r="G47" i="15" s="1"/>
  <c r="B44" i="15"/>
  <c r="F44" i="15" s="1"/>
  <c r="G44" i="15" s="1"/>
  <c r="B43" i="15"/>
  <c r="F43" i="15" s="1"/>
  <c r="G43" i="15" s="1"/>
  <c r="B35" i="15"/>
  <c r="F35" i="15" s="1"/>
  <c r="G35" i="15" s="1"/>
  <c r="B34" i="15"/>
  <c r="F34" i="15" s="1"/>
  <c r="G34" i="15" s="1"/>
  <c r="B32" i="15"/>
  <c r="F32" i="15" s="1"/>
  <c r="G32" i="15" s="1"/>
  <c r="B27" i="15"/>
  <c r="F27" i="15" s="1"/>
  <c r="G27" i="15" s="1"/>
  <c r="B25" i="15"/>
  <c r="F25" i="15" s="1"/>
  <c r="G25" i="15" s="1"/>
  <c r="B23" i="15"/>
  <c r="F23" i="15" s="1"/>
  <c r="B18" i="15"/>
  <c r="F18" i="15" s="1"/>
  <c r="M18" i="15" s="1"/>
  <c r="B14" i="15"/>
  <c r="F14" i="15" s="1"/>
  <c r="B12" i="15"/>
  <c r="F12" i="15" s="1"/>
  <c r="B11" i="15"/>
  <c r="F11" i="15" s="1"/>
  <c r="B10" i="15"/>
  <c r="F10" i="15" s="1"/>
  <c r="B9" i="15"/>
  <c r="F9" i="15" s="1"/>
  <c r="B8" i="15"/>
  <c r="G186" i="15" l="1"/>
  <c r="G188" i="15"/>
  <c r="G199" i="15"/>
  <c r="G213" i="15"/>
  <c r="L175" i="15"/>
  <c r="M175" i="15" s="1"/>
  <c r="G189" i="15"/>
  <c r="G200" i="15"/>
  <c r="G214" i="15"/>
  <c r="G198" i="15"/>
  <c r="K176" i="15"/>
  <c r="M176" i="15" s="1"/>
  <c r="G190" i="15"/>
  <c r="G201" i="15"/>
  <c r="G215" i="15"/>
  <c r="G191" i="15"/>
  <c r="G202" i="15"/>
  <c r="G182" i="15"/>
  <c r="G192" i="15"/>
  <c r="G203" i="15"/>
  <c r="G184" i="15"/>
  <c r="H194" i="15"/>
  <c r="M194" i="15" s="1"/>
  <c r="G204" i="15"/>
  <c r="G185" i="15"/>
  <c r="H196" i="15"/>
  <c r="M196" i="15" s="1"/>
  <c r="G205" i="15"/>
  <c r="G207" i="15"/>
  <c r="C8" i="15"/>
  <c r="F8" i="15" s="1"/>
  <c r="M12" i="15"/>
  <c r="B156" i="15"/>
  <c r="F156" i="15" s="1"/>
  <c r="H156" i="15" s="1"/>
  <c r="B51" i="15"/>
  <c r="F51" i="15" s="1"/>
  <c r="G51" i="15" s="1"/>
  <c r="F161" i="15" l="1"/>
  <c r="G161" i="15" s="1"/>
  <c r="H159" i="15"/>
  <c r="M159" i="15" s="1"/>
  <c r="G152" i="15"/>
  <c r="G153" i="15"/>
  <c r="G155" i="15"/>
  <c r="M157" i="15"/>
  <c r="G160" i="15"/>
  <c r="M156" i="15"/>
  <c r="M158" i="15"/>
  <c r="B209" i="15" l="1"/>
  <c r="F209" i="15" s="1"/>
  <c r="B208" i="15"/>
  <c r="F208" i="15" s="1"/>
  <c r="B206" i="15"/>
  <c r="B216" i="15"/>
  <c r="F216" i="15" s="1"/>
  <c r="F206" i="15" l="1"/>
  <c r="B218" i="15"/>
  <c r="F218" i="15" s="1"/>
  <c r="M21" i="15"/>
  <c r="M17" i="15"/>
  <c r="M14" i="15"/>
  <c r="M171" i="15"/>
  <c r="M162" i="15"/>
  <c r="G181" i="15"/>
  <c r="M11" i="15"/>
  <c r="M10" i="15"/>
  <c r="M9" i="15"/>
  <c r="D84" i="15"/>
  <c r="F84" i="15" s="1"/>
  <c r="G84" i="15" s="1"/>
  <c r="M7" i="15"/>
  <c r="F6" i="15"/>
  <c r="M6" i="15" s="1"/>
  <c r="F5" i="15"/>
  <c r="M5" i="15" s="1"/>
  <c r="F4" i="15"/>
  <c r="M4" i="15" s="1"/>
  <c r="B222" i="15" l="1"/>
  <c r="F222" i="15"/>
  <c r="M218" i="15"/>
  <c r="G172" i="15"/>
  <c r="M8" i="15"/>
  <c r="G19" i="15"/>
  <c r="G23" i="15"/>
  <c r="G163" i="15"/>
  <c r="H179" i="15"/>
  <c r="M179" i="15" s="1"/>
  <c r="G169" i="15"/>
  <c r="G20" i="15"/>
  <c r="L193" i="15"/>
  <c r="H178" i="15"/>
  <c r="M178" i="15" s="1"/>
  <c r="G167" i="15"/>
  <c r="L222" i="15" l="1"/>
  <c r="M193" i="15"/>
  <c r="H222" i="15"/>
  <c r="K222" i="15"/>
  <c r="G170" i="15"/>
  <c r="L223" i="15" l="1"/>
  <c r="J219" i="15" l="1"/>
  <c r="M219" i="15" s="1"/>
  <c r="G209" i="15"/>
  <c r="I217" i="15"/>
  <c r="M217" i="15" s="1"/>
  <c r="J220" i="15"/>
  <c r="M220" i="15" s="1"/>
  <c r="G216" i="15"/>
  <c r="G208" i="15"/>
  <c r="J222" i="15" l="1"/>
  <c r="I222" i="15"/>
  <c r="G206" i="15"/>
  <c r="G211" i="15"/>
  <c r="G222" i="15" l="1"/>
  <c r="J223" i="15" l="1"/>
  <c r="M223" i="15" s="1"/>
  <c r="C222" i="15" l="1"/>
  <c r="D222" i="15" l="1"/>
  <c r="D223" i="15" s="1"/>
  <c r="M221" i="15"/>
  <c r="M140" i="15" l="1"/>
  <c r="M141" i="15"/>
  <c r="M131" i="15"/>
  <c r="M144" i="15"/>
  <c r="M136" i="15"/>
  <c r="M148" i="15"/>
  <c r="M52" i="15"/>
  <c r="M133" i="15"/>
  <c r="M151" i="15"/>
  <c r="M137" i="15"/>
  <c r="M41" i="15"/>
  <c r="M183" i="15"/>
  <c r="M134" i="15"/>
  <c r="M142" i="15"/>
  <c r="M135" i="15"/>
  <c r="M150" i="15"/>
  <c r="M132" i="15"/>
  <c r="M138" i="15"/>
  <c r="M37" i="15"/>
  <c r="M38" i="15"/>
  <c r="M145" i="15"/>
  <c r="M139" i="15"/>
  <c r="M146" i="15"/>
  <c r="M212" i="15"/>
  <c r="M149" i="15"/>
  <c r="M143" i="15"/>
  <c r="M147" i="15"/>
  <c r="M31" i="15" l="1"/>
  <c r="M53" i="15"/>
  <c r="M46" i="15"/>
  <c r="M42" i="15"/>
  <c r="M26" i="15"/>
  <c r="M80" i="15"/>
  <c r="M33" i="15"/>
  <c r="M50" i="15" l="1"/>
  <c r="M88" i="15"/>
  <c r="M100" i="15"/>
  <c r="M112" i="15"/>
  <c r="M124" i="15"/>
  <c r="M123" i="15"/>
  <c r="M54" i="15"/>
  <c r="M89" i="15"/>
  <c r="M101" i="15"/>
  <c r="M113" i="15"/>
  <c r="M125" i="15"/>
  <c r="M111" i="15"/>
  <c r="M25" i="15"/>
  <c r="M55" i="15"/>
  <c r="M90" i="15"/>
  <c r="M102" i="15"/>
  <c r="M114" i="15"/>
  <c r="M126" i="15"/>
  <c r="M91" i="15"/>
  <c r="M103" i="15"/>
  <c r="M115" i="15"/>
  <c r="M127" i="15"/>
  <c r="M72" i="15"/>
  <c r="M32" i="15"/>
  <c r="M73" i="15"/>
  <c r="M92" i="15"/>
  <c r="M104" i="15"/>
  <c r="M116" i="15"/>
  <c r="M128" i="15"/>
  <c r="M49" i="15"/>
  <c r="M27" i="15"/>
  <c r="M93" i="15"/>
  <c r="M105" i="15"/>
  <c r="M117" i="15"/>
  <c r="M129" i="15"/>
  <c r="M99" i="15"/>
  <c r="M94" i="15"/>
  <c r="M106" i="15"/>
  <c r="M118" i="15"/>
  <c r="M154" i="15"/>
  <c r="M81" i="15"/>
  <c r="M82" i="15"/>
  <c r="M43" i="15"/>
  <c r="M83" i="15"/>
  <c r="M95" i="15"/>
  <c r="M107" i="15"/>
  <c r="M119" i="15"/>
  <c r="M44" i="15"/>
  <c r="M96" i="15"/>
  <c r="M108" i="15"/>
  <c r="M120" i="15"/>
  <c r="M87" i="15"/>
  <c r="M34" i="15"/>
  <c r="M35" i="15"/>
  <c r="M85" i="15"/>
  <c r="M97" i="15"/>
  <c r="M109" i="15"/>
  <c r="M121" i="15"/>
  <c r="M168" i="15"/>
  <c r="M47" i="15"/>
  <c r="M48" i="15"/>
  <c r="M86" i="15"/>
  <c r="M98" i="15"/>
  <c r="M110" i="15"/>
  <c r="M122" i="15"/>
  <c r="M51" i="15" l="1"/>
  <c r="M201" i="15" l="1"/>
  <c r="M214" i="15"/>
  <c r="M182" i="15"/>
  <c r="M198" i="15"/>
  <c r="M213" i="15"/>
  <c r="M200" i="15"/>
  <c r="M207" i="15"/>
  <c r="M203" i="15"/>
  <c r="M191" i="15"/>
  <c r="M199" i="15"/>
  <c r="M192" i="15"/>
  <c r="M205" i="15"/>
  <c r="M202" i="15"/>
  <c r="M188" i="15"/>
  <c r="M189" i="15"/>
  <c r="M204" i="15"/>
  <c r="M215" i="15"/>
  <c r="M190" i="15"/>
  <c r="M185" i="15"/>
  <c r="M184" i="15"/>
  <c r="M186" i="15"/>
  <c r="M153" i="15" l="1"/>
  <c r="M155" i="15"/>
  <c r="M152" i="15"/>
  <c r="M160" i="15"/>
  <c r="M84" i="15" l="1"/>
  <c r="M181" i="15" l="1"/>
  <c r="M19" i="15"/>
  <c r="M169" i="15" l="1"/>
  <c r="M167" i="15"/>
  <c r="M20" i="15"/>
  <c r="M172" i="15"/>
  <c r="M163" i="15"/>
  <c r="M23" i="15"/>
  <c r="M170" i="15" l="1"/>
  <c r="M208" i="15" l="1"/>
  <c r="M209" i="15"/>
  <c r="M206" i="15"/>
  <c r="M216" i="15"/>
  <c r="M211" i="15" l="1"/>
  <c r="M222" i="15" s="1"/>
  <c r="N223" i="15" s="1"/>
</calcChain>
</file>

<file path=xl/sharedStrings.xml><?xml version="1.0" encoding="utf-8"?>
<sst xmlns="http://schemas.openxmlformats.org/spreadsheetml/2006/main" count="2927" uniqueCount="693">
  <si>
    <t>ACTIVO</t>
  </si>
  <si>
    <t>Disponibilidades</t>
  </si>
  <si>
    <t>Inversiones</t>
  </si>
  <si>
    <t>PASIVO</t>
  </si>
  <si>
    <t>Comisiones a pagar a la Administradora</t>
  </si>
  <si>
    <t>Acreedores por Operaciones</t>
  </si>
  <si>
    <t>Rescates a Pagar</t>
  </si>
  <si>
    <t>Suscripciones</t>
  </si>
  <si>
    <t>Rescates</t>
  </si>
  <si>
    <t>Otros Egresos</t>
  </si>
  <si>
    <t>Comisión por Administracion</t>
  </si>
  <si>
    <t>Otros Ingresos</t>
  </si>
  <si>
    <t>Intereses</t>
  </si>
  <si>
    <t>ESTADO DEL ACTIVO NETO</t>
  </si>
  <si>
    <t>TOTAL ACTIVO BRUTO</t>
  </si>
  <si>
    <t>TOTAL ACTIVO NETO</t>
  </si>
  <si>
    <t>CUOTAS PARTES EN CIRCULACION</t>
  </si>
  <si>
    <t>VALOR CUOTA PARTE AL CIERRE</t>
  </si>
  <si>
    <t>ESTADOS DE INGRESOS Y EGRESOS</t>
  </si>
  <si>
    <t>INGRESOS</t>
  </si>
  <si>
    <t>Resultados por tenencia de inversiones</t>
  </si>
  <si>
    <t>TOTAL INGRESOS</t>
  </si>
  <si>
    <t>EGRESOS</t>
  </si>
  <si>
    <t>TOTAL EGRESOS</t>
  </si>
  <si>
    <t>RESULTADO DEL EJERCICIO</t>
  </si>
  <si>
    <t>ESTADO DE VARIACION DEL ACTIVO NETO</t>
  </si>
  <si>
    <t>CUENTAS</t>
  </si>
  <si>
    <t>APORTANTES</t>
  </si>
  <si>
    <t>RESULTADOS</t>
  </si>
  <si>
    <t>Movimientos del Período</t>
  </si>
  <si>
    <t>Resultado del período</t>
  </si>
  <si>
    <t>Totales</t>
  </si>
  <si>
    <t>ESTADO DE FLUJOS DE EFECTIVO</t>
  </si>
  <si>
    <t>Actividades Operativas</t>
  </si>
  <si>
    <t>Cambios en activos y pasivos operativos</t>
  </si>
  <si>
    <t>Pago por comisiones de administración</t>
  </si>
  <si>
    <t>Flujo neto de efectivo generado por actividades operativas</t>
  </si>
  <si>
    <t>Actividades de Financiación</t>
  </si>
  <si>
    <t>Flujo neto de efectivo generado por las actividades  de financiación</t>
  </si>
  <si>
    <t>Efectivo al comienzo del período</t>
  </si>
  <si>
    <t>Saldo final de efectivo al final del período</t>
  </si>
  <si>
    <t>Políticas de Inversión</t>
  </si>
  <si>
    <t>Diversificación de las Inversiones</t>
  </si>
  <si>
    <t>Políticas de liquidez</t>
  </si>
  <si>
    <t>Políticas de endeudamiento</t>
  </si>
  <si>
    <t>2.1) Razón social de la Administradora</t>
  </si>
  <si>
    <t>3.2) Período</t>
  </si>
  <si>
    <t>CONCEPTO</t>
  </si>
  <si>
    <t>Total</t>
  </si>
  <si>
    <t xml:space="preserve">MES </t>
  </si>
  <si>
    <t>1er. Trimestre</t>
  </si>
  <si>
    <t xml:space="preserve">Enero </t>
  </si>
  <si>
    <t>Febrero</t>
  </si>
  <si>
    <t>Marzo</t>
  </si>
  <si>
    <t>2do. Trimestre</t>
  </si>
  <si>
    <t xml:space="preserve">Abril </t>
  </si>
  <si>
    <t xml:space="preserve">Mayo </t>
  </si>
  <si>
    <t>Junio</t>
  </si>
  <si>
    <t>3er. Trimestre</t>
  </si>
  <si>
    <t>Julio</t>
  </si>
  <si>
    <t>Agosto</t>
  </si>
  <si>
    <t>Setiembre</t>
  </si>
  <si>
    <t>4to. Trimestre</t>
  </si>
  <si>
    <t>Octubre</t>
  </si>
  <si>
    <t>Noviembre</t>
  </si>
  <si>
    <t>Diciembre</t>
  </si>
  <si>
    <t>4.1) Disponibilidades</t>
  </si>
  <si>
    <t>4.2 ) Inversiones</t>
  </si>
  <si>
    <t>Administrado por: Atlas Administradora de Fondos Patrimoniales de Inversión S.A.</t>
  </si>
  <si>
    <t>FONDO MUTUO DÍA GUARANÍES</t>
  </si>
  <si>
    <t>INSTRUMENTO FINANCIERO</t>
  </si>
  <si>
    <t>MÍNIMO</t>
  </si>
  <si>
    <t>MÁXIMO</t>
  </si>
  <si>
    <t>Instrumentos emitidos o garantizados bajo ley local o internacional por el gobierno paraguayo, letras y/o bonos.</t>
  </si>
  <si>
    <t>Instrumentos emitidos por Banco Nacional de Fomento.</t>
  </si>
  <si>
    <t>Instrumentos emitidos por Bancos o Entidades Financieras nacionales o extranjeras establecidas legalmente en el país con una calificación en escala local de A(-) y superiores.</t>
  </si>
  <si>
    <t>Políticas de reparto</t>
  </si>
  <si>
    <t>CUENTA</t>
  </si>
  <si>
    <t>Aumento de Inversiones</t>
  </si>
  <si>
    <t>Disminución de Intereses a Cobrar</t>
  </si>
  <si>
    <t>Instrumento</t>
  </si>
  <si>
    <t>Emisor</t>
  </si>
  <si>
    <t>Sector</t>
  </si>
  <si>
    <t>País</t>
  </si>
  <si>
    <t>Fecha de Compra</t>
  </si>
  <si>
    <t>Fecha de Vencimiento</t>
  </si>
  <si>
    <t>Moneda</t>
  </si>
  <si>
    <t>Monto</t>
  </si>
  <si>
    <t>Valor de Compra</t>
  </si>
  <si>
    <t>Valor Contable</t>
  </si>
  <si>
    <t>Valor nominal</t>
  </si>
  <si>
    <t>Tasa de Interés</t>
  </si>
  <si>
    <t>% De las Inversiones con relación al Activo del Fondo</t>
  </si>
  <si>
    <t>% De las Inversiones según Reglam. Interno</t>
  </si>
  <si>
    <t>% De las Inversiones por Grupo Económico</t>
  </si>
  <si>
    <t>Financiero</t>
  </si>
  <si>
    <t>Paraguay</t>
  </si>
  <si>
    <t>-</t>
  </si>
  <si>
    <t>BANCO CENTRAL DEL PARAGUAY</t>
  </si>
  <si>
    <t>TELEFONICA CELULAR DEL PARAGUAY S.A.E.</t>
  </si>
  <si>
    <t>BANCO FAMILIAR S.A.E.C.A.</t>
  </si>
  <si>
    <t>PYG</t>
  </si>
  <si>
    <t>Comisión por Administración a Pagar - Atlas A.F.P.I.S.A.</t>
  </si>
  <si>
    <t>TOTAL ACTIVO NETO
AL 31/12/2023</t>
  </si>
  <si>
    <t>Ingreso por Venta de Inversiones</t>
  </si>
  <si>
    <t>Banco GNB Paraguay Ahorro a la Vista N° 13224445</t>
  </si>
  <si>
    <t>Banco Atlas Cuenta Corriente N°1437857</t>
  </si>
  <si>
    <t>Banco Continental Caja Ahorro N° 01-25-00212867-03</t>
  </si>
  <si>
    <t>Banco Atlas Caja Ahorro N° 1439881</t>
  </si>
  <si>
    <t>BANCO NACIONAL DE FOMENTO</t>
  </si>
  <si>
    <t>Renta Bonos Públicos</t>
  </si>
  <si>
    <t>Renta Bonos Corporativos</t>
  </si>
  <si>
    <t>Renta Bonos Financieros</t>
  </si>
  <si>
    <t>Renta Certificado Depósito de Ahorro</t>
  </si>
  <si>
    <t>Resultado por Tenencia Bonos Públicos</t>
  </si>
  <si>
    <t>Resultado por Tenencia Bonos Corporativos</t>
  </si>
  <si>
    <t>Resultado por Tenencia Bonos Bursátiles Corto Plazo</t>
  </si>
  <si>
    <t>Resultado por Tenencia Bonos Subordinados</t>
  </si>
  <si>
    <t>Resultado por Tenencia Bonos Financieros</t>
  </si>
  <si>
    <t>Resultado por Tenencia Letras de Regulación Monetaria</t>
  </si>
  <si>
    <t>Ajuste por redondeo</t>
  </si>
  <si>
    <t>Nota 4.1</t>
  </si>
  <si>
    <t>Nota 4.2</t>
  </si>
  <si>
    <t>Nota 4.3</t>
  </si>
  <si>
    <t>Nota 4.4</t>
  </si>
  <si>
    <t>Nota 4.5</t>
  </si>
  <si>
    <t>Nota 4.6</t>
  </si>
  <si>
    <t>Saldo al inicio del ejercicio</t>
  </si>
  <si>
    <t>Saldo al final del ejercicio</t>
  </si>
  <si>
    <t>(Cifras expresadas en Guaraníes)</t>
  </si>
  <si>
    <t>Las 8 Notas que se acompañan forman parte integrante de los Estados Financieros</t>
  </si>
  <si>
    <t>NOTAS A LOS ESTADOS FINANCIEROS</t>
  </si>
  <si>
    <t>INFORMACIÓN BÁSICA DEL FONDO</t>
  </si>
  <si>
    <t xml:space="preserve">NOTA 1. </t>
  </si>
  <si>
    <t>INFORMACIÓN SOBRE LA ADMINISTRADORA</t>
  </si>
  <si>
    <t xml:space="preserve">NOTA 2. </t>
  </si>
  <si>
    <t xml:space="preserve">NOTA 3. </t>
  </si>
  <si>
    <t>Títulos de deuda que sean de oferta pública emitidos o garantizados a través de Negocios Fiduciarios regidos por la Ley 921/96 con una calificación en escala local de A(-) y superiores.</t>
  </si>
  <si>
    <t>PRINCIPALES POLÍTICAS Y PRÁCTICAS CONTABLES APLICADAS</t>
  </si>
  <si>
    <t>3.1) Bases de Preparación de los Estados Financieros</t>
  </si>
  <si>
    <t>3.3) Uso de Estimaciones</t>
  </si>
  <si>
    <t>3.4) Base para la preparación del Estado de Flujos de Efectivo</t>
  </si>
  <si>
    <t>3.5) Valorización de Inversiones</t>
  </si>
  <si>
    <r>
      <rPr>
        <b/>
        <sz val="10"/>
        <rFont val="Arial Nova"/>
        <family val="2"/>
      </rPr>
      <t>b. Operaciones de Reporto:</t>
    </r>
    <r>
      <rPr>
        <sz val="10"/>
        <rFont val="Arial Nova"/>
        <family val="2"/>
      </rPr>
      <t xml:space="preserve"> las operaciones de reporto son registradas a su costo de adquisición mas las primas por diferencia de precios devengadas a cobrar. Las primas generadas por estas operaciones son registradas en resultados conforme se devengan.</t>
    </r>
  </si>
  <si>
    <r>
      <rPr>
        <b/>
        <sz val="10"/>
        <rFont val="Arial Nova"/>
        <family val="2"/>
      </rPr>
      <t xml:space="preserve">a. Títulos de deudas: </t>
    </r>
    <r>
      <rPr>
        <sz val="10"/>
        <rFont val="Arial Nova"/>
        <family val="2"/>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de precio es devengada durante la vida residual del titulo y en caso de venta, se cargan al resultado del ejercicio correspondiente . Los intereses generados por estos títulos son registrados en resultados conforme se devengan.</t>
    </r>
  </si>
  <si>
    <t>Asimismo, la Entidad evalúa regularmente los riesgos asociados a la calidad del emisor a fin de identificar indicadores de deterioro.</t>
  </si>
  <si>
    <t>3.6) Reconocimiento de los Ingresos y de los Gastos</t>
  </si>
  <si>
    <r>
      <rPr>
        <b/>
        <sz val="10"/>
        <color theme="1"/>
        <rFont val="Arial Nova"/>
        <family val="2"/>
      </rPr>
      <t xml:space="preserve">a. Ingresos : </t>
    </r>
    <r>
      <rPr>
        <sz val="10"/>
        <color theme="1"/>
        <rFont val="Arial Nova"/>
        <family val="2"/>
      </rPr>
      <t>los intereses sobre títulos y otros valores, así como las primas por diferencia de precios generados durante el ejercicio son registrados como conforme se devengan.</t>
    </r>
  </si>
  <si>
    <t>3.7) Tipos de cambio utilizado para convertir a moneda nacional los saldos en moneda extranjera</t>
  </si>
  <si>
    <t>3.8) Gastos Operacionales y Comisión de la Sociedad Administradora</t>
  </si>
  <si>
    <t xml:space="preserve">NOTA 4. </t>
  </si>
  <si>
    <t>COMPOSICION DE CUENTAS</t>
  </si>
  <si>
    <t>IMPUESTO A LA RENTA</t>
  </si>
  <si>
    <t>NOTA 5.</t>
  </si>
  <si>
    <t>NOTA 6.</t>
  </si>
  <si>
    <t>NOTA 7.</t>
  </si>
  <si>
    <t>NOTA 8.</t>
  </si>
  <si>
    <t>HECHOS POSTERIORES</t>
  </si>
  <si>
    <t>OTROS ASUNTOS RELEVANTES</t>
  </si>
  <si>
    <t>CONTINGENCIA</t>
  </si>
  <si>
    <t>Comisiones por Administración</t>
  </si>
  <si>
    <t>3.9) Información Estadística</t>
  </si>
  <si>
    <t>VALOR CUOTA</t>
  </si>
  <si>
    <t>PATRIMONIO NETO DEL FONDO</t>
  </si>
  <si>
    <t>N° DE PARTICIPES</t>
  </si>
  <si>
    <t>Sub-Total Resultados por tenencia de inversiones</t>
  </si>
  <si>
    <t>Sub-Total Intereses</t>
  </si>
  <si>
    <t>Subtotal - Ingresos por Ventas de Inversiones</t>
  </si>
  <si>
    <t>Honorarios Administración Sociedad Gerente</t>
  </si>
  <si>
    <t>Sub-Total Comisión por Administración</t>
  </si>
  <si>
    <t>Sub-Total Otros Egresos</t>
  </si>
  <si>
    <t>De acuerdo con lo establecido en el artículo 4° de la Ley 6380/2019, se considerarán Estructuras Jurídicas Transparentes a aquellos instrumentos o estructuras jurídicas utilizadas como medio de inversión, administración o resguardo de dinero, bienes, derechos y obligaciones. Estas estructuras se considerarán con efecto fiscal neutro en el IRE, por intermediar entre el negocio sujeto a imposición y sus beneficiarios. Al respecto, dicha disposición incluye como Estructuras Jurídicas Transparentes a los Fondos Patrimoniales de Inversión, creados al amparo de la Ley N°5452/2015, por lo que no se hallan sujeto del impuesto a la renta empresarial (IRE).</t>
  </si>
  <si>
    <t>Miguel Ángel Zaldívar Silvera</t>
  </si>
  <si>
    <t>Gustavo Adolfo Rivas Masi</t>
  </si>
  <si>
    <t>Dahiana Fabiana Sánchez Chaparro</t>
  </si>
  <si>
    <t>Presidente</t>
  </si>
  <si>
    <t>Director Titular</t>
  </si>
  <si>
    <t>Contadora</t>
  </si>
  <si>
    <t xml:space="preserve">Fondo </t>
  </si>
  <si>
    <t xml:space="preserve">No / FMG / 1 </t>
  </si>
  <si>
    <t xml:space="preserve">Moneda de Exposición </t>
  </si>
  <si>
    <t xml:space="preserve">Guaraníes / PYG </t>
  </si>
  <si>
    <t>Cuenta Contable</t>
  </si>
  <si>
    <t>Saldo</t>
  </si>
  <si>
    <t>. ACTIVO</t>
  </si>
  <si>
    <t>1000000000000000000</t>
  </si>
  <si>
    <t>.   DISPONIBILIDADES</t>
  </si>
  <si>
    <t>1001000000000000000</t>
  </si>
  <si>
    <t>.     Disponibilidades en Guaraníes</t>
  </si>
  <si>
    <t>1001001000000000000</t>
  </si>
  <si>
    <t>.       Bancos</t>
  </si>
  <si>
    <t>1001001001000000000</t>
  </si>
  <si>
    <t>.         Banco Atlas C.C. N°1437857</t>
  </si>
  <si>
    <t>1001001001001000000</t>
  </si>
  <si>
    <t>.         Banco Continental C.A. N° 01-25-00212867-03</t>
  </si>
  <si>
    <t>1001001001003000000</t>
  </si>
  <si>
    <t>1001001001004000000</t>
  </si>
  <si>
    <t>.   INVERSIONES</t>
  </si>
  <si>
    <t>1002000000000000000</t>
  </si>
  <si>
    <t>.     Inversiones en Guaraníes</t>
  </si>
  <si>
    <t>1002001000000000000</t>
  </si>
  <si>
    <t>.       Letras de Regulación Monetaria.</t>
  </si>
  <si>
    <t>1002001014000000000</t>
  </si>
  <si>
    <t>.         Banco Central del Paraguay - 8,65% - 27/12/2024</t>
  </si>
  <si>
    <t>.         Banco Central del Paraguay - 8,00% - 28/02/2025</t>
  </si>
  <si>
    <t>1002001014003000000</t>
  </si>
  <si>
    <t>.         Banco Central del Paraguay - 6,40% - 25/04/2025</t>
  </si>
  <si>
    <t>1002001014005000000</t>
  </si>
  <si>
    <t>.       Repo Colocador</t>
  </si>
  <si>
    <t>1002001015000000000</t>
  </si>
  <si>
    <t>1002001015001000000</t>
  </si>
  <si>
    <t>.     Bonos Públicos</t>
  </si>
  <si>
    <t>1002001001000000000</t>
  </si>
  <si>
    <t>.       Ministerio de Hacienda - PYTNA01F4482
 - 8,25% - 15/02/2028</t>
  </si>
  <si>
    <t>1002001001001000000</t>
  </si>
  <si>
    <t>.     Bonos Corporativos</t>
  </si>
  <si>
    <t>1002001002000000000</t>
  </si>
  <si>
    <t>.       Telecel - PYTEL01F9356 - 8,75% - 03/06/2024</t>
  </si>
  <si>
    <t>.       AFD - PYAFD05F5624 - 8,75% - 27/06/2026</t>
  </si>
  <si>
    <t>1002001002002000000</t>
  </si>
  <si>
    <t>.     Bonos Bursátiles de Corto Plazo</t>
  </si>
  <si>
    <t>.       Hilagro S.A. - PYHIL01F6519 - 8,80% - 22/04/2024</t>
  </si>
  <si>
    <t>.     Bonos Subordinados</t>
  </si>
  <si>
    <t>1002001004000000000</t>
  </si>
  <si>
    <t>.       Banco Continental S.A.E.C.A. - PYCON04F7634 - 10,50% - 30/04/2024</t>
  </si>
  <si>
    <t>.     Bonos Financieros</t>
  </si>
  <si>
    <t>1002001005000000000</t>
  </si>
  <si>
    <t>.       Banco Familiar S.A.E.C.A. - PYFAM09F6122 - 9,00% - 14/8/2025</t>
  </si>
  <si>
    <t>1002001005001000000</t>
  </si>
  <si>
    <t>.       Sudameris Bank S.A.E.C.A. - PYSUD01F4937 - 9,27% - 26/03/2026</t>
  </si>
  <si>
    <t>1002001005002000000</t>
  </si>
  <si>
    <t>.       Banco Itau Paraguay S.A - PYG - 8,50% - 10/10/2024</t>
  </si>
  <si>
    <t>.     Certificados Depósito de Ahorro</t>
  </si>
  <si>
    <t>1002001007000000000</t>
  </si>
  <si>
    <t>.       Banco Continental S.A.E.C.A. - DA 7628 - 8,50% - 27/05/2024</t>
  </si>
  <si>
    <t>.       Banco Continental S.A.E.C.A. - DA 7631 - 8,50% - 27/05/2024</t>
  </si>
  <si>
    <t>.       Banco Continental S.A.E.C.A. - DA 7145 - 8,50% - 26/06/2024</t>
  </si>
  <si>
    <t>.       Banco Continental S.A.E.C.A. - DA 7146 - 8,50% - 26/06/2024</t>
  </si>
  <si>
    <t>.       Banco Continental S.A.E.C.A. - DA 7147 - 8,50% - 26/06/2024</t>
  </si>
  <si>
    <t>.       Banco Continental S.A.E.C.A. - DA 7149 - 8,50% - 26/06/2024</t>
  </si>
  <si>
    <t>.       Banco Continental S.A.E.C.A. - DA 7150 - 8,50% - 26/06/2024</t>
  </si>
  <si>
    <t>.       Banco Continental S.A.E.C.A. - DA 7151 - 8,50% - 26/06/2024</t>
  </si>
  <si>
    <t>.       Banco Continental S.A.E.C.A. - DA 7152 - 8,50% - 26/06/2024</t>
  </si>
  <si>
    <t>.       Banco para la Comercialización y la Producción S.A. - AA 2720 - 10% - 16/12/2024</t>
  </si>
  <si>
    <t>.       Banco Familiar S.A.E.C.A. - NE 3183 - 8,85% - 21/07/2025</t>
  </si>
  <si>
    <t>1002001007018000000</t>
  </si>
  <si>
    <t>.       Banco Continental S.A.E.C.A. - DA 9276 - 8,25% - 31/08/2026</t>
  </si>
  <si>
    <t>1002001007019000000</t>
  </si>
  <si>
    <t>.       Banco Continental S.A.E.C.A. - DA 9277 - 8,25% - 31/08/2026</t>
  </si>
  <si>
    <t>1002001007020000000</t>
  </si>
  <si>
    <t>.       Banco Nacional de Fomento - AA 5111 - 7,00% - 30/04/2024</t>
  </si>
  <si>
    <t>.       Banco Continental S.A.E.C.A. - AG 4740 - 4,75% - 07/05/2024</t>
  </si>
  <si>
    <t>.       Banco Continental S.A.E.C.A. - DA 6864 - 6,75% - 22/05/2024</t>
  </si>
  <si>
    <t>.       Banco Continental S.A.E.C.A. - DA 6208 - 9,00% - 03/06/2024</t>
  </si>
  <si>
    <t>.       Banco Continental S.A.E.C.A. - 01 - 7,25% - 21/01/2026</t>
  </si>
  <si>
    <t>1002001007027000000</t>
  </si>
  <si>
    <t>.       Banco Continental S.A.E.C.A. - 02 - 7,25% - 21/01/2026</t>
  </si>
  <si>
    <t>1002001007028000000</t>
  </si>
  <si>
    <t>.       Banco Continental S.A.E.C.A. - 03 - 7,25% - 21/01/2026</t>
  </si>
  <si>
    <t>1002001007029000000</t>
  </si>
  <si>
    <t>.       Banco Continental S.A.E.C.A. - 04 - 7,25% - 21/01/2026</t>
  </si>
  <si>
    <t>1002001007030000000</t>
  </si>
  <si>
    <t>.       Banco Continental S.A.E.C.A. - 05 - 7,25% - 21/01/2026</t>
  </si>
  <si>
    <t>1002001007031000000</t>
  </si>
  <si>
    <t>.       Banco Continental S.A.E.C.A. - 06 - 7,25% - 21/01/2026</t>
  </si>
  <si>
    <t>1002001007032000000</t>
  </si>
  <si>
    <t>.       Banco Continental S.A.E.C.A. - 07 - 7,25% - 21/01/2026</t>
  </si>
  <si>
    <t>1002001007033000000</t>
  </si>
  <si>
    <t>.       Banco Continental S.A.E.C.A. - 08 - 7,25% - 21/01/2026</t>
  </si>
  <si>
    <t>1002001007034000000</t>
  </si>
  <si>
    <t>.       Banco Continental S.A.E.C.A. - 09 - 7,25% - 21/01/2026</t>
  </si>
  <si>
    <t>1002001007035000000</t>
  </si>
  <si>
    <t>.       Banco Continental S.A.E.C.A. - 10 - 7,25% - 21/01/2026</t>
  </si>
  <si>
    <t>1002001007036000000</t>
  </si>
  <si>
    <t>.       Banco Continental S.A.E.C.A. - 11 - 7,25% - 21/01/2026</t>
  </si>
  <si>
    <t>1002001007037000000</t>
  </si>
  <si>
    <t>.       Banco Continental S.A.E.C.A. - 12 - 7,25% - 21/01/2026</t>
  </si>
  <si>
    <t>1002001007038000000</t>
  </si>
  <si>
    <t>.       Banco Continental S.A.E.C.A. - 13 - 7,25% - 21/01/2026</t>
  </si>
  <si>
    <t>1002001007039000000</t>
  </si>
  <si>
    <t>.       Banco Continental S.A.E.C.A. - 14 - 7,25% - 21/01/2026</t>
  </si>
  <si>
    <t>1002001007040000000</t>
  </si>
  <si>
    <t>.       Banco Continental S.A.E.C.A. - 15 - 7,25% - 21/01/2026</t>
  </si>
  <si>
    <t>1002001007041000000</t>
  </si>
  <si>
    <t>.       Banco Nacional de Fomento - AA 5093 - 6,85% - 06/12/2024</t>
  </si>
  <si>
    <t>.       Banco Nacional de Fomento - IL 0013 - 6,00% - 23/07/2024</t>
  </si>
  <si>
    <t>.       Sudameris Bank S.A.E.C.A - BB3823 - 8,50% - 4/11/2024</t>
  </si>
  <si>
    <t>.       Sudameris Bank S.A.E.C.A - BB3824 - 8,50% - 4/11/2024</t>
  </si>
  <si>
    <t>.       Sudameris Bank S.A.E.C.A - BB3825 - 8,50% - 4/11/2024</t>
  </si>
  <si>
    <t>.       Sudameris Bank S.A.E.C.A - BB3826 - 8,50% - 4/11/2024</t>
  </si>
  <si>
    <t>.       Sudameris Bank S.A.E.C.A - BB3827 - 8,50% - 4/11/2024</t>
  </si>
  <si>
    <t>.       Sudameris Bank S.A.E.C.A - BB3828 - 8,50% - 4/11/2024</t>
  </si>
  <si>
    <t>.       Banco Continental S.A.E.C.A. - DA 7148 - 8,50% - 26/06/2024</t>
  </si>
  <si>
    <t>.   CRÉDITOS</t>
  </si>
  <si>
    <t>1003000000000000000</t>
  </si>
  <si>
    <t>.     Intereses a Cobrar</t>
  </si>
  <si>
    <t>1003002000000000000</t>
  </si>
  <si>
    <t>.       Intereses a Cobrar - Pase</t>
  </si>
  <si>
    <t>1003002001000000000</t>
  </si>
  <si>
    <t>.       Intereses no Devengados - Pase</t>
  </si>
  <si>
    <t>1003002002000000000</t>
  </si>
  <si>
    <t>.     Rentas y Amortizaciones a cobrar</t>
  </si>
  <si>
    <t>. PASIVO</t>
  </si>
  <si>
    <t>2000000000000000000</t>
  </si>
  <si>
    <t>.   DEUDAS</t>
  </si>
  <si>
    <t>2001000000000000000</t>
  </si>
  <si>
    <t>.     Otras Deudas</t>
  </si>
  <si>
    <t>2001006000000000000</t>
  </si>
  <si>
    <t>.       Fracciones no Integradas a Cancelar</t>
  </si>
  <si>
    <t>2001006000000000004</t>
  </si>
  <si>
    <t>.     Provisiones</t>
  </si>
  <si>
    <t>2001007000000000000</t>
  </si>
  <si>
    <t>.       Provisión Honorarios de Administración Sociedad Gerente (Clase A)</t>
  </si>
  <si>
    <t>2001007000000000003</t>
  </si>
  <si>
    <t>.       Provisión para Gastos Varios</t>
  </si>
  <si>
    <t>2001007000000000007</t>
  </si>
  <si>
    <t>. PATRIMONIO NETO</t>
  </si>
  <si>
    <t>3000000000000000000</t>
  </si>
  <si>
    <t>.   Capital</t>
  </si>
  <si>
    <t>3001000000000000000</t>
  </si>
  <si>
    <t>.     Suscripciones</t>
  </si>
  <si>
    <t>3001000000000000001</t>
  </si>
  <si>
    <t>.     Rescates</t>
  </si>
  <si>
    <t>3001000000000000002</t>
  </si>
  <si>
    <t>. INGRESOS</t>
  </si>
  <si>
    <t>4001000000000000000</t>
  </si>
  <si>
    <t>.   Ingresos en Guaranies</t>
  </si>
  <si>
    <t>4001001000000000000</t>
  </si>
  <si>
    <t>.     Venta de Instrumentos Financieros</t>
  </si>
  <si>
    <t>4001001001000000000</t>
  </si>
  <si>
    <t>.       Ventas Bonos Financieros</t>
  </si>
  <si>
    <t>4001001001000000005</t>
  </si>
  <si>
    <t>.       Ventas Certificado Depósito de Ahorro</t>
  </si>
  <si>
    <t>4001001001000000007</t>
  </si>
  <si>
    <t>.     Rentas</t>
  </si>
  <si>
    <t>4001001002000000000</t>
  </si>
  <si>
    <t>.       Renta Bonos Públicos</t>
  </si>
  <si>
    <t>.       Renta Bonos Financieros</t>
  </si>
  <si>
    <t>4001001002000000005</t>
  </si>
  <si>
    <t>4001001002000000006</t>
  </si>
  <si>
    <t>.       Renta Certificado Depósito de Ahorro</t>
  </si>
  <si>
    <t>4001001002000000007</t>
  </si>
  <si>
    <t>.     Primas</t>
  </si>
  <si>
    <t>4001001004000000000</t>
  </si>
  <si>
    <t>.       Primas Ganadas Pase</t>
  </si>
  <si>
    <t>4001001004000000001</t>
  </si>
  <si>
    <t>.     Resultado por Tenencia de Inversiones</t>
  </si>
  <si>
    <t>4001001005000000000</t>
  </si>
  <si>
    <t>.       Resultado por Tenencia Bonos Públicos</t>
  </si>
  <si>
    <t>4001001005000000002</t>
  </si>
  <si>
    <t>.       Resultado por Tenencia Bonos Corporativos</t>
  </si>
  <si>
    <t>4001001005000000003</t>
  </si>
  <si>
    <t>.       Resultado por Tenencia Bonos Bursátiles Corto Plazo</t>
  </si>
  <si>
    <t>4001001005000000004</t>
  </si>
  <si>
    <t>.       Resultado por Tenencia Bonos Subordinados</t>
  </si>
  <si>
    <t>4001001005000000005</t>
  </si>
  <si>
    <t>.       Resultado por Tenencia Bonos Financieros</t>
  </si>
  <si>
    <t>4001001005000000006</t>
  </si>
  <si>
    <t>.       Resultado por Tenencia Bonos Corporativos (2)</t>
  </si>
  <si>
    <t>4001001005000000007</t>
  </si>
  <si>
    <t>.       Resultado por Tenencia Certificado Depósito de Ahorro</t>
  </si>
  <si>
    <t>4001001005000000008</t>
  </si>
  <si>
    <t>.       Resultado por Tenencia Letras de Regulación Monetaria</t>
  </si>
  <si>
    <t>4001001005000000010</t>
  </si>
  <si>
    <t>.     Ingresos Varios</t>
  </si>
  <si>
    <t>4001001006000000000</t>
  </si>
  <si>
    <t>.       Ajuste por redondeo Resultado</t>
  </si>
  <si>
    <t>4001001006000000002</t>
  </si>
  <si>
    <t>. EGRESOS</t>
  </si>
  <si>
    <t>4002000000000000000</t>
  </si>
  <si>
    <t>.   Egresos en guaranies</t>
  </si>
  <si>
    <t>4002001000000000000</t>
  </si>
  <si>
    <t>.     Costo de Instrumentos Financieros</t>
  </si>
  <si>
    <t>4002001001000000000</t>
  </si>
  <si>
    <t>.       Costo Bonos Financieros</t>
  </si>
  <si>
    <t>4002001001000000005</t>
  </si>
  <si>
    <t>.       Costo Certificado Depósito de Ahorro</t>
  </si>
  <si>
    <t>4002001001000000007</t>
  </si>
  <si>
    <t>.     Honorarios de Administración</t>
  </si>
  <si>
    <t>4002001002000000000</t>
  </si>
  <si>
    <t>.       Honorarios Administración Sociedad Gerente Clase A</t>
  </si>
  <si>
    <t>4002001002000000001</t>
  </si>
  <si>
    <t>.     Otros Egresos</t>
  </si>
  <si>
    <t>4002001004000000000</t>
  </si>
  <si>
    <t>.       Intereses y comisiones Bancarias</t>
  </si>
  <si>
    <t>.       Ajuste por redondeo</t>
  </si>
  <si>
    <t>4002001004000000004</t>
  </si>
  <si>
    <t>PARA EEFF</t>
  </si>
  <si>
    <t>.         Banco Central del Paraguay  - 7,55% - 26/01/2024</t>
  </si>
  <si>
    <t>.       Banco GNB S.A. - EA 3000 - 9,10% - 08/01/2024</t>
  </si>
  <si>
    <t>.       Banco GNB S.A. - EA 3006 - 9,10% - 08/01/2024</t>
  </si>
  <si>
    <t>.       Banco GNB S.A. - EA 2986 - 9,10% - 29/01/2024</t>
  </si>
  <si>
    <t>.       Banco GNB S.A. - EA 3003 - 9,10% - 08/01/2024</t>
  </si>
  <si>
    <t>.       Banco GNB S.A. - EA 3001 - 9,10% - 08/01/2024</t>
  </si>
  <si>
    <t>.       Banco GNB S.A. - EA 3002 - 9,10% - 08/01/2024</t>
  </si>
  <si>
    <t>.       Banco Continental S.A.E.C.A. - AG 4634 - 6,50% - 14/03/2024</t>
  </si>
  <si>
    <t>.       Banco Continental S.A.E.C.A. - AG 4635 - 6,50% - 14/03/2024</t>
  </si>
  <si>
    <t>.     Resultado del Ejercicio</t>
  </si>
  <si>
    <t>HOJA DE TRABAJO</t>
  </si>
  <si>
    <t>BALANCE Y RESULTADOS</t>
  </si>
  <si>
    <t>ELIMINACIONES</t>
  </si>
  <si>
    <t>VARIACIÓN</t>
  </si>
  <si>
    <t>ACTIVIDADES OPERATIVAS</t>
  </si>
  <si>
    <t>ACTIVIDADES DE FINANCIACION</t>
  </si>
  <si>
    <t>TOTAL</t>
  </si>
  <si>
    <t>DEBITOS</t>
  </si>
  <si>
    <t>CRÉDITOS</t>
  </si>
  <si>
    <t>DEBITOS (CRÉDITOS)</t>
  </si>
  <si>
    <t>(Aumento) Disminución Deudores por operaciones</t>
  </si>
  <si>
    <t>(Aumento) Disminución intereses a cobrar</t>
  </si>
  <si>
    <t>Aumento (Disminución) en Acreedores por operaciones</t>
  </si>
  <si>
    <t>Aumento (Disminución) Otros Pasivos</t>
  </si>
  <si>
    <t>RESCATES</t>
  </si>
  <si>
    <t>SUSCRIPCIONES</t>
  </si>
  <si>
    <t>Resultado del Ejercicio</t>
  </si>
  <si>
    <t>Banco Atlas Cuenta Corriente N°1437858</t>
  </si>
  <si>
    <t>Ventas Bonos Financieros</t>
  </si>
  <si>
    <t>Ventas Certificado Depósito de Ahorro</t>
  </si>
  <si>
    <t>.       Sudameris Bank S.A.E.C.A - PYSUD01F7088 - 9,00% - 19/1/2029</t>
  </si>
  <si>
    <t>1002001004003000000</t>
  </si>
  <si>
    <t>.       Banco Familiar S.A.E.C.A. - PYFAM10F6756 - 7,95% - 29/06/2025</t>
  </si>
  <si>
    <t>1002001005003000000</t>
  </si>
  <si>
    <t>.       Banco Nacional De Fomento- AA 6317 - 8,25% - 21/9/2026</t>
  </si>
  <si>
    <t>1002001007058000000</t>
  </si>
  <si>
    <t>.       Banco Nacional de Fomento - AA6283 - 8,25% - 15/9/2026</t>
  </si>
  <si>
    <t>1002001007059000000</t>
  </si>
  <si>
    <t>.       Banco Familiar S.A.E.C.A. - NE 3052 - 8,95% - 13/1/2025</t>
  </si>
  <si>
    <t>1002001007060000000</t>
  </si>
  <si>
    <t>.       Banco Nacional de Fomento - AA 4074 - 7,60% - 11/11/2024</t>
  </si>
  <si>
    <t>.       Banco Nacional de Fomento - AA 4073 - 7,60% - 11/11/2024</t>
  </si>
  <si>
    <t>.       Solar Banco S.A.E. - AK 1637 - 10,75% - 21/10/2024</t>
  </si>
  <si>
    <t>.       Solar Banco S.A.E. - AK 1636 - 10,75% - 21/10/2024</t>
  </si>
  <si>
    <t>.       Solar Banco S.A.E. - AK 1634 - 10,75% - 21/10/2024</t>
  </si>
  <si>
    <t>.       Solar Banco S.A.E. - AK 1635 - 10,75% - 21/10/2024</t>
  </si>
  <si>
    <t>.       Solar Banco S.A.E. - AK 1633 - 10,75% - 21/10/2024</t>
  </si>
  <si>
    <t>.       Solar Banco S.A.E. - AK 1632 - 10,75% - 21/10/2024</t>
  </si>
  <si>
    <t>.       SOLAR BANCO S.A.E. - BA 2974 - 8,00% - 14/11/2025</t>
  </si>
  <si>
    <t>1002001007069000000</t>
  </si>
  <si>
    <t>.       SOLAR BANCO S.A.E. - BA 2973 - 8,00% - 14/11/2025</t>
  </si>
  <si>
    <t>1002001007070000000</t>
  </si>
  <si>
    <t>.       BANCO RÍO S.A.E.C.A. - AH 2776 - 7,25% - 9/9/2025</t>
  </si>
  <si>
    <t>1002001007071000000</t>
  </si>
  <si>
    <t>.       Banco Rio S.A.E.C.A. - AH 1765 - 9,75% - 29/12/2025</t>
  </si>
  <si>
    <t>1002001007072000000</t>
  </si>
  <si>
    <t>.       Solar Banco  S.A.E. - BA 2143 - 0,50% - 9/12/2024</t>
  </si>
  <si>
    <t>.       Tu Financiera S.A.E.C.A. - AA 9404 - 11,00% - 18/11/2025</t>
  </si>
  <si>
    <t>1002001007074000000</t>
  </si>
  <si>
    <t>.   Resultados</t>
  </si>
  <si>
    <t>3002000000000000000</t>
  </si>
  <si>
    <t>3002000000000000002</t>
  </si>
  <si>
    <t>.       Ventas Letra de Regulación Monetaria</t>
  </si>
  <si>
    <t>4001001001000000008</t>
  </si>
  <si>
    <t>.       Renta Bonos Corporativos</t>
  </si>
  <si>
    <t>4001001002000000002</t>
  </si>
  <si>
    <t>.       Renta Bonos Subordinados</t>
  </si>
  <si>
    <t>4001001002000000004</t>
  </si>
  <si>
    <t>.       Costo Letras de Regulación Monetaria</t>
  </si>
  <si>
    <t>4002001001000000009</t>
  </si>
  <si>
    <t xml:space="preserve">Total Deudor </t>
  </si>
  <si>
    <t xml:space="preserve">Total Acreedor </t>
  </si>
  <si>
    <t>Aumento de Otros Pasivos</t>
  </si>
  <si>
    <t>SOLAR BANCO S.A.E.</t>
  </si>
  <si>
    <t>Renta Bonos Subordinados</t>
  </si>
  <si>
    <t>Ajuste por redondeo Resultado</t>
  </si>
  <si>
    <t>Subtotal - Otros Ingresos</t>
  </si>
  <si>
    <t>.         Banco Río Caja Ahorro N° 08250073822002</t>
  </si>
  <si>
    <t>1001001001002000000</t>
  </si>
  <si>
    <t>.         Banco GNB Caja de Ahorro N° 13224445001</t>
  </si>
  <si>
    <t>.         Banco Atlas Caja Ahorro N° 1439881</t>
  </si>
  <si>
    <t>1001001001005000000</t>
  </si>
  <si>
    <t>.         Bancop Caja de Ahorro N° 0310153956</t>
  </si>
  <si>
    <t>1001001001007000000</t>
  </si>
  <si>
    <t>.       Partidas Conciliatorias</t>
  </si>
  <si>
    <t>1001001002000000000</t>
  </si>
  <si>
    <t>.         Diferencias Temporarias</t>
  </si>
  <si>
    <t>1001001002001000000</t>
  </si>
  <si>
    <t>.         Repo Colocador</t>
  </si>
  <si>
    <t>.       Telecel - PYTEL05F0104 - 10,00% - 24/12/2029</t>
  </si>
  <si>
    <t>1002001002003000000</t>
  </si>
  <si>
    <t>.       Banco Continental S.A.E.C.A. - PYCON02F7784 - 7,76% - 11/6/2031</t>
  </si>
  <si>
    <t>1002001004005000000</t>
  </si>
  <si>
    <t>.       Banco Itau Paraguay S.A - PYTAU02F1777 - 6,25% - 3/7/2028</t>
  </si>
  <si>
    <t>1002001005005000000</t>
  </si>
  <si>
    <t>.       Zeta Banco S.A.E.C.A.- AA9148 - 9,15% - 08/03/2027</t>
  </si>
  <si>
    <t>1002001007075000000</t>
  </si>
  <si>
    <t>.       Zeta Banco S.A.E.C.A.- AA9149 - 9,15% - 08/03/2027</t>
  </si>
  <si>
    <t>1002001007076000000</t>
  </si>
  <si>
    <t>.       Zeta Banco S.A.E.C.A.- AA9150 - 9,15% - 08/03/2027</t>
  </si>
  <si>
    <t>1002001007077000000</t>
  </si>
  <si>
    <t>.       Zeta Banco S.A.E.C.A.- AA9151 - 9,15% - 08/03/2027</t>
  </si>
  <si>
    <t>1002001007078000000</t>
  </si>
  <si>
    <t>.       Zeta Banco S.A.E.C.A.- AA9152 - 9,15% - 08/03/2027</t>
  </si>
  <si>
    <t>1002001007079000000</t>
  </si>
  <si>
    <t>.       Zeta Banco S.A.E.C.A.- AA9153 - 9,15% - 08/03/2027</t>
  </si>
  <si>
    <t>1002001007080000000</t>
  </si>
  <si>
    <t>.       Zeta Banco S.A.E.C.A.- AA9154 - 9,15% - 08/03/2027</t>
  </si>
  <si>
    <t>1002001007081000000</t>
  </si>
  <si>
    <t>.       Zeta Banco S.A.E.C.A.- AA9155 - 9,15% - 08/03/2027</t>
  </si>
  <si>
    <t>1002001007082000000</t>
  </si>
  <si>
    <t>.       Zeta Banco S.A.E.C.A.- AA9156 - 9,15% - 08/03/2027</t>
  </si>
  <si>
    <t>1002001007083000000</t>
  </si>
  <si>
    <t>.       Zeta Banco S.A.E.C.A.- AA9157 - 9,15% - 08/03/2027</t>
  </si>
  <si>
    <t>1002001007084000000</t>
  </si>
  <si>
    <t>.     Cuentas a Cobrar</t>
  </si>
  <si>
    <t>.       Deudores por Operaciones a Liquidar</t>
  </si>
  <si>
    <t>.       Intereses a Cobrar - Caja de Ahorro</t>
  </si>
  <si>
    <t>.       (-) Intereses Cobrados - Caja de Ahorro</t>
  </si>
  <si>
    <t>.       Rentas a cobrar Bonos corporativos</t>
  </si>
  <si>
    <t>.       Ventas Bonos Públicos</t>
  </si>
  <si>
    <t>4001001001000000001</t>
  </si>
  <si>
    <t>.     Intereses</t>
  </si>
  <si>
    <t>4001001003000000000</t>
  </si>
  <si>
    <t>.       Intereses Cobrados - Caja de Ahorro</t>
  </si>
  <si>
    <t>4001001003000000004</t>
  </si>
  <si>
    <t>.       Costo Bonos Públicos</t>
  </si>
  <si>
    <t>4002001001000000001</t>
  </si>
  <si>
    <t>4002001004000000002</t>
  </si>
  <si>
    <t>Créditos</t>
  </si>
  <si>
    <t>.         Banco Atlas C.C. N°1437858</t>
  </si>
  <si>
    <t>.       Acreedores por Operaciones</t>
  </si>
  <si>
    <t>.       Resultado por Tenencia - Titulos en Cartera</t>
  </si>
  <si>
    <t>1002001016001000000</t>
  </si>
  <si>
    <t>.       Cuotapartistas a Suscribir</t>
  </si>
  <si>
    <t>2001006000000000003</t>
  </si>
  <si>
    <t>Cuotapartistas a Suscribir</t>
  </si>
  <si>
    <t>CERTIFICADO DE DEPOSITO DE AHORRO</t>
  </si>
  <si>
    <t>BANCO PARA LA COMERCIALIZACIÓN Y LA PRODUCCIÓN S.A.</t>
  </si>
  <si>
    <t>BANCO RÍO S.A.E.C.A.</t>
  </si>
  <si>
    <t>TU FINANCIERA S.A.E.C.A.</t>
  </si>
  <si>
    <t>ZETA BANCO S.A.E.C.A.</t>
  </si>
  <si>
    <t>BANCO GNB S.A</t>
  </si>
  <si>
    <t>Ventas Bonos Públicos</t>
  </si>
  <si>
    <t>Intereses y comisiones Bancarias</t>
  </si>
  <si>
    <t>Balance desde 1/1/2024 al 31/12/2024</t>
  </si>
  <si>
    <t>.         Banco Atlas Cta. Cte. N° 1437858</t>
  </si>
  <si>
    <t>1001001001006000000</t>
  </si>
  <si>
    <t>.         Tu Financiera Caja de Ahorro N° 24337236</t>
  </si>
  <si>
    <t>1001001001009000000</t>
  </si>
  <si>
    <t>.       Telcel S.A.E. - PYTEL07F0284 - 10,00% - Vto 31/1/2030</t>
  </si>
  <si>
    <t>1002001002004000000</t>
  </si>
  <si>
    <t>.       Telcel S.A.E. - PYTEL03F9370 - 10,00% - Vto 31/5/2029</t>
  </si>
  <si>
    <t>1002001002005000000</t>
  </si>
  <si>
    <t>1002001003000000000</t>
  </si>
  <si>
    <t>.       Hilagro S.A. - PYHIL01F8754 - 7,75% - 22/1/2025 - 7,75% - 22/1/2025</t>
  </si>
  <si>
    <t>1002001003002000000</t>
  </si>
  <si>
    <t>.       Banco Itau Paraguay S.A - PYTAU10F8962 - 7,50% - 15/11/2027</t>
  </si>
  <si>
    <t>1002001005009000000</t>
  </si>
  <si>
    <t>.       Sudameris Bank S.A.E.C.A - PYSUD02F5248 - 8,95%</t>
  </si>
  <si>
    <t>1002001004006000000</t>
  </si>
  <si>
    <t>.       Banco Continental S.A.E.C.A. - PYCON09F4917 - 14,50% - Vto 03/07/2025</t>
  </si>
  <si>
    <t>1002001005006000000</t>
  </si>
  <si>
    <t>.       Banco Continental S.A.E.C.A. - PYCON03F4673 - 16,00% - Vto 29/05/2029</t>
  </si>
  <si>
    <t>1002001005007000000</t>
  </si>
  <si>
    <t>.       Banco Itau Paraguay S.A. - PYTAU06F8711 - 7,35% - 16/10/2026</t>
  </si>
  <si>
    <t>1002001005008000000</t>
  </si>
  <si>
    <t>.       Solar Banco S.A.E. - AK1820 - 8,80% - 11/09/2025</t>
  </si>
  <si>
    <t>1002001007085000000</t>
  </si>
  <si>
    <t>.       Solar Banco S.A.E. - AK1821 - 8,80% - 11/09/2025</t>
  </si>
  <si>
    <t>1002001007086000000</t>
  </si>
  <si>
    <t>.       Solar Banco S.A.E. - AK1822 - 8,80% - 11/09/2025</t>
  </si>
  <si>
    <t>1002001007087000000</t>
  </si>
  <si>
    <t>.       Solar Banco S.A.E. - AK1823 - 8,80% - 11/09/2025</t>
  </si>
  <si>
    <t>1002001007088000000</t>
  </si>
  <si>
    <t>.       Solar Banco S.A.E. - AK1824 - 8,80% - 11/09/2025</t>
  </si>
  <si>
    <t>1002001007089000000</t>
  </si>
  <si>
    <t>.       Banco Continental S.A.E.C.A. - DA9677 - 8,00% - 22/01/2029</t>
  </si>
  <si>
    <t>1002001007090000000</t>
  </si>
  <si>
    <t>.       Solar Banco S.A.E. - AK1815 - 8,80% - 11/09/2025</t>
  </si>
  <si>
    <t>1002001007091000000</t>
  </si>
  <si>
    <t>.       Solar Banco S.A.E. - AK1816 - 8,80% - 11/09/2025</t>
  </si>
  <si>
    <t>1002001007092000000</t>
  </si>
  <si>
    <t>.       Solar Banco S.A.E. - AK1817 - 8,80% - 11/09/2025</t>
  </si>
  <si>
    <t>1002001007093000000</t>
  </si>
  <si>
    <t>.       Solar Banco S.A.E. - AK1818 - 8,80% - 11/09/2025</t>
  </si>
  <si>
    <t>1002001007094000000</t>
  </si>
  <si>
    <t>.       Solar Banco S.A.E. - AK1819 - 8,80% - 11/09/2025</t>
  </si>
  <si>
    <t>1002001007095000000</t>
  </si>
  <si>
    <t>.       Solar Banco S.A.E. - BA2943 - 8,00% - 14/11/2025</t>
  </si>
  <si>
    <t>1002001007096000000</t>
  </si>
  <si>
    <t>.       Solar Banco S.A.E. - BA2944 - 8,00% - 14/11/2025</t>
  </si>
  <si>
    <t>1002001007097000000</t>
  </si>
  <si>
    <t>.       Solar Banco S.A.E. - BA2945 - 8,00% - 14/11/2025</t>
  </si>
  <si>
    <t>1002001007098000000</t>
  </si>
  <si>
    <t>.       Solar Banco S.A.E. - BA2946 - 8,00% - 14/11/2025</t>
  </si>
  <si>
    <t>1002001007099000000</t>
  </si>
  <si>
    <t>.       Solar Banco S.A.E. - BA2947 - 8,00% - 14/11/2025</t>
  </si>
  <si>
    <t>1002001007100000000</t>
  </si>
  <si>
    <t>.       Solar Banco S.A.E. - BA2948 - 8,00% - 14/11/2025</t>
  </si>
  <si>
    <t>1002001007101000000</t>
  </si>
  <si>
    <t>.     Deudas por Operaciones</t>
  </si>
  <si>
    <t>2001001000000000000</t>
  </si>
  <si>
    <t>.       Acreedores por operaciones a Liquidar</t>
  </si>
  <si>
    <t>2001001000000000001</t>
  </si>
  <si>
    <t>.       Ventas Bonos Bursátiles de Corto Plazo</t>
  </si>
  <si>
    <t>4001001001000000003</t>
  </si>
  <si>
    <t>.       Costo Bonos Bursátiles de Corto Plazo</t>
  </si>
  <si>
    <t>4002001001000000003</t>
  </si>
  <si>
    <t>Ecuacion Patrimonial</t>
  </si>
  <si>
    <t>Dif.</t>
  </si>
  <si>
    <t>CORRESPONDIENTE AL PERIODO COMPRENDIDO DESDE EL 01 DE ENERO AL 31 DE DICIEMBRE DE 2024</t>
  </si>
  <si>
    <t>Bancop Caja de Ahorro N° 310153956</t>
  </si>
  <si>
    <t>Banco Rio Caja de Ahorro N° 08250073822002</t>
  </si>
  <si>
    <t>Al 31 de diciembre de 2024, se detalla la composición de las inversiones en instrumentos de renta fija:</t>
  </si>
  <si>
    <t>Resultado por Tenencia Bonos Corporativos (2)</t>
  </si>
  <si>
    <t>Resultado por Tenencia Certificado Depósito de Ahorro</t>
  </si>
  <si>
    <t>Intereses Cobrados - Caja de Ahorro</t>
  </si>
  <si>
    <t>Intereses Ganados Repo</t>
  </si>
  <si>
    <t>Ventas Bonos Bursátiles de Corto Plazo</t>
  </si>
  <si>
    <t>Ventas Letra de Regulación Monetaria</t>
  </si>
  <si>
    <t>Servicio de Custodia - LRM</t>
  </si>
  <si>
    <t>Al 31 de diciembre de 2024, no existen otros asuntos relevantes que mencionar.</t>
  </si>
  <si>
    <t>A la fecha de cierre de los presentes estados financieros, no han ocurrido otros hechos significativos de carácter financiero o de otra índole que afecten la situación patrimonial o financiera o los resultados del FONDO MUTUO DÍA GUARANÍES al 31 de diciembre de 2024.</t>
  </si>
  <si>
    <t>Estados Financieros correspondientes al periodo del 01 de enero al 31 de diciembre de 2024</t>
  </si>
  <si>
    <t>BONOS FINANCIEROS</t>
  </si>
  <si>
    <t>BONOS SUBORDINADOS</t>
  </si>
  <si>
    <t>BANCO ITAU PARAGUAY S.A</t>
  </si>
  <si>
    <t>BANCO CONTINENTAL S.A.E.C.A.</t>
  </si>
  <si>
    <t>BANCO SUDAMERIS S.A.E.C.A.</t>
  </si>
  <si>
    <t>BONOS BURSÁTILES DE CORTO PLAZO</t>
  </si>
  <si>
    <t>BONOS DEL TESORO</t>
  </si>
  <si>
    <t>LETRAS DE REGULACIÓN MONETARIA</t>
  </si>
  <si>
    <t>BONOS CORPORATIVOS</t>
  </si>
  <si>
    <t>HILAGRO S.A.</t>
  </si>
  <si>
    <t>MINISTERIO DE ECONOMÍA</t>
  </si>
  <si>
    <t>AGENCIA FINANCIERA DE DESARROLLO</t>
  </si>
  <si>
    <t>Instrumentos de renta fija inscritos en la Superintendencia de Valores, emitidos por sociedades nacionales, privadas con una calificación en escala local de A(-) y superiores y A(-)cp o superior para Bonos Bursátiles de Corto Plazo.</t>
  </si>
  <si>
    <t>Instrumentos de renta fija inscritos en la Superintendencia de Valores, emitidos por entidades públicas autónomas y descentralizadas (Gobernaciones, Municipalidades y Empresas Públicas) con una calificación en escala local de A(-) y superiores.</t>
  </si>
  <si>
    <t>Otros valores de inversión que determine la SIV por normas de carácter general, siempre que tengan calificación A(-), similar o superior y A(-)cp o superior para los Bonos Bursátiles de Corto Plazo.</t>
  </si>
  <si>
    <t>Otros fondos mutuos locales con calificación de riesgo A- similar o superior.</t>
  </si>
  <si>
    <t>Alcance de las operaciones que realizara la Sociedad Administradora:</t>
  </si>
  <si>
    <t>De la disposición de los valores</t>
  </si>
  <si>
    <t>TOTAL ACTIVO NETO
AL 31/12/2024</t>
  </si>
  <si>
    <t>Intereses Vencidos a cobrar</t>
  </si>
  <si>
    <t>Intereses Vencidos Cobrados</t>
  </si>
  <si>
    <t>Otras cuentas a cobrar</t>
  </si>
  <si>
    <t>Reclas</t>
  </si>
  <si>
    <t>Baja de acreedores contra Repo</t>
  </si>
  <si>
    <t>Cuentas a Cobrar - Atlas C.B. S.A.</t>
  </si>
  <si>
    <t>Cuentas a Pagar - Atlas C.B. S.A.</t>
  </si>
  <si>
    <t>4.4 ) Acreedores por Operaciones</t>
  </si>
  <si>
    <t>Cuentas a Pagar - Atlas A.F.P.I.S.A.</t>
  </si>
  <si>
    <t>4.5 ) Comisiones a pagar a la Administradora</t>
  </si>
  <si>
    <t xml:space="preserve">4.6 ) Ingresos </t>
  </si>
  <si>
    <t>4.7 ) Egresos</t>
  </si>
  <si>
    <t>.       Intereses vencidos cobrados</t>
  </si>
  <si>
    <t>.       Reclasificado a Otras cuentas a cobrar</t>
  </si>
  <si>
    <t>Notas 3.8 y 4.7</t>
  </si>
  <si>
    <t>Nota 4.7</t>
  </si>
  <si>
    <t>4.3 ) Créditos</t>
  </si>
  <si>
    <t>AL 31 DE DICIEMBRE DE 2024 
PRESENTADO DE FORMA COMPARATIVA AL 31 DE DICIEMBRE DE 2023
(Cifras expresadas en Guaraníes)</t>
  </si>
  <si>
    <t>POR EL EJERCICIO FINALIZADO EL 31 DE DICIEMBRE DE 2024 
PRESENTADO EN FORMA COMPARATIVA CON EL EJERCICIO COMPRENDIDO 
DESDE EL 30 DE JUNIO HASTA EL 31 DE DICIEMBRE DE 2023</t>
  </si>
  <si>
    <t>31/12/2023 (a)</t>
  </si>
  <si>
    <t>(a) reexposicion de saldos a efectos comparativos</t>
  </si>
  <si>
    <r>
      <t xml:space="preserve">El FONDO MUTUO DÍA GUARANÍES ("el </t>
    </r>
    <r>
      <rPr>
        <b/>
        <sz val="10"/>
        <color theme="1"/>
        <rFont val="Arial Nova"/>
        <family val="2"/>
      </rPr>
      <t>Fondo Mutuo</t>
    </r>
    <r>
      <rPr>
        <sz val="10"/>
        <color theme="1"/>
        <rFont val="Arial Nova"/>
        <family val="2"/>
      </rPr>
      <t xml:space="preserve">") es un fondo constituido y administrado por </t>
    </r>
    <r>
      <rPr>
        <b/>
        <sz val="10"/>
        <color theme="1"/>
        <rFont val="Arial Nova"/>
        <family val="2"/>
      </rPr>
      <t>Atlas Administradora de Fondos Patrimoniales de Inversión S.A. ("ATLAS A.F.P.I.S.A."</t>
    </r>
    <r>
      <rPr>
        <sz val="10"/>
        <color theme="1"/>
        <rFont val="Arial Nova"/>
        <family val="2"/>
      </rPr>
      <t xml:space="preserve"> o la "</t>
    </r>
    <r>
      <rPr>
        <b/>
        <sz val="10"/>
        <color theme="1"/>
        <rFont val="Arial Nova"/>
        <family val="2"/>
      </rPr>
      <t>Administradora</t>
    </r>
    <r>
      <rPr>
        <sz val="10"/>
        <color theme="1"/>
        <rFont val="Arial Nova"/>
        <family val="2"/>
      </rPr>
      <t xml:space="preserve">"). El </t>
    </r>
    <r>
      <rPr>
        <b/>
        <sz val="10"/>
        <color theme="1"/>
        <rFont val="Arial Nova"/>
        <family val="2"/>
      </rPr>
      <t>Fondo Mutuo</t>
    </r>
    <r>
      <rPr>
        <sz val="10"/>
        <color theme="1"/>
        <rFont val="Arial Nova"/>
        <family val="2"/>
      </rPr>
      <t xml:space="preserve"> es un instrumento de inversión, que se caracteriza por reunir los aportes de distintas personas, físicas o jurídicas, denominados </t>
    </r>
    <r>
      <rPr>
        <b/>
        <sz val="10"/>
        <color theme="1"/>
        <rFont val="Arial Nova"/>
        <family val="2"/>
      </rPr>
      <t>Partícipes</t>
    </r>
    <r>
      <rPr>
        <sz val="10"/>
        <color theme="1"/>
        <rFont val="Arial Nova"/>
        <family val="2"/>
      </rPr>
      <t xml:space="preserve">, con el objetivo de invertir tales aportes en instrumentos financieros de oferta pública. Tanto </t>
    </r>
    <r>
      <rPr>
        <b/>
        <sz val="10"/>
        <color theme="1"/>
        <rFont val="Arial Nova"/>
        <family val="2"/>
      </rPr>
      <t>Atlas Administradora de Fondos Patrimoniales de Inversión S.A</t>
    </r>
    <r>
      <rPr>
        <sz val="10"/>
        <color theme="1"/>
        <rFont val="Arial Nova"/>
        <family val="2"/>
      </rPr>
      <t xml:space="preserve">. como el </t>
    </r>
    <r>
      <rPr>
        <b/>
        <sz val="10"/>
        <color theme="1"/>
        <rFont val="Arial Nova"/>
        <family val="2"/>
      </rPr>
      <t>Fondo Mutuo Día Guaraníes</t>
    </r>
    <r>
      <rPr>
        <sz val="10"/>
        <color theme="1"/>
        <rFont val="Arial Nova"/>
        <family val="2"/>
      </rPr>
      <t xml:space="preserve"> se rigen por la Ley N° 5.452 “Que regula los Fondos Patrimoniales de Inversión” y por la Resolución CG Nro. 35/23 Acta N° 020/2023 de fecha 9 de febrero de 2023 que “Aprueba el Reglamento General de Mercado de Valores”, y otras que la Superintendencia de Valores pudiera emitir en el futuro y que se establezcan en el reglamento interno, cuyas características podrán ser modificadas, con la previa autorización de la Superintendencia de Valores. Los aportes o cuotas son administrados por </t>
    </r>
    <r>
      <rPr>
        <b/>
        <sz val="10"/>
        <color theme="1"/>
        <rFont val="Arial Nova"/>
        <family val="2"/>
      </rPr>
      <t>Atlas Administradora de Fondos Patrimoniales S.A. (ATLAS A.F.P.I.S.A.)</t>
    </r>
    <r>
      <rPr>
        <sz val="10"/>
        <color theme="1"/>
        <rFont val="Arial Nova"/>
        <family val="2"/>
      </rPr>
      <t xml:space="preserve">, por cuenta y orden de los </t>
    </r>
    <r>
      <rPr>
        <b/>
        <sz val="10"/>
        <color theme="1"/>
        <rFont val="Arial Nova"/>
        <family val="2"/>
      </rPr>
      <t>Partícipes.</t>
    </r>
  </si>
  <si>
    <r>
      <t xml:space="preserve">Los aportes o cuotapartes son esencialmente rescatables, es decir, el </t>
    </r>
    <r>
      <rPr>
        <b/>
        <sz val="10"/>
        <color theme="1"/>
        <rFont val="Arial Nova"/>
        <family val="2"/>
      </rPr>
      <t xml:space="preserve">Partícipe </t>
    </r>
    <r>
      <rPr>
        <sz val="10"/>
        <color theme="1"/>
        <rFont val="Arial Nova"/>
        <family val="2"/>
      </rPr>
      <t xml:space="preserve">puede solicitar a la Administradora recuperar la cuota de participación, que le confiere el derecho de recibir la parte proporcional de los activos netos del </t>
    </r>
    <r>
      <rPr>
        <b/>
        <sz val="10"/>
        <color theme="1"/>
        <rFont val="Arial Nova"/>
        <family val="2"/>
      </rPr>
      <t>Fondo Mutuo</t>
    </r>
    <r>
      <rPr>
        <sz val="10"/>
        <color theme="1"/>
        <rFont val="Arial Nova"/>
        <family val="2"/>
      </rPr>
      <t xml:space="preserve"> que este aporte o cuota represente, en las condiciones establecidas en el Reglamento Interno.</t>
    </r>
  </si>
  <si>
    <r>
      <t xml:space="preserve">Las inversiones y operaciones que realiza </t>
    </r>
    <r>
      <rPr>
        <b/>
        <sz val="10"/>
        <color theme="1"/>
        <rFont val="Arial Nova"/>
        <family val="2"/>
      </rPr>
      <t>ATLAS A.F.P.I.S.A</t>
    </r>
    <r>
      <rPr>
        <sz val="10"/>
        <color theme="1"/>
        <rFont val="Arial Nova"/>
        <family val="2"/>
      </rPr>
      <t xml:space="preserve">. en beneficio y por cuenta, orden y riesgo de los </t>
    </r>
    <r>
      <rPr>
        <b/>
        <sz val="10"/>
        <color theme="1"/>
        <rFont val="Arial Nova"/>
        <family val="2"/>
      </rPr>
      <t>Partícipes</t>
    </r>
    <r>
      <rPr>
        <sz val="10"/>
        <color theme="1"/>
        <rFont val="Arial Nova"/>
        <family val="2"/>
      </rPr>
      <t xml:space="preserve">. se aplican en aquellos activos que, al leal saber y entender de </t>
    </r>
    <r>
      <rPr>
        <b/>
        <sz val="10"/>
        <color theme="1"/>
        <rFont val="Arial Nova"/>
        <family val="2"/>
      </rPr>
      <t>ATLAS A.F.P.I.S.A</t>
    </r>
    <r>
      <rPr>
        <sz val="10"/>
        <color theme="1"/>
        <rFont val="Arial Nova"/>
        <family val="2"/>
      </rPr>
      <t xml:space="preserve">., constituyen las alternativas que combinan mayor seguridad y el mejor rendimiento disponible, que se ajusten a los requerimientos de la autoridad competente y que permiten una proporción razonable de liquidez dentro de las características particulares de los títulos de inversión definidos en la política de inversión. Para ello </t>
    </r>
    <r>
      <rPr>
        <b/>
        <sz val="10"/>
        <color theme="1"/>
        <rFont val="Arial Nova"/>
        <family val="2"/>
      </rPr>
      <t>ATLAS A.F.P.I.S.A</t>
    </r>
    <r>
      <rPr>
        <sz val="10"/>
        <color theme="1"/>
        <rFont val="Arial Nova"/>
        <family val="2"/>
      </rPr>
      <t xml:space="preserve">. utiliza sus mejores esfuerzos sin que por dicho motivo surja obligación alguna por el resultado o la rentabilidad de las inversiones a cargo de </t>
    </r>
    <r>
      <rPr>
        <b/>
        <sz val="10"/>
        <color theme="1"/>
        <rFont val="Arial Nova"/>
        <family val="2"/>
      </rPr>
      <t>ATLAS A.F.P.I.S.A.</t>
    </r>
  </si>
  <si>
    <r>
      <t xml:space="preserve">El Fondo Mutuo es un fondo que se define como aquel que establece en su política de inversiones como porcentaje mínimo de inversión en instrumentos de deuda o pasivos el 100% del patrimonio, y cuya duración promedio es mayor a noventa (90) días y hasta el plazo que </t>
    </r>
    <r>
      <rPr>
        <b/>
        <sz val="10"/>
        <color theme="1"/>
        <rFont val="Arial Nova"/>
        <family val="2"/>
      </rPr>
      <t>ATLAS A.F.P.I.S.A.</t>
    </r>
    <r>
      <rPr>
        <sz val="10"/>
        <color theme="1"/>
        <rFont val="Arial Nova"/>
        <family val="2"/>
      </rPr>
      <t xml:space="preserve"> así considere de acuerdo con los criterios de liquidez del instrumento.</t>
    </r>
  </si>
  <si>
    <r>
      <rPr>
        <b/>
        <sz val="10"/>
        <color theme="1"/>
        <rFont val="Arial Nova"/>
        <family val="2"/>
      </rPr>
      <t>FONDO MUTUO DÍA GUARANÍES</t>
    </r>
    <r>
      <rPr>
        <sz val="10"/>
        <color theme="1"/>
        <rFont val="Arial Nova"/>
        <family val="2"/>
      </rPr>
      <t xml:space="preserve"> invierte sus activos en títulos valores de renta fija o variable sin perjuicio de las sumas mantenidas en entidades financieras, de acuerdo con los límites establecidos a continuación:</t>
    </r>
  </si>
  <si>
    <r>
      <rPr>
        <b/>
        <sz val="10"/>
        <color theme="1"/>
        <rFont val="Arial Nova"/>
        <family val="2"/>
      </rPr>
      <t>ATLAS A.F.P.I.S.A.</t>
    </r>
    <r>
      <rPr>
        <sz val="10"/>
        <color theme="1"/>
        <rFont val="Arial Nova"/>
        <family val="2"/>
      </rPr>
      <t xml:space="preserve"> está facultada a realizar operaciones de compra con compromiso de venta con los títulos que correspondan a las categorías descriptas en el párrafo anterior, según lo establecido en la Resolución CG N° 35/23 Titulo 19 Capitulo 6 Artículo 1° inc. l). Estas operaciones tendrán como plazo máximo 365 días y hasta el 100% del patrimonio del fondo.</t>
    </r>
  </si>
  <si>
    <r>
      <t xml:space="preserve">El </t>
    </r>
    <r>
      <rPr>
        <b/>
        <sz val="10"/>
        <color theme="1"/>
        <rFont val="Arial Nova"/>
        <family val="2"/>
      </rPr>
      <t>FONDO MUTUO DIA GUARANIES</t>
    </r>
    <r>
      <rPr>
        <sz val="10"/>
        <color theme="1"/>
        <rFont val="Arial Nova"/>
        <family val="2"/>
      </rPr>
      <t xml:space="preserve"> mantiene un nivel de liquidez mínimo para hacer frente a las necesidades de inversión y a sus requerimientos de disponibilidades. Esta liquidez se invierte en depósitos a la vista en entidades financieras de plaza.</t>
    </r>
  </si>
  <si>
    <r>
      <t xml:space="preserve">Con el objeto de pagar rescates de cuotas y de poder realizar las demás operaciones que la Superintendencia de Valores expresamente autorice, </t>
    </r>
    <r>
      <rPr>
        <b/>
        <sz val="10"/>
        <color theme="1"/>
        <rFont val="Arial Nova"/>
        <family val="2"/>
      </rPr>
      <t>ATLAS A.F.P.I.S.A</t>
    </r>
    <r>
      <rPr>
        <sz val="10"/>
        <color theme="1"/>
        <rFont val="Arial Nova"/>
        <family val="2"/>
      </rPr>
      <t xml:space="preserve">. puede solicitar por cuenta del </t>
    </r>
    <r>
      <rPr>
        <b/>
        <sz val="10"/>
        <color theme="1"/>
        <rFont val="Arial Nova"/>
        <family val="2"/>
      </rPr>
      <t>Fondo Mutuo</t>
    </r>
    <r>
      <rPr>
        <sz val="10"/>
        <color theme="1"/>
        <rFont val="Arial Nova"/>
        <family val="2"/>
      </rPr>
      <t xml:space="preserve">, operaciones de venta con compromiso de compra a corto plazo, con vencimiento hasta 365 días y hasta por una cantidad equivalente al 50% del patrimonio del </t>
    </r>
    <r>
      <rPr>
        <b/>
        <sz val="10"/>
        <color theme="1"/>
        <rFont val="Arial Nova"/>
        <family val="2"/>
      </rPr>
      <t>Fondo Mutuo.</t>
    </r>
  </si>
  <si>
    <r>
      <t xml:space="preserve">El beneficio que la inversión en el </t>
    </r>
    <r>
      <rPr>
        <b/>
        <sz val="10"/>
        <color theme="1"/>
        <rFont val="Arial Nova"/>
        <family val="2"/>
      </rPr>
      <t>Fondo Mutuo</t>
    </r>
    <r>
      <rPr>
        <sz val="10"/>
        <color theme="1"/>
        <rFont val="Arial Nova"/>
        <family val="2"/>
      </rPr>
      <t xml:space="preserve"> reporta a los </t>
    </r>
    <r>
      <rPr>
        <b/>
        <sz val="10"/>
        <color theme="1"/>
        <rFont val="Arial Nova"/>
        <family val="2"/>
      </rPr>
      <t>Partícipes</t>
    </r>
    <r>
      <rPr>
        <sz val="10"/>
        <color theme="1"/>
        <rFont val="Arial Nova"/>
        <family val="2"/>
      </rPr>
      <t xml:space="preserve"> es el incremento que se produce en el valor de la Cuota de Participación, como consecuencia de las variaciones experimentadas por el patrimonio del </t>
    </r>
    <r>
      <rPr>
        <b/>
        <sz val="10"/>
        <color theme="1"/>
        <rFont val="Arial Nova"/>
        <family val="2"/>
      </rPr>
      <t>Fondo Mutuo.</t>
    </r>
    <r>
      <rPr>
        <sz val="10"/>
        <color theme="1"/>
        <rFont val="Arial Nova"/>
        <family val="2"/>
      </rPr>
      <t xml:space="preserve">
Los beneficios obtenidos de las inversiones del </t>
    </r>
    <r>
      <rPr>
        <b/>
        <sz val="10"/>
        <color theme="1"/>
        <rFont val="Arial Nova"/>
        <family val="2"/>
      </rPr>
      <t>Fondo Mutuo</t>
    </r>
    <r>
      <rPr>
        <sz val="10"/>
        <color theme="1"/>
        <rFont val="Arial Nova"/>
        <family val="2"/>
      </rPr>
      <t xml:space="preserve"> son totalmente reinvertidos salvo la redención parcial o total de derechos en el </t>
    </r>
    <r>
      <rPr>
        <b/>
        <sz val="10"/>
        <color theme="1"/>
        <rFont val="Arial Nova"/>
        <family val="2"/>
      </rPr>
      <t>Fondo Mutuo</t>
    </r>
    <r>
      <rPr>
        <sz val="10"/>
        <color theme="1"/>
        <rFont val="Arial Nova"/>
        <family val="2"/>
      </rPr>
      <t xml:space="preserve"> efectuada por uno o más </t>
    </r>
    <r>
      <rPr>
        <b/>
        <sz val="10"/>
        <color theme="1"/>
        <rFont val="Arial Nova"/>
        <family val="2"/>
      </rPr>
      <t>Partícipes</t>
    </r>
    <r>
      <rPr>
        <sz val="10"/>
        <color theme="1"/>
        <rFont val="Arial Nova"/>
        <family val="2"/>
      </rPr>
      <t xml:space="preserve"> y los importes que la</t>
    </r>
    <r>
      <rPr>
        <b/>
        <sz val="10"/>
        <color theme="1"/>
        <rFont val="Arial Nova"/>
        <family val="2"/>
      </rPr>
      <t xml:space="preserve"> Sociedad Administradora</t>
    </r>
    <r>
      <rPr>
        <sz val="10"/>
        <color theme="1"/>
        <rFont val="Arial Nova"/>
        <family val="2"/>
      </rPr>
      <t xml:space="preserve"> deba debitar en concepto de comisiones, cargos, tributos y gastos.</t>
    </r>
  </si>
  <si>
    <r>
      <rPr>
        <b/>
        <sz val="10"/>
        <color theme="1"/>
        <rFont val="Arial Nova"/>
        <family val="2"/>
      </rPr>
      <t>ATLAS A.F.P.I.S.A</t>
    </r>
    <r>
      <rPr>
        <sz val="10"/>
        <color theme="1"/>
        <rFont val="Arial Nova"/>
        <family val="2"/>
      </rPr>
      <t xml:space="preserve">. dispone de los valores aportados y los rendimientos del </t>
    </r>
    <r>
      <rPr>
        <b/>
        <sz val="10"/>
        <color theme="1"/>
        <rFont val="Arial Nova"/>
        <family val="2"/>
      </rPr>
      <t>Fondo Mutuo</t>
    </r>
    <r>
      <rPr>
        <sz val="10"/>
        <color theme="1"/>
        <rFont val="Arial Nova"/>
        <family val="2"/>
      </rPr>
      <t xml:space="preserve"> en la forma y condiciones establecidas en el Reglamento Interno, especialmente conforme a las normas establecidas en el Artículo 11° “de la Diversificación de las Inversiones”, pudiendo enajenarlas total o parcialmente y realizar inversiones que estime conveniente dentro de marco establecido en este Reglamento.</t>
    </r>
  </si>
  <si>
    <r>
      <rPr>
        <b/>
        <sz val="10"/>
        <color theme="1"/>
        <rFont val="Arial Nova"/>
        <family val="2"/>
      </rPr>
      <t>Atlas Administradora de Fondos Patrimoniales de Inversión S.A. (ATLAS A.F.P.I.S.A.)</t>
    </r>
    <r>
      <rPr>
        <sz val="10"/>
        <color theme="1"/>
        <rFont val="Arial Nova"/>
        <family val="2"/>
      </rPr>
      <t xml:space="preserve">, con domicilio en Avda. Mariscal López casi Dr. Morra, piso 6 en el Edificio Mariscal Center de la Ciudad de Asunción, en adelante </t>
    </r>
    <r>
      <rPr>
        <b/>
        <sz val="10"/>
        <color theme="1"/>
        <rFont val="Arial Nova"/>
        <family val="2"/>
      </rPr>
      <t>ATLAS A.F.P.I.S.A.</t>
    </r>
    <r>
      <rPr>
        <sz val="10"/>
        <color theme="1"/>
        <rFont val="Arial Nova"/>
        <family val="2"/>
      </rPr>
      <t>, es una sociedad anónima constituida por Escritura Pública N° 26 de fecha 13 de abril de 2023 ante el escribano Edison Arnaldo Cáceres Ortigoza, autorizada a operar por la Superintendencia de Valores por Certificado de Registro N° 108 de fecha 29 de junio de 2023, cuyo objeto social exclusivo es la administración de fondos patrimoniales de inversión conforme a la Ley N° 5452/15 “Que regula los Fondos Patrimoniales de Inversión”, y la Resolución CG N° 35/23 Acta de Directorio N° 020/2023 de fecha 9 de febrero de 2023 que “Aprueba el Reglamento General de Mercado de Valores, y sus eventuales modificaciones”</t>
    </r>
  </si>
  <si>
    <t>2.3) Aprobación del reglamento</t>
  </si>
  <si>
    <t xml:space="preserve">2.2)	Entidad encargada de la custodia </t>
  </si>
  <si>
    <r>
      <t xml:space="preserve">Títulos Físicos: son custodiados por el </t>
    </r>
    <r>
      <rPr>
        <b/>
        <sz val="10"/>
        <color theme="1"/>
        <rFont val="Arial Nova"/>
        <family val="2"/>
      </rPr>
      <t>Banco Atlas S.A.</t>
    </r>
    <r>
      <rPr>
        <sz val="10"/>
        <color theme="1"/>
        <rFont val="Arial Nova"/>
        <family val="2"/>
      </rPr>
      <t xml:space="preserve">, de acuerdo con los procedimientos de seguridad y control de la mencionada entidad. </t>
    </r>
  </si>
  <si>
    <r>
      <t xml:space="preserve">Títulos desmaterializados: son custodiados por la </t>
    </r>
    <r>
      <rPr>
        <b/>
        <sz val="10"/>
        <color theme="1"/>
        <rFont val="Arial Nova"/>
        <family val="2"/>
      </rPr>
      <t>Bolsa de Valores y Productos de Asunción S.A. ("BVPASA")</t>
    </r>
    <r>
      <rPr>
        <sz val="10"/>
        <color theme="1"/>
        <rFont val="Arial Nova"/>
        <family val="2"/>
      </rPr>
      <t xml:space="preserve"> bajo la cuenta corriente creada en dicha entidad y en el </t>
    </r>
    <r>
      <rPr>
        <b/>
        <sz val="10"/>
        <color theme="1"/>
        <rFont val="Arial Nova"/>
        <family val="2"/>
      </rPr>
      <t>Banco Central del Paraguay</t>
    </r>
    <r>
      <rPr>
        <sz val="10"/>
        <color theme="1"/>
        <rFont val="Arial Nova"/>
        <family val="2"/>
      </rPr>
      <t xml:space="preserve"> para los bonos soberanos y letras de regulación monetaria, que es la depositaria electrónica de Valores de la República del Paraguay</t>
    </r>
  </si>
  <si>
    <r>
      <t xml:space="preserve">El reglamento del </t>
    </r>
    <r>
      <rPr>
        <b/>
        <sz val="10"/>
        <color theme="1"/>
        <rFont val="Arial Nova"/>
        <family val="2"/>
      </rPr>
      <t>Fondo Mutuo</t>
    </r>
    <r>
      <rPr>
        <sz val="10"/>
        <color theme="1"/>
        <rFont val="Arial Nova"/>
        <family val="2"/>
      </rPr>
      <t xml:space="preserve"> fue aprobado por Resolución N°: 24E/23 de fecha 30 de junio de 2023 y el Certificado de Registro N° 115 de la Superintendencia de Valores en fecha 30 de junio de 2023 y aprobada por Acta de Directorio N° 01/2023 de</t>
    </r>
    <r>
      <rPr>
        <b/>
        <sz val="10"/>
        <color theme="1"/>
        <rFont val="Arial Nova"/>
        <family val="2"/>
      </rPr>
      <t xml:space="preserve"> Atlas Administradora de Fondos Patrimoniales de Inversión S.A.</t>
    </r>
    <r>
      <rPr>
        <sz val="10"/>
        <color theme="1"/>
        <rFont val="Arial Nova"/>
        <family val="2"/>
      </rPr>
      <t>, de fecha 15 de junio de 2023 y sus modificaciones según Res. N° 24E/23 de fecha 30 de junio de 2023 por Acta de Directorio N° 07/2023 de fecha 30 de junio de 2023, Res. N° 0014/2024 de fecha 18 de abril de 2024 por Acta de Directorio N° 19/2024 de fecha 14 de febrero del 2024 y Res. N° 0042/2024 de fecha 03 de octubre de 2024 por Acta de Directorio N° 26/2024 de fecha 20 de junio de 2024.</t>
    </r>
  </si>
  <si>
    <t>Los estados financieros han sido preparados de acuerdo con Normas de Información Financiera (NIF) emitidas por el Consejo de Contadores Públicos del Paraguay y con las normas contables, criterios de valuación y normas de presentación establecidas por la Superintendencia de Valores del Banco Central del Paraguay (anterior Comisión Nacional de Valores), aplicables a los Fondos Mutuos,</t>
  </si>
  <si>
    <r>
      <t xml:space="preserve">Los estados financieros se expresan en guaraníes y han sido preparados sobre la base de los costos históricos; y no reconocen en forma integral los efectos de la inflación en la situación patrimonial y financiera del </t>
    </r>
    <r>
      <rPr>
        <b/>
        <sz val="10"/>
        <color theme="1"/>
        <rFont val="Arial Nova"/>
        <family val="2"/>
      </rPr>
      <t>Fondo Mutuo</t>
    </r>
    <r>
      <rPr>
        <sz val="10"/>
        <color theme="1"/>
        <rFont val="Arial Nova"/>
        <family val="2"/>
      </rPr>
      <t xml:space="preserve">, ni en los resultados de sus operaciones teniendo en cuenta que la corrección monetaria de los estados financieros no constituye una práctica contable aplicada en el Paraguay. De haberse aplicado una corrección monetaria integral de los Estados Financieros podrían haber surgido diferencias en la presentación de la situación patrimonial y financiera, en los resultados de las operaciones y flujos de efectivo del </t>
    </r>
    <r>
      <rPr>
        <b/>
        <sz val="10"/>
        <color theme="1"/>
        <rFont val="Arial Nova"/>
        <family val="2"/>
      </rPr>
      <t>Fondo Mutuo</t>
    </r>
    <r>
      <rPr>
        <sz val="10"/>
        <color theme="1"/>
        <rFont val="Arial Nova"/>
        <family val="2"/>
      </rPr>
      <t xml:space="preserve"> al 31 de diciembre de 2024.</t>
    </r>
  </si>
  <si>
    <t xml:space="preserve">Según el índice general de precios del consumidor publicado por el Banco Central del Paraguay, la inflación al 31 de diciembre de 2024 y 2023 fue de 3,8% y 3.7%, respectivamente. </t>
  </si>
  <si>
    <t>Los presentes estados financieros abarcan el periodo comprendido desde el 1 de enero hasta el 31 de diciembre de 2024; las cifras comparativas se presentan por el periodo comprendido desde el 30 de junio hasta el 31 de diciembre de 2023.</t>
  </si>
  <si>
    <r>
      <t xml:space="preserve">La preparación de los presentes Estados Financieros requiere que la Gerencia de la </t>
    </r>
    <r>
      <rPr>
        <b/>
        <sz val="10"/>
        <color theme="1"/>
        <rFont val="Arial Nova"/>
        <family val="2"/>
      </rPr>
      <t>Sociedad Administradora</t>
    </r>
    <r>
      <rPr>
        <sz val="10"/>
        <color theme="1"/>
        <rFont val="Arial Nova"/>
        <family val="2"/>
      </rPr>
      <t xml:space="preserve"> realice estimaciones y evaluaciones que afectan el monto de los activos y pasivos registrados y contingentes, como así también los ingresos y egresos registrados al 31 de diciembre de 2024. Los resultados reales futuros pueden diferir de las estimaciones y evaluaciones realizadas a la fecha de preparación de los Estados Financieros.</t>
    </r>
  </si>
  <si>
    <r>
      <t xml:space="preserve">Para la preparación del estado de flujos de efectivo se consideraron dentro del concepto de efectivo los saldos de disponibilidades en cuentas bancarias que son usados por el </t>
    </r>
    <r>
      <rPr>
        <b/>
        <sz val="10"/>
        <color theme="1"/>
        <rFont val="Arial Nova"/>
        <family val="2"/>
      </rPr>
      <t xml:space="preserve">Fondo Mutuo </t>
    </r>
    <r>
      <rPr>
        <sz val="10"/>
        <color theme="1"/>
        <rFont val="Arial Nova"/>
        <family val="2"/>
      </rPr>
      <t>en la gestión de sus compromisos de corto plazo y cuentas remuneradas con vencimiento menor a tres meses.</t>
    </r>
  </si>
  <si>
    <r>
      <rPr>
        <b/>
        <sz val="10"/>
        <rFont val="Arial Nova"/>
        <family val="2"/>
      </rPr>
      <t>b. Egresos:</t>
    </r>
    <r>
      <rPr>
        <sz val="10"/>
        <rFont val="Arial Nova"/>
        <family val="2"/>
      </rPr>
      <t xml:space="preserve"> </t>
    </r>
    <r>
      <rPr>
        <sz val="10"/>
        <color theme="1"/>
        <rFont val="Arial Nova"/>
        <family val="2"/>
      </rPr>
      <t>los gastos se reconocen en el estado de ingresos y egresos de acuerdo con el criterio de lo devengado, cuando ha surgido un decremento en los beneficios económicos futuros, relacionados con una disminución en los activos o un incremento en los pasivos.</t>
    </r>
  </si>
  <si>
    <r>
      <t xml:space="preserve">
Durante el ejercicio no se han registrados transacciones en moneda diferente a la moneda del </t>
    </r>
    <r>
      <rPr>
        <b/>
        <sz val="10"/>
        <color theme="1"/>
        <rFont val="Arial Nova"/>
        <family val="2"/>
      </rPr>
      <t>Fondo Mutuo</t>
    </r>
    <r>
      <rPr>
        <sz val="10"/>
        <color theme="1"/>
        <rFont val="Arial Nova"/>
        <family val="2"/>
      </rPr>
      <t>. Así mismo, al 31 de diciembre de 2024 y 2023 no existen saldos de activos y pasivos en moneda distintos al Guaraní.</t>
    </r>
  </si>
  <si>
    <t>El importe correspondiente a la comisión por administración, registrado durante el ejercicio finalizado al 31 de diciembre de 2024 y 2023, constituye el gasto asumido por el Fondo Mutuo, en concepto de los servicios prestados por la Administradora, y es de hasta el 3,3 % anual (IVA incluido) calculado en forma diaria sobre el valor del patrimonio neto del Fondo Mutuo del día (luego de debitadas las cargas de las operaciones del día).</t>
  </si>
  <si>
    <r>
      <t xml:space="preserve">A continuación, la información estadística mensual de la posición del </t>
    </r>
    <r>
      <rPr>
        <b/>
        <sz val="10"/>
        <rFont val="Arial Nova"/>
        <family val="2"/>
      </rPr>
      <t>Fondo Mutuo</t>
    </r>
    <r>
      <rPr>
        <sz val="10"/>
        <rFont val="Arial Nova"/>
        <family val="2"/>
      </rPr>
      <t xml:space="preserve"> durante el ejercicio finalizado al 31 de diciembre de 2024:</t>
    </r>
  </si>
  <si>
    <t>Al 31 de diciembre de 2024 y 2023, se compone de la siguiente manera:</t>
  </si>
  <si>
    <t>A continuación, se exponen los principales ingresos del periodo finalizado al 31 de diciembre del 2024 y 2023:</t>
  </si>
  <si>
    <t xml:space="preserve">Luis Ayala Albertini Acosta </t>
  </si>
  <si>
    <t>Socio</t>
  </si>
  <si>
    <t>EY Paraguay - Auditores y Asesores de Negocios S.R.L</t>
  </si>
  <si>
    <t>Registro CNV N° AE 028</t>
  </si>
  <si>
    <t>La firma del Auditor Externo Independiente es con fines de indentificación de la presente información conforme Dictamen de Auditoría Independiente emitido en fecha 31/03/2025.</t>
  </si>
  <si>
    <t>César Eduardo Coll Ródriguez</t>
  </si>
  <si>
    <t>Síndico Titular</t>
  </si>
  <si>
    <t>Tu Financiera Caja de Ahorro N° 24337236</t>
  </si>
  <si>
    <t>TOTALES al 31/12/2024</t>
  </si>
  <si>
    <t>TOTALES al 31/12/2023</t>
  </si>
  <si>
    <t>A continuación, se exponen los principales egresos del periodo finalizado al 31 de diciembre del 2024 y 2023:</t>
  </si>
  <si>
    <t>Al 31 de diciembre de 2024 y 2023, no existen situaciones contingentes, ni reclamos que esté en conocimiento de la Sociedad Administradora.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</si>
</sst>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3" formatCode="_ * #,##0.00_ ;_ * \-#,##0.00_ ;_ * &quot;-&quot;??_ ;_ @_ "/>
    <numFmt numFmtId="164" formatCode="_(* #,##0_);_(* \(#,##0\);_(* &quot;-&quot;_);_(@_)"/>
    <numFmt numFmtId="165" formatCode="_(* #,##0.00_);_(* \(#,##0.00\);_(* &quot;-&quot;??_);_(@_)"/>
    <numFmt numFmtId="166" formatCode="_-* #,##0_-;\-* #,##0_-;_-* &quot;-&quot;_-;_-@_-"/>
    <numFmt numFmtId="167" formatCode="_-* #,##0.00_-;\-* #,##0.00_-;_-* &quot;-&quot;??_-;_-@_-"/>
    <numFmt numFmtId="168" formatCode="_-* #,##0.00\ _€_-;\-* #,##0.00\ _€_-;_-* &quot;-&quot;??\ _€_-;_-@_-"/>
    <numFmt numFmtId="169" formatCode="_-* #,##0\ _€_-;\-* #,##0\ _€_-;_-* &quot;-&quot;??\ _€_-;_-@_-"/>
    <numFmt numFmtId="170" formatCode="General_)"/>
    <numFmt numFmtId="171" formatCode="_(* #,##0.00_);_(* \(#,##0.00\);_(* &quot;-&quot;_);_(@_)"/>
    <numFmt numFmtId="172" formatCode="#,##0_ ;[Red]\-#,##0\ "/>
    <numFmt numFmtId="173" formatCode="#,##0_ ;\-#,##0\ "/>
    <numFmt numFmtId="174" formatCode="dd/mm/yyyy;@"/>
    <numFmt numFmtId="175" formatCode="_-* #,##0_-;\-* #,##0_-;_-* &quot;-&quot;??_-;_-@_-"/>
    <numFmt numFmtId="176" formatCode="_ * #,##0.00_ ;_ * \-#,##0.00_ ;_ * &quot;-&quot;_ ;_ @_ "/>
    <numFmt numFmtId="177" formatCode="_-* #,##0\ _€_-;\-* #,##0\ _€_-;_-* &quot;-&quot;\ _€_-;_-@_-"/>
    <numFmt numFmtId="178" formatCode="_-* #,##0.00\ _p_t_a_-;\-* #,##0.00\ _p_t_a_-;_-* &quot;-&quot;??\ _p_t_a_-;_-@_-"/>
    <numFmt numFmtId="179" formatCode="_ * #,##0.000000_ ;_ * \-#,##0.000000_ ;_ * &quot;-&quot;_ ;_ @_ "/>
    <numFmt numFmtId="180" formatCode="_-* #,##0.0000_-;\-* #,##0.0000_-;_-* &quot;-&quot;??_-;_-@_-"/>
    <numFmt numFmtId="181" formatCode="_-* #,##0.0000\ _€_-;\-* #,##0.0000\ _€_-;_-* &quot;-&quot;????\ _€_-;_-@_-"/>
    <numFmt numFmtId="182" formatCode="#,##0.0000_ ;[Red]\-#,##0.0000\ "/>
    <numFmt numFmtId="183" formatCode="[$-F400]h:mm:ss\ AM/PM"/>
    <numFmt numFmtId="184" formatCode="_(* #,##0_);_(* \(#,##0\);_(* \-??_);_(@_)"/>
  </numFmts>
  <fonts count="10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sz val="10"/>
      <name val="Arial"/>
      <family val="2"/>
    </font>
    <font>
      <u/>
      <sz val="11"/>
      <color theme="10"/>
      <name val="Calibri"/>
      <family val="2"/>
      <scheme val="minor"/>
    </font>
    <font>
      <sz val="10"/>
      <name val="Times New Roman"/>
      <family val="1"/>
    </font>
    <font>
      <sz val="18"/>
      <color theme="3"/>
      <name val="Calibri Light"/>
      <family val="2"/>
      <scheme val="major"/>
    </font>
    <font>
      <sz val="11"/>
      <color indexed="8"/>
      <name val="Calibri"/>
      <family val="2"/>
    </font>
    <font>
      <sz val="11"/>
      <color rgb="FF000000"/>
      <name val="Calibri"/>
      <family val="2"/>
    </font>
    <font>
      <sz val="11"/>
      <color theme="0"/>
      <name val="Trebuchet MS"/>
      <family val="2"/>
    </font>
    <font>
      <sz val="10"/>
      <color theme="0"/>
      <name val="Trebuchet MS"/>
      <family val="2"/>
    </font>
    <font>
      <b/>
      <sz val="10"/>
      <color theme="0"/>
      <name val="Trebuchet MS"/>
      <family val="2"/>
    </font>
    <font>
      <sz val="11"/>
      <name val="Trebuchet MS"/>
      <family val="2"/>
    </font>
    <font>
      <sz val="13"/>
      <name val="Trebuchet MS"/>
      <family val="2"/>
    </font>
    <font>
      <b/>
      <sz val="12"/>
      <name val="Trebuchet MS"/>
      <family val="2"/>
    </font>
    <font>
      <sz val="12"/>
      <name val="Trebuchet MS"/>
      <family val="2"/>
    </font>
    <font>
      <u/>
      <sz val="11"/>
      <name val="Trebuchet MS"/>
      <family val="2"/>
    </font>
    <font>
      <b/>
      <sz val="13"/>
      <name val="Trebuchet MS"/>
      <family val="2"/>
    </font>
    <font>
      <sz val="10"/>
      <name val="Trebuchet MS"/>
      <family val="2"/>
    </font>
    <font>
      <sz val="11"/>
      <color rgb="FFC00000"/>
      <name val="Trebuchet MS"/>
      <family val="2"/>
    </font>
    <font>
      <b/>
      <u/>
      <sz val="11"/>
      <color rgb="FFC00000"/>
      <name val="Trebuchet MS"/>
      <family val="2"/>
    </font>
    <font>
      <b/>
      <u/>
      <sz val="12"/>
      <color rgb="FFC00000"/>
      <name val="Trebuchet MS"/>
      <family val="2"/>
    </font>
    <font>
      <sz val="13"/>
      <color rgb="FFC00000"/>
      <name val="Trebuchet MS"/>
      <family val="2"/>
    </font>
    <font>
      <b/>
      <sz val="12"/>
      <color rgb="FFC00000"/>
      <name val="Trebuchet MS"/>
      <family val="2"/>
    </font>
    <font>
      <sz val="12"/>
      <color rgb="FFC00000"/>
      <name val="Trebuchet MS"/>
      <family val="2"/>
    </font>
    <font>
      <u/>
      <sz val="11"/>
      <color rgb="FFC00000"/>
      <name val="Trebuchet MS"/>
      <family val="2"/>
    </font>
    <font>
      <sz val="11"/>
      <color theme="1"/>
      <name val="Trebuchet MS"/>
      <family val="2"/>
    </font>
    <font>
      <b/>
      <sz val="20"/>
      <color theme="1"/>
      <name val="Trebuchet MS"/>
      <family val="2"/>
    </font>
    <font>
      <b/>
      <sz val="14"/>
      <color theme="1"/>
      <name val="Trebuchet MS"/>
      <family val="2"/>
    </font>
    <font>
      <b/>
      <sz val="10"/>
      <name val="Arial Nova"/>
      <family val="2"/>
    </font>
    <font>
      <b/>
      <sz val="10"/>
      <color theme="1"/>
      <name val="Arial Nova"/>
      <family val="2"/>
    </font>
    <font>
      <sz val="9"/>
      <color theme="1"/>
      <name val="Arial Nova"/>
      <family val="2"/>
    </font>
    <font>
      <sz val="10"/>
      <color theme="1"/>
      <name val="Arial Nova"/>
      <family val="2"/>
    </font>
    <font>
      <b/>
      <sz val="10"/>
      <color theme="0"/>
      <name val="Arial Nova"/>
      <family val="2"/>
    </font>
    <font>
      <b/>
      <sz val="9"/>
      <color theme="1"/>
      <name val="Arial Nova"/>
      <family val="2"/>
    </font>
    <font>
      <b/>
      <i/>
      <sz val="9"/>
      <color theme="1"/>
      <name val="Arial Nova"/>
      <family val="2"/>
    </font>
    <font>
      <u/>
      <sz val="9"/>
      <color theme="10"/>
      <name val="Arial Nova"/>
      <family val="2"/>
    </font>
    <font>
      <sz val="10"/>
      <name val="Arial Nova"/>
      <family val="2"/>
    </font>
    <font>
      <sz val="10"/>
      <color rgb="FFFF0000"/>
      <name val="Arial Nova"/>
      <family val="2"/>
    </font>
    <font>
      <sz val="9"/>
      <color rgb="FFFF0000"/>
      <name val="Arial Nova"/>
      <family val="2"/>
    </font>
    <font>
      <sz val="9"/>
      <name val="Arial Nova"/>
      <family val="2"/>
    </font>
    <font>
      <b/>
      <sz val="9"/>
      <name val="Arial Nova"/>
      <family val="2"/>
    </font>
    <font>
      <sz val="11"/>
      <color rgb="FFC00000"/>
      <name val="Arial Nova"/>
      <family val="2"/>
    </font>
    <font>
      <b/>
      <u/>
      <sz val="11"/>
      <color rgb="FFC00000"/>
      <name val="Arial Nova"/>
      <family val="2"/>
    </font>
    <font>
      <b/>
      <u/>
      <sz val="12"/>
      <color rgb="FFC00000"/>
      <name val="Arial Nova"/>
      <family val="2"/>
    </font>
    <font>
      <b/>
      <sz val="12"/>
      <color rgb="FFC00000"/>
      <name val="Arial Nova"/>
      <family val="2"/>
    </font>
    <font>
      <sz val="12"/>
      <color rgb="FFC00000"/>
      <name val="Arial Nova"/>
      <family val="2"/>
    </font>
    <font>
      <u/>
      <sz val="11"/>
      <color rgb="FFC00000"/>
      <name val="Arial Nova"/>
      <family val="2"/>
    </font>
    <font>
      <sz val="13"/>
      <color rgb="FFC00000"/>
      <name val="Arial Nova"/>
      <family val="2"/>
    </font>
    <font>
      <b/>
      <sz val="14"/>
      <color theme="1"/>
      <name val="Arial Nova"/>
      <family val="2"/>
    </font>
    <font>
      <b/>
      <sz val="11"/>
      <color rgb="FFC00000"/>
      <name val="Trebuchet MS"/>
      <family val="2"/>
    </font>
    <font>
      <b/>
      <sz val="15"/>
      <color theme="1"/>
      <name val="Arial Nova"/>
      <family val="2"/>
    </font>
    <font>
      <b/>
      <u/>
      <sz val="10"/>
      <color theme="1"/>
      <name val="Arial Nova"/>
      <family val="2"/>
    </font>
    <font>
      <b/>
      <i/>
      <sz val="10"/>
      <color theme="1"/>
      <name val="Arial Nova"/>
      <family val="2"/>
    </font>
    <font>
      <u/>
      <sz val="10"/>
      <color theme="10"/>
      <name val="Arial Nova"/>
      <family val="2"/>
    </font>
    <font>
      <sz val="10"/>
      <color theme="0"/>
      <name val="Arial Nova"/>
      <family val="2"/>
    </font>
    <font>
      <b/>
      <sz val="10"/>
      <color rgb="FF0000FF"/>
      <name val="Arial Nova"/>
      <family val="2"/>
    </font>
    <font>
      <b/>
      <sz val="11"/>
      <name val="Arial Nova"/>
      <family val="2"/>
    </font>
    <font>
      <sz val="11"/>
      <color theme="1"/>
      <name val="Arial Nova"/>
      <family val="2"/>
    </font>
    <font>
      <b/>
      <sz val="11"/>
      <color theme="1"/>
      <name val="Arial Nova"/>
      <family val="2"/>
    </font>
    <font>
      <b/>
      <sz val="11"/>
      <color theme="1"/>
      <name val="Trebuchet MS"/>
      <family val="2"/>
    </font>
    <font>
      <sz val="11"/>
      <name val="Arial Nova"/>
      <family val="2"/>
    </font>
    <font>
      <i/>
      <sz val="10"/>
      <color theme="1"/>
      <name val="Arial Nova"/>
      <family val="2"/>
    </font>
    <font>
      <sz val="10"/>
      <color rgb="FF0000FF"/>
      <name val="Arial Nova"/>
      <family val="2"/>
    </font>
    <font>
      <b/>
      <sz val="10"/>
      <color rgb="FF000000"/>
      <name val="Arial Nova"/>
      <family val="2"/>
    </font>
    <font>
      <i/>
      <sz val="9"/>
      <name val="Arial Nova"/>
      <family val="2"/>
    </font>
    <font>
      <b/>
      <sz val="15"/>
      <color theme="1"/>
      <name val="Arial"/>
      <family val="2"/>
    </font>
    <font>
      <b/>
      <sz val="10.5"/>
      <name val="Arial Nova"/>
      <family val="2"/>
    </font>
    <font>
      <b/>
      <sz val="8"/>
      <color rgb="FF000000"/>
      <name val="EYInterstate Light"/>
    </font>
    <font>
      <b/>
      <sz val="8"/>
      <color theme="1"/>
      <name val="EYInterstate Light"/>
    </font>
    <font>
      <sz val="11"/>
      <color theme="1"/>
      <name val="Arial Narrow"/>
      <family val="2"/>
    </font>
    <font>
      <b/>
      <sz val="11"/>
      <color theme="1"/>
      <name val="Arial Narrow"/>
      <family val="2"/>
    </font>
    <font>
      <b/>
      <sz val="12"/>
      <color theme="1"/>
      <name val="Arial"/>
      <family val="2"/>
    </font>
    <font>
      <b/>
      <sz val="10"/>
      <color rgb="FFFFFFFF"/>
      <name val="Arial"/>
      <family val="2"/>
    </font>
    <font>
      <sz val="10"/>
      <color theme="1"/>
      <name val="Arial"/>
      <family val="2"/>
    </font>
    <font>
      <b/>
      <sz val="10"/>
      <name val="Arial"/>
      <family val="2"/>
    </font>
    <font>
      <b/>
      <sz val="8"/>
      <color theme="0"/>
      <name val="Arial"/>
      <family val="2"/>
    </font>
    <font>
      <b/>
      <sz val="8"/>
      <name val="Arial"/>
      <family val="2"/>
    </font>
    <font>
      <sz val="8"/>
      <name val="Arial"/>
      <family val="2"/>
    </font>
    <font>
      <b/>
      <sz val="8"/>
      <color rgb="FFFF0000"/>
      <name val="Arial"/>
      <family val="2"/>
    </font>
    <font>
      <sz val="8"/>
      <color theme="0"/>
      <name val="Arial"/>
      <family val="2"/>
    </font>
    <font>
      <sz val="11"/>
      <name val="Calibri"/>
      <family val="2"/>
      <scheme val="minor"/>
    </font>
    <font>
      <sz val="9"/>
      <name val="Arial"/>
      <family val="2"/>
    </font>
    <font>
      <b/>
      <sz val="11"/>
      <name val="Calibri"/>
      <family val="2"/>
      <scheme val="minor"/>
    </font>
    <font>
      <b/>
      <u/>
      <sz val="10"/>
      <name val="Arial"/>
      <family val="2"/>
    </font>
    <font>
      <sz val="11"/>
      <name val="Aptos Narrow"/>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C00000"/>
        <bgColor indexed="64"/>
      </patternFill>
    </fill>
    <fill>
      <patternFill patternType="solid">
        <fgColor rgb="FFA9A9A9"/>
        <bgColor indexed="64"/>
      </patternFill>
    </fill>
    <fill>
      <patternFill patternType="solid">
        <fgColor rgb="FF808080"/>
        <bgColor indexed="64"/>
      </patternFill>
    </fill>
    <fill>
      <patternFill patternType="solid">
        <fgColor rgb="FF00206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ck">
        <color rgb="FFC00000"/>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809">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4" fontId="1" fillId="0" borderId="0" applyFont="0" applyFill="0" applyBorder="0" applyAlignment="0" applyProtection="0"/>
    <xf numFmtId="0" fontId="20" fillId="0" borderId="0"/>
    <xf numFmtId="0" fontId="20" fillId="0" borderId="0"/>
    <xf numFmtId="0" fontId="21" fillId="0" borderId="0"/>
    <xf numFmtId="0" fontId="20" fillId="0" borderId="0"/>
    <xf numFmtId="165"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0" fontId="22"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3" fillId="0" borderId="0" applyNumberFormat="0" applyFill="0" applyBorder="0" applyAlignment="0" applyProtection="0"/>
    <xf numFmtId="0" fontId="20" fillId="0" borderId="0"/>
    <xf numFmtId="0" fontId="25"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20" fillId="0" borderId="0" applyNumberForma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26"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8" fontId="1" fillId="0" borderId="0" applyFont="0" applyFill="0" applyBorder="0" applyAlignment="0" applyProtection="0"/>
    <xf numFmtId="9" fontId="20" fillId="0" borderId="0" applyFont="0" applyFill="0" applyBorder="0" applyAlignment="0" applyProtection="0"/>
    <xf numFmtId="0" fontId="1" fillId="0" borderId="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0" fontId="20" fillId="0" borderId="0"/>
    <xf numFmtId="0" fontId="1" fillId="0" borderId="0"/>
    <xf numFmtId="168" fontId="1" fillId="0" borderId="0" applyFont="0" applyFill="0" applyBorder="0" applyAlignment="0" applyProtection="0"/>
    <xf numFmtId="178" fontId="20" fillId="0" borderId="0" applyFont="0" applyFill="0" applyBorder="0" applyAlignment="0" applyProtection="0"/>
    <xf numFmtId="43" fontId="1" fillId="0" borderId="0" applyFont="0" applyFill="0" applyBorder="0" applyAlignment="0" applyProtection="0"/>
    <xf numFmtId="0" fontId="27" fillId="0" borderId="0"/>
    <xf numFmtId="0" fontId="20" fillId="0" borderId="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7"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04" fillId="0" borderId="0"/>
  </cellStyleXfs>
  <cellXfs count="451">
    <xf numFmtId="0" fontId="0" fillId="0" borderId="0" xfId="0"/>
    <xf numFmtId="0" fontId="35" fillId="0" borderId="0" xfId="57" applyFont="1" applyFill="1" applyBorder="1" applyAlignment="1">
      <alignment horizontal="center"/>
    </xf>
    <xf numFmtId="0" fontId="35" fillId="0" borderId="0" xfId="57" quotePrefix="1" applyFont="1" applyFill="1" applyBorder="1" applyAlignment="1">
      <alignment horizontal="center"/>
    </xf>
    <xf numFmtId="0" fontId="44" fillId="0" borderId="0" xfId="57" applyFont="1" applyFill="1" applyBorder="1" applyAlignment="1">
      <alignment horizontal="center"/>
    </xf>
    <xf numFmtId="0" fontId="38" fillId="0" borderId="0" xfId="0" applyFont="1"/>
    <xf numFmtId="0" fontId="39" fillId="0" borderId="0" xfId="0" applyFont="1" applyAlignment="1">
      <alignment horizontal="center"/>
    </xf>
    <xf numFmtId="0" fontId="40" fillId="0" borderId="0" xfId="0" applyFont="1" applyAlignment="1">
      <alignment horizontal="center"/>
    </xf>
    <xf numFmtId="0" fontId="41" fillId="0" borderId="0" xfId="0" applyFont="1"/>
    <xf numFmtId="0" fontId="42" fillId="0" borderId="0" xfId="0" applyFont="1"/>
    <xf numFmtId="0" fontId="43" fillId="0" borderId="0" xfId="0" applyFont="1"/>
    <xf numFmtId="0" fontId="44" fillId="0" borderId="0" xfId="57" quotePrefix="1" applyFont="1" applyFill="1" applyBorder="1"/>
    <xf numFmtId="0" fontId="38" fillId="0" borderId="0" xfId="0" applyFont="1" applyAlignment="1">
      <alignment horizontal="center"/>
    </xf>
    <xf numFmtId="0" fontId="31" fillId="0" borderId="0" xfId="0" applyFont="1"/>
    <xf numFmtId="0" fontId="32" fillId="0" borderId="0" xfId="0" applyFont="1"/>
    <xf numFmtId="0" fontId="33" fillId="0" borderId="0" xfId="0" applyFont="1"/>
    <xf numFmtId="0" fontId="34" fillId="0" borderId="0" xfId="0" applyFont="1"/>
    <xf numFmtId="0" fontId="35" fillId="0" borderId="0" xfId="57" quotePrefix="1" applyFont="1" applyFill="1" applyBorder="1"/>
    <xf numFmtId="0" fontId="31" fillId="0" borderId="0" xfId="0" applyFont="1" applyAlignment="1">
      <alignment horizontal="center"/>
    </xf>
    <xf numFmtId="0" fontId="36" fillId="0" borderId="0" xfId="0" applyFont="1"/>
    <xf numFmtId="0" fontId="37" fillId="0" borderId="0" xfId="0" applyFont="1" applyAlignment="1">
      <alignment horizontal="center"/>
    </xf>
    <xf numFmtId="0" fontId="46" fillId="0" borderId="0" xfId="0" applyFont="1" applyAlignment="1">
      <alignment vertical="center"/>
    </xf>
    <xf numFmtId="0" fontId="45" fillId="0" borderId="0" xfId="0" applyFont="1"/>
    <xf numFmtId="4" fontId="30" fillId="0" borderId="0" xfId="0" applyNumberFormat="1" applyFont="1"/>
    <xf numFmtId="0" fontId="28" fillId="0" borderId="0" xfId="0" applyFont="1"/>
    <xf numFmtId="4" fontId="29" fillId="0" borderId="0" xfId="0" applyNumberFormat="1" applyFont="1"/>
    <xf numFmtId="0" fontId="38" fillId="0" borderId="21" xfId="0" applyFont="1" applyBorder="1"/>
    <xf numFmtId="0" fontId="39" fillId="0" borderId="21" xfId="0" applyFont="1" applyBorder="1" applyAlignment="1">
      <alignment horizontal="center"/>
    </xf>
    <xf numFmtId="0" fontId="40" fillId="0" borderId="21" xfId="0" applyFont="1" applyBorder="1" applyAlignment="1">
      <alignment horizontal="center"/>
    </xf>
    <xf numFmtId="0" fontId="47" fillId="0" borderId="0" xfId="0" applyFont="1"/>
    <xf numFmtId="0" fontId="46" fillId="0" borderId="0" xfId="0" applyFont="1" applyAlignment="1">
      <alignment horizontal="center" vertical="center"/>
    </xf>
    <xf numFmtId="0" fontId="51" fillId="0" borderId="0" xfId="0" applyFont="1"/>
    <xf numFmtId="0" fontId="49" fillId="0" borderId="0" xfId="0" applyFont="1"/>
    <xf numFmtId="174" fontId="52" fillId="34" borderId="10" xfId="0" applyNumberFormat="1" applyFont="1" applyFill="1" applyBorder="1" applyAlignment="1">
      <alignment horizontal="center" vertical="center" wrapText="1"/>
    </xf>
    <xf numFmtId="0" fontId="51" fillId="0" borderId="15" xfId="0" applyFont="1" applyBorder="1" applyAlignment="1">
      <alignment horizontal="left" indent="1"/>
    </xf>
    <xf numFmtId="171" fontId="51" fillId="0" borderId="20" xfId="1" applyNumberFormat="1" applyFont="1" applyFill="1" applyBorder="1" applyAlignment="1">
      <alignment horizontal="left" vertical="center" indent="1"/>
    </xf>
    <xf numFmtId="164" fontId="51" fillId="0" borderId="20" xfId="1" applyNumberFormat="1" applyFont="1" applyFill="1" applyBorder="1" applyAlignment="1">
      <alignment horizontal="left" vertical="center" indent="1"/>
    </xf>
    <xf numFmtId="0" fontId="49" fillId="0" borderId="15" xfId="0" applyFont="1" applyBorder="1" applyAlignment="1">
      <alignment horizontal="left" indent="1"/>
    </xf>
    <xf numFmtId="172" fontId="49" fillId="0" borderId="0" xfId="1" applyNumberFormat="1" applyFont="1" applyFill="1" applyBorder="1"/>
    <xf numFmtId="172" fontId="51" fillId="0" borderId="0" xfId="1" applyNumberFormat="1" applyFont="1" applyFill="1" applyBorder="1"/>
    <xf numFmtId="164" fontId="49" fillId="0" borderId="20" xfId="1" applyNumberFormat="1" applyFont="1" applyFill="1" applyBorder="1" applyAlignment="1">
      <alignment horizontal="left" vertical="center" indent="1"/>
    </xf>
    <xf numFmtId="164" fontId="52" fillId="34" borderId="10" xfId="0" applyNumberFormat="1" applyFont="1" applyFill="1" applyBorder="1" applyAlignment="1">
      <alignment horizontal="center" vertical="center" wrapText="1"/>
    </xf>
    <xf numFmtId="172" fontId="51" fillId="0" borderId="0" xfId="0" applyNumberFormat="1" applyFont="1"/>
    <xf numFmtId="172" fontId="49" fillId="0" borderId="0" xfId="0" applyNumberFormat="1" applyFont="1"/>
    <xf numFmtId="164" fontId="49" fillId="0" borderId="20" xfId="1" applyNumberFormat="1" applyFont="1" applyFill="1" applyBorder="1" applyAlignment="1">
      <alignment horizontal="left" indent="1"/>
    </xf>
    <xf numFmtId="164" fontId="51" fillId="0" borderId="20" xfId="1" applyNumberFormat="1" applyFont="1" applyFill="1" applyBorder="1" applyAlignment="1">
      <alignment horizontal="left" wrapText="1" indent="1"/>
    </xf>
    <xf numFmtId="0" fontId="49" fillId="0" borderId="11" xfId="0" applyFont="1" applyBorder="1" applyAlignment="1">
      <alignment horizontal="left" indent="1"/>
    </xf>
    <xf numFmtId="172" fontId="51" fillId="0" borderId="17" xfId="0" applyNumberFormat="1" applyFont="1" applyBorder="1"/>
    <xf numFmtId="172" fontId="49" fillId="0" borderId="17" xfId="0" applyNumberFormat="1" applyFont="1" applyBorder="1"/>
    <xf numFmtId="172" fontId="49" fillId="0" borderId="17" xfId="1" applyNumberFormat="1" applyFont="1" applyFill="1" applyBorder="1"/>
    <xf numFmtId="0" fontId="49" fillId="0" borderId="11" xfId="0" applyFont="1" applyBorder="1" applyAlignment="1">
      <alignment horizontal="left" vertical="center" indent="1"/>
    </xf>
    <xf numFmtId="173" fontId="49" fillId="0" borderId="17" xfId="1" applyNumberFormat="1" applyFont="1" applyFill="1" applyBorder="1" applyAlignment="1">
      <alignment vertical="center"/>
    </xf>
    <xf numFmtId="0" fontId="49" fillId="0" borderId="0" xfId="0" applyFont="1" applyAlignment="1">
      <alignment horizontal="left" wrapText="1" indent="1"/>
    </xf>
    <xf numFmtId="172" fontId="49" fillId="0" borderId="0" xfId="0" applyNumberFormat="1" applyFont="1" applyAlignment="1">
      <alignment vertical="center"/>
    </xf>
    <xf numFmtId="181" fontId="51" fillId="0" borderId="0" xfId="0" applyNumberFormat="1" applyFont="1"/>
    <xf numFmtId="0" fontId="50" fillId="0" borderId="0" xfId="0" applyFont="1"/>
    <xf numFmtId="0" fontId="53" fillId="0" borderId="0" xfId="0" applyFont="1" applyAlignment="1">
      <alignment horizontal="center"/>
    </xf>
    <xf numFmtId="0" fontId="54" fillId="0" borderId="0" xfId="0" applyFont="1"/>
    <xf numFmtId="0" fontId="53" fillId="0" borderId="0" xfId="0" applyFont="1"/>
    <xf numFmtId="0" fontId="55" fillId="0" borderId="0" xfId="57" applyFont="1" applyFill="1" applyAlignment="1">
      <alignment horizontal="center"/>
    </xf>
    <xf numFmtId="167" fontId="51" fillId="0" borderId="0" xfId="0" applyNumberFormat="1" applyFont="1"/>
    <xf numFmtId="169" fontId="56" fillId="0" borderId="0" xfId="0" applyNumberFormat="1" applyFont="1"/>
    <xf numFmtId="169" fontId="51" fillId="0" borderId="0" xfId="1" applyNumberFormat="1" applyFont="1"/>
    <xf numFmtId="0" fontId="51" fillId="0" borderId="0" xfId="0" applyFont="1" applyAlignment="1">
      <alignment horizontal="left"/>
    </xf>
    <xf numFmtId="0" fontId="57" fillId="0" borderId="0" xfId="0" applyFont="1"/>
    <xf numFmtId="0" fontId="58" fillId="0" borderId="0" xfId="0" applyFont="1"/>
    <xf numFmtId="180" fontId="51" fillId="0" borderId="0" xfId="0" applyNumberFormat="1" applyFont="1"/>
    <xf numFmtId="0" fontId="51" fillId="0" borderId="0" xfId="0" applyFont="1" applyAlignment="1">
      <alignment wrapText="1"/>
    </xf>
    <xf numFmtId="0" fontId="48" fillId="0" borderId="0" xfId="49" quotePrefix="1" applyFont="1"/>
    <xf numFmtId="0" fontId="59" fillId="0" borderId="15" xfId="49" applyFont="1" applyBorder="1"/>
    <xf numFmtId="0" fontId="48" fillId="0" borderId="0" xfId="49" quotePrefix="1" applyFont="1" applyAlignment="1">
      <alignment horizontal="center"/>
    </xf>
    <xf numFmtId="0" fontId="56" fillId="0" borderId="0" xfId="49" applyFont="1"/>
    <xf numFmtId="0" fontId="49" fillId="0" borderId="0" xfId="0" applyFont="1" applyAlignment="1">
      <alignment horizontal="center"/>
    </xf>
    <xf numFmtId="0" fontId="59" fillId="0" borderId="0" xfId="49" applyFont="1"/>
    <xf numFmtId="0" fontId="60" fillId="0" borderId="15" xfId="49" applyFont="1" applyBorder="1"/>
    <xf numFmtId="0" fontId="48" fillId="0" borderId="0" xfId="49" applyFont="1" applyAlignment="1">
      <alignment horizontal="center"/>
    </xf>
    <xf numFmtId="0" fontId="60" fillId="0" borderId="0" xfId="49" applyFont="1"/>
    <xf numFmtId="0" fontId="51" fillId="0" borderId="0" xfId="0" applyFont="1" applyAlignment="1">
      <alignment horizontal="center" wrapText="1"/>
    </xf>
    <xf numFmtId="0" fontId="51" fillId="0" borderId="0" xfId="0" applyFont="1" applyAlignment="1">
      <alignment horizontal="center"/>
    </xf>
    <xf numFmtId="0" fontId="61" fillId="0" borderId="0" xfId="0" applyFont="1"/>
    <xf numFmtId="0" fontId="62" fillId="0" borderId="0" xfId="0" applyFont="1" applyAlignment="1">
      <alignment horizontal="center"/>
    </xf>
    <xf numFmtId="0" fontId="63" fillId="0" borderId="0" xfId="0" applyFont="1" applyAlignment="1">
      <alignment horizontal="center"/>
    </xf>
    <xf numFmtId="0" fontId="64" fillId="0" borderId="0" xfId="0" applyFont="1"/>
    <xf numFmtId="0" fontId="65" fillId="0" borderId="0" xfId="0" applyFont="1"/>
    <xf numFmtId="0" fontId="66" fillId="0" borderId="0" xfId="57" applyFont="1" applyFill="1" applyBorder="1" applyAlignment="1">
      <alignment horizontal="center"/>
    </xf>
    <xf numFmtId="0" fontId="66" fillId="0" borderId="0" xfId="57" quotePrefix="1" applyFont="1" applyFill="1" applyBorder="1"/>
    <xf numFmtId="0" fontId="67" fillId="0" borderId="0" xfId="0" applyFont="1"/>
    <xf numFmtId="0" fontId="61" fillId="0" borderId="0" xfId="0" applyFont="1" applyAlignment="1">
      <alignment horizontal="center"/>
    </xf>
    <xf numFmtId="0" fontId="69" fillId="0" borderId="0" xfId="0" applyFont="1"/>
    <xf numFmtId="170" fontId="48" fillId="0" borderId="0" xfId="44" applyFont="1"/>
    <xf numFmtId="0" fontId="49" fillId="0" borderId="0" xfId="0" applyFont="1" applyAlignment="1">
      <alignment vertical="center"/>
    </xf>
    <xf numFmtId="0" fontId="51" fillId="0" borderId="0" xfId="0" applyFont="1" applyAlignment="1">
      <alignment vertical="center"/>
    </xf>
    <xf numFmtId="0" fontId="52" fillId="34" borderId="10" xfId="0" applyFont="1" applyFill="1" applyBorder="1" applyAlignment="1">
      <alignment horizontal="center" vertical="center" wrapText="1"/>
    </xf>
    <xf numFmtId="0" fontId="71" fillId="0" borderId="10" xfId="0" applyFont="1" applyBorder="1" applyAlignment="1">
      <alignment horizontal="center" vertical="center" wrapText="1"/>
    </xf>
    <xf numFmtId="3" fontId="51" fillId="0" borderId="0" xfId="0" applyNumberFormat="1" applyFont="1" applyAlignment="1">
      <alignment vertical="center"/>
    </xf>
    <xf numFmtId="0" fontId="49" fillId="0" borderId="10" xfId="0" applyFont="1" applyBorder="1" applyAlignment="1">
      <alignment horizontal="left" vertical="center" wrapText="1" indent="1"/>
    </xf>
    <xf numFmtId="41" fontId="49" fillId="0" borderId="10" xfId="51" applyFont="1" applyFill="1" applyBorder="1" applyAlignment="1">
      <alignment vertical="center" wrapText="1"/>
    </xf>
    <xf numFmtId="173" fontId="51" fillId="0" borderId="0" xfId="0" applyNumberFormat="1" applyFont="1" applyAlignment="1">
      <alignment vertical="center"/>
    </xf>
    <xf numFmtId="49" fontId="51" fillId="0" borderId="10" xfId="0" applyNumberFormat="1" applyFont="1" applyBorder="1" applyAlignment="1">
      <alignment horizontal="left" vertical="center" wrapText="1" indent="1"/>
    </xf>
    <xf numFmtId="0" fontId="51" fillId="0" borderId="10" xfId="0" applyFont="1" applyBorder="1" applyAlignment="1">
      <alignment horizontal="left" vertical="center" wrapText="1" indent="1"/>
    </xf>
    <xf numFmtId="169" fontId="51" fillId="0" borderId="0" xfId="1" applyNumberFormat="1" applyFont="1" applyFill="1" applyAlignment="1">
      <alignment vertical="center"/>
    </xf>
    <xf numFmtId="0" fontId="49" fillId="0" borderId="10" xfId="0" applyFont="1" applyBorder="1" applyAlignment="1">
      <alignment vertical="center" wrapText="1"/>
    </xf>
    <xf numFmtId="164" fontId="49" fillId="0" borderId="10" xfId="51" applyNumberFormat="1" applyFont="1" applyFill="1" applyBorder="1" applyAlignment="1">
      <alignment horizontal="left" vertical="center" wrapText="1"/>
    </xf>
    <xf numFmtId="41" fontId="51" fillId="0" borderId="0" xfId="51" applyFont="1" applyAlignment="1">
      <alignment vertical="center"/>
    </xf>
    <xf numFmtId="168" fontId="51" fillId="0" borderId="0" xfId="0" applyNumberFormat="1" applyFont="1"/>
    <xf numFmtId="0" fontId="48" fillId="0" borderId="0" xfId="49" applyFont="1"/>
    <xf numFmtId="0" fontId="56" fillId="0" borderId="15" xfId="49" applyFont="1" applyBorder="1"/>
    <xf numFmtId="0" fontId="56" fillId="0" borderId="0" xfId="49" quotePrefix="1" applyFont="1" applyAlignment="1">
      <alignment horizontal="center"/>
    </xf>
    <xf numFmtId="0" fontId="56" fillId="0" borderId="0" xfId="49" quotePrefix="1" applyFont="1" applyAlignment="1">
      <alignment horizontal="left"/>
    </xf>
    <xf numFmtId="0" fontId="72" fillId="0" borderId="0" xfId="0" applyFont="1"/>
    <xf numFmtId="170" fontId="48" fillId="33" borderId="0" xfId="44" applyFont="1" applyFill="1"/>
    <xf numFmtId="0" fontId="73" fillId="0" borderId="0" xfId="57" applyFont="1" applyFill="1" applyAlignment="1">
      <alignment horizontal="center"/>
    </xf>
    <xf numFmtId="0" fontId="49" fillId="0" borderId="0" xfId="0" applyFont="1" applyAlignment="1">
      <alignment horizontal="center" wrapText="1"/>
    </xf>
    <xf numFmtId="0" fontId="49" fillId="0" borderId="0" xfId="0" applyFont="1" applyAlignment="1">
      <alignment horizontal="left"/>
    </xf>
    <xf numFmtId="0" fontId="52" fillId="34" borderId="19" xfId="0" applyFont="1" applyFill="1" applyBorder="1" applyAlignment="1">
      <alignment horizontal="center" vertical="center"/>
    </xf>
    <xf numFmtId="0" fontId="74" fillId="34" borderId="18" xfId="0" applyFont="1" applyFill="1" applyBorder="1"/>
    <xf numFmtId="0" fontId="52" fillId="0" borderId="15" xfId="0" applyFont="1" applyBorder="1" applyAlignment="1">
      <alignment horizontal="center" vertical="center"/>
    </xf>
    <xf numFmtId="0" fontId="74" fillId="0" borderId="0" xfId="0" applyFont="1"/>
    <xf numFmtId="171" fontId="52" fillId="0" borderId="20" xfId="1" applyNumberFormat="1" applyFont="1" applyFill="1" applyBorder="1" applyAlignment="1">
      <alignment horizontal="center" vertical="center" wrapText="1"/>
    </xf>
    <xf numFmtId="0" fontId="75" fillId="0" borderId="15" xfId="0" applyFont="1" applyBorder="1"/>
    <xf numFmtId="3" fontId="51" fillId="0" borderId="0" xfId="0" applyNumberFormat="1" applyFont="1"/>
    <xf numFmtId="164" fontId="51" fillId="0" borderId="0" xfId="0" applyNumberFormat="1" applyFont="1"/>
    <xf numFmtId="49" fontId="51" fillId="0" borderId="15" xfId="0" applyNumberFormat="1" applyFont="1" applyBorder="1" applyAlignment="1">
      <alignment horizontal="left" indent="1"/>
    </xf>
    <xf numFmtId="49" fontId="49" fillId="0" borderId="0" xfId="0" applyNumberFormat="1" applyFont="1"/>
    <xf numFmtId="49" fontId="51" fillId="0" borderId="0" xfId="0" applyNumberFormat="1" applyFont="1"/>
    <xf numFmtId="0" fontId="52" fillId="34" borderId="15" xfId="0" applyFont="1" applyFill="1" applyBorder="1" applyAlignment="1">
      <alignment horizontal="center" vertical="center"/>
    </xf>
    <xf numFmtId="0" fontId="52" fillId="34" borderId="0" xfId="0" applyFont="1" applyFill="1"/>
    <xf numFmtId="0" fontId="74" fillId="34" borderId="0" xfId="0" applyFont="1" applyFill="1"/>
    <xf numFmtId="49" fontId="51" fillId="0" borderId="15" xfId="0" applyNumberFormat="1" applyFont="1" applyBorder="1"/>
    <xf numFmtId="0" fontId="57" fillId="0" borderId="15" xfId="0" quotePrefix="1" applyFont="1" applyBorder="1"/>
    <xf numFmtId="49" fontId="51" fillId="0" borderId="15" xfId="0" quotePrefix="1" applyNumberFormat="1" applyFont="1" applyBorder="1" applyAlignment="1">
      <alignment horizontal="left" indent="1"/>
    </xf>
    <xf numFmtId="49" fontId="51" fillId="0" borderId="0" xfId="0" quotePrefix="1" applyNumberFormat="1" applyFont="1"/>
    <xf numFmtId="0" fontId="51" fillId="0" borderId="0" xfId="0" quotePrefix="1" applyFont="1"/>
    <xf numFmtId="49" fontId="49" fillId="0" borderId="0" xfId="0" quotePrefix="1" applyNumberFormat="1" applyFont="1"/>
    <xf numFmtId="0" fontId="49" fillId="0" borderId="16" xfId="0" applyFont="1" applyBorder="1" applyAlignment="1">
      <alignment horizontal="left" indent="1"/>
    </xf>
    <xf numFmtId="0" fontId="49" fillId="0" borderId="14" xfId="0" applyFont="1" applyBorder="1"/>
    <xf numFmtId="176" fontId="51" fillId="0" borderId="0" xfId="51" applyNumberFormat="1" applyFont="1"/>
    <xf numFmtId="169" fontId="51" fillId="0" borderId="0" xfId="1" applyNumberFormat="1" applyFont="1" applyBorder="1"/>
    <xf numFmtId="173" fontId="51" fillId="0" borderId="0" xfId="0" applyNumberFormat="1" applyFont="1"/>
    <xf numFmtId="170" fontId="48" fillId="0" borderId="0" xfId="44" applyFont="1" applyAlignment="1">
      <alignment wrapText="1"/>
    </xf>
    <xf numFmtId="0" fontId="51" fillId="0" borderId="0" xfId="0" applyFont="1" applyAlignment="1">
      <alignment horizontal="left" vertical="center"/>
    </xf>
    <xf numFmtId="0" fontId="74" fillId="34" borderId="19" xfId="0" applyFont="1" applyFill="1" applyBorder="1"/>
    <xf numFmtId="0" fontId="49" fillId="0" borderId="15" xfId="0" applyFont="1" applyBorder="1" applyAlignment="1">
      <alignment horizontal="left" vertical="center" wrapText="1" indent="1"/>
    </xf>
    <xf numFmtId="0" fontId="49" fillId="0" borderId="0" xfId="0" applyFont="1" applyAlignment="1">
      <alignment horizontal="left" vertical="center" wrapText="1" indent="1"/>
    </xf>
    <xf numFmtId="171" fontId="49" fillId="0" borderId="20" xfId="0" applyNumberFormat="1" applyFont="1" applyBorder="1"/>
    <xf numFmtId="0" fontId="71" fillId="0" borderId="15" xfId="0" applyFont="1" applyBorder="1" applyAlignment="1">
      <alignment horizontal="left" vertical="center" wrapText="1" indent="1"/>
    </xf>
    <xf numFmtId="0" fontId="51" fillId="0" borderId="0" xfId="0" applyFont="1" applyAlignment="1">
      <alignment horizontal="left" vertical="center" wrapText="1" indent="1"/>
    </xf>
    <xf numFmtId="171" fontId="51" fillId="0" borderId="20" xfId="1" applyNumberFormat="1" applyFont="1" applyFill="1" applyBorder="1" applyAlignment="1">
      <alignment vertical="center"/>
    </xf>
    <xf numFmtId="0" fontId="51" fillId="0" borderId="15" xfId="0" applyFont="1" applyBorder="1" applyAlignment="1">
      <alignment horizontal="left" vertical="center" wrapText="1" indent="1"/>
    </xf>
    <xf numFmtId="171" fontId="51" fillId="0" borderId="0" xfId="0" applyNumberFormat="1" applyFont="1" applyAlignment="1">
      <alignment vertical="center"/>
    </xf>
    <xf numFmtId="164" fontId="51" fillId="0" borderId="20" xfId="1" applyNumberFormat="1" applyFont="1" applyFill="1" applyBorder="1" applyAlignment="1">
      <alignment vertical="center"/>
    </xf>
    <xf numFmtId="0" fontId="51" fillId="0" borderId="15" xfId="0" applyFont="1" applyBorder="1" applyAlignment="1">
      <alignment horizontal="left" vertical="center" indent="1"/>
    </xf>
    <xf numFmtId="164" fontId="49" fillId="0" borderId="20" xfId="1" applyNumberFormat="1" applyFont="1" applyFill="1" applyBorder="1" applyAlignment="1">
      <alignment vertical="center"/>
    </xf>
    <xf numFmtId="0" fontId="48" fillId="0" borderId="16" xfId="0" applyFont="1" applyBorder="1" applyAlignment="1">
      <alignment horizontal="left" vertical="center" wrapText="1" indent="1"/>
    </xf>
    <xf numFmtId="0" fontId="48" fillId="0" borderId="14" xfId="0" applyFont="1" applyBorder="1" applyAlignment="1">
      <alignment horizontal="left" vertical="center" wrapText="1" indent="1"/>
    </xf>
    <xf numFmtId="164" fontId="48" fillId="0" borderId="13" xfId="1" applyNumberFormat="1" applyFont="1" applyFill="1" applyBorder="1" applyAlignment="1">
      <alignment vertical="center"/>
    </xf>
    <xf numFmtId="0" fontId="56" fillId="0" borderId="0" xfId="0" applyFont="1" applyAlignment="1">
      <alignment vertical="center"/>
    </xf>
    <xf numFmtId="41" fontId="56" fillId="0" borderId="0" xfId="51" applyFont="1" applyAlignment="1">
      <alignment vertical="center"/>
    </xf>
    <xf numFmtId="0" fontId="49" fillId="0" borderId="0" xfId="0" applyFont="1" applyAlignment="1">
      <alignment vertical="center" wrapText="1"/>
    </xf>
    <xf numFmtId="164" fontId="49" fillId="0" borderId="0" xfId="45" applyFont="1" applyFill="1" applyBorder="1" applyAlignment="1">
      <alignment vertical="center"/>
    </xf>
    <xf numFmtId="173" fontId="56" fillId="0" borderId="0" xfId="0" applyNumberFormat="1" applyFont="1" applyAlignment="1">
      <alignment vertical="center"/>
    </xf>
    <xf numFmtId="164" fontId="74" fillId="0" borderId="0" xfId="0" applyNumberFormat="1" applyFont="1" applyAlignment="1">
      <alignment vertical="center"/>
    </xf>
    <xf numFmtId="169" fontId="51" fillId="0" borderId="0" xfId="1" applyNumberFormat="1" applyFont="1" applyFill="1"/>
    <xf numFmtId="0" fontId="48" fillId="0" borderId="0" xfId="49" quotePrefix="1" applyFont="1" applyAlignment="1">
      <alignment horizontal="left"/>
    </xf>
    <xf numFmtId="0" fontId="51" fillId="0" borderId="0" xfId="0" applyFont="1" applyAlignment="1">
      <alignment horizontal="left" vertical="center" wrapText="1"/>
    </xf>
    <xf numFmtId="0" fontId="51" fillId="0" borderId="0" xfId="0" applyFont="1" applyAlignment="1">
      <alignment horizontal="left" vertical="top" wrapText="1"/>
    </xf>
    <xf numFmtId="0" fontId="51" fillId="0" borderId="0" xfId="0" applyFont="1" applyAlignment="1">
      <alignment vertical="top"/>
    </xf>
    <xf numFmtId="0" fontId="51" fillId="0" borderId="0" xfId="0" applyFont="1" applyAlignment="1">
      <alignment horizontal="left" wrapText="1"/>
    </xf>
    <xf numFmtId="0" fontId="77" fillId="0" borderId="0" xfId="0" applyFont="1" applyAlignment="1">
      <alignment horizontal="center" wrapText="1"/>
    </xf>
    <xf numFmtId="0" fontId="77" fillId="0" borderId="0" xfId="0" applyFont="1"/>
    <xf numFmtId="0" fontId="78" fillId="0" borderId="0" xfId="0" applyFont="1" applyAlignment="1">
      <alignment horizontal="center" vertical="center"/>
    </xf>
    <xf numFmtId="0" fontId="78" fillId="0" borderId="0" xfId="0" applyFont="1" applyAlignment="1">
      <alignment vertical="center"/>
    </xf>
    <xf numFmtId="0" fontId="78" fillId="0" borderId="0" xfId="0" applyFont="1"/>
    <xf numFmtId="0" fontId="79" fillId="0" borderId="0" xfId="0" applyFont="1" applyAlignment="1">
      <alignment vertical="center"/>
    </xf>
    <xf numFmtId="0" fontId="77" fillId="0" borderId="0" xfId="0" applyFont="1" applyAlignment="1">
      <alignment vertical="center"/>
    </xf>
    <xf numFmtId="174" fontId="56" fillId="0" borderId="0" xfId="49" applyNumberFormat="1" applyFont="1"/>
    <xf numFmtId="0" fontId="56" fillId="0" borderId="0" xfId="49" applyFont="1" applyAlignment="1">
      <alignment horizontal="center" vertical="center"/>
    </xf>
    <xf numFmtId="174" fontId="52" fillId="34" borderId="10" xfId="49" applyNumberFormat="1" applyFont="1" applyFill="1" applyBorder="1" applyAlignment="1">
      <alignment horizontal="center" vertical="center" wrapText="1"/>
    </xf>
    <xf numFmtId="0" fontId="56" fillId="0" borderId="11" xfId="49" applyFont="1" applyBorder="1"/>
    <xf numFmtId="0" fontId="56" fillId="0" borderId="12" xfId="49" applyFont="1" applyBorder="1"/>
    <xf numFmtId="41" fontId="56" fillId="0" borderId="10" xfId="51" applyFont="1" applyFill="1" applyBorder="1"/>
    <xf numFmtId="0" fontId="49" fillId="0" borderId="11" xfId="0" applyFont="1" applyBorder="1"/>
    <xf numFmtId="0" fontId="49" fillId="0" borderId="12" xfId="0" applyFont="1" applyBorder="1"/>
    <xf numFmtId="41" fontId="49" fillId="0" borderId="10" xfId="51" applyFont="1" applyFill="1" applyBorder="1"/>
    <xf numFmtId="168" fontId="56" fillId="0" borderId="0" xfId="49" applyNumberFormat="1" applyFont="1"/>
    <xf numFmtId="0" fontId="81" fillId="0" borderId="0" xfId="0" applyFont="1"/>
    <xf numFmtId="168" fontId="49" fillId="0" borderId="0" xfId="1" applyFont="1" applyFill="1" applyBorder="1"/>
    <xf numFmtId="0" fontId="48" fillId="0" borderId="11" xfId="49" applyFont="1" applyBorder="1"/>
    <xf numFmtId="0" fontId="48" fillId="0" borderId="12" xfId="49" applyFont="1" applyBorder="1"/>
    <xf numFmtId="173" fontId="48" fillId="0" borderId="10" xfId="45" applyNumberFormat="1" applyFont="1" applyFill="1" applyBorder="1"/>
    <xf numFmtId="41" fontId="48" fillId="0" borderId="10" xfId="51" applyFont="1" applyFill="1" applyBorder="1" applyAlignment="1">
      <alignment horizontal="left" indent="5"/>
    </xf>
    <xf numFmtId="174" fontId="48" fillId="0" borderId="0" xfId="49" applyNumberFormat="1" applyFont="1"/>
    <xf numFmtId="179" fontId="48" fillId="0" borderId="10" xfId="51" applyNumberFormat="1" applyFont="1" applyFill="1" applyBorder="1"/>
    <xf numFmtId="41" fontId="48" fillId="0" borderId="10" xfId="51" applyFont="1" applyFill="1" applyBorder="1" applyAlignment="1"/>
    <xf numFmtId="169" fontId="48" fillId="0" borderId="10" xfId="45" applyNumberFormat="1" applyFont="1" applyFill="1" applyBorder="1"/>
    <xf numFmtId="164" fontId="56" fillId="0" borderId="0" xfId="49" applyNumberFormat="1" applyFont="1"/>
    <xf numFmtId="3" fontId="56" fillId="0" borderId="0" xfId="46" applyNumberFormat="1" applyFont="1"/>
    <xf numFmtId="0" fontId="56" fillId="0" borderId="0" xfId="46" applyFont="1"/>
    <xf numFmtId="174" fontId="56" fillId="0" borderId="0" xfId="46" applyNumberFormat="1" applyFont="1"/>
    <xf numFmtId="0" fontId="56" fillId="0" borderId="0" xfId="49" applyFont="1" applyAlignment="1">
      <alignment horizontal="left"/>
    </xf>
    <xf numFmtId="0" fontId="56" fillId="0" borderId="0" xfId="49" applyFont="1" applyAlignment="1">
      <alignment horizontal="left" wrapText="1"/>
    </xf>
    <xf numFmtId="41" fontId="56" fillId="0" borderId="0" xfId="46" applyNumberFormat="1" applyFont="1"/>
    <xf numFmtId="0" fontId="48" fillId="0" borderId="0" xfId="49" applyFont="1" applyAlignment="1">
      <alignment horizontal="left"/>
    </xf>
    <xf numFmtId="168" fontId="56" fillId="0" borderId="0" xfId="46" applyNumberFormat="1" applyFont="1"/>
    <xf numFmtId="164" fontId="83" fillId="0" borderId="0" xfId="45" applyFont="1" applyFill="1" applyAlignment="1">
      <alignment vertical="center"/>
    </xf>
    <xf numFmtId="41" fontId="56" fillId="0" borderId="10" xfId="246" applyFont="1" applyFill="1" applyBorder="1"/>
    <xf numFmtId="41" fontId="49" fillId="0" borderId="10" xfId="246" applyFont="1" applyFill="1" applyBorder="1"/>
    <xf numFmtId="176" fontId="49" fillId="0" borderId="0" xfId="246" applyNumberFormat="1" applyFont="1" applyFill="1" applyBorder="1"/>
    <xf numFmtId="41" fontId="49" fillId="0" borderId="0" xfId="246" applyFont="1" applyFill="1" applyBorder="1"/>
    <xf numFmtId="0" fontId="56" fillId="0" borderId="0" xfId="49" applyFont="1" applyAlignment="1">
      <alignment horizontal="center"/>
    </xf>
    <xf numFmtId="169" fontId="48" fillId="0" borderId="0" xfId="1" applyNumberFormat="1" applyFont="1" applyFill="1"/>
    <xf numFmtId="168" fontId="48" fillId="0" borderId="0" xfId="49" applyNumberFormat="1" applyFont="1"/>
    <xf numFmtId="0" fontId="84" fillId="0" borderId="0" xfId="49" applyFont="1" applyAlignment="1">
      <alignment vertical="center"/>
    </xf>
    <xf numFmtId="41" fontId="56" fillId="0" borderId="0" xfId="51" applyFont="1" applyFill="1"/>
    <xf numFmtId="0" fontId="49" fillId="0" borderId="12" xfId="0" applyFont="1" applyBorder="1" applyAlignment="1">
      <alignment horizontal="center"/>
    </xf>
    <xf numFmtId="41" fontId="56" fillId="0" borderId="0" xfId="49" applyNumberFormat="1" applyFont="1"/>
    <xf numFmtId="0" fontId="51" fillId="0" borderId="0" xfId="0" applyFont="1" applyAlignment="1">
      <alignment horizontal="justify" vertical="top" wrapText="1"/>
    </xf>
    <xf numFmtId="0" fontId="76" fillId="0" borderId="0" xfId="0" applyFont="1" applyAlignment="1">
      <alignment horizontal="center" vertical="center" wrapText="1"/>
    </xf>
    <xf numFmtId="0" fontId="51" fillId="0" borderId="0" xfId="0" applyFont="1" applyAlignment="1">
      <alignment horizontal="justify" vertical="center" wrapText="1"/>
    </xf>
    <xf numFmtId="0" fontId="56" fillId="0" borderId="0" xfId="0" applyFont="1" applyAlignment="1">
      <alignment horizontal="justify" vertical="center" wrapText="1"/>
    </xf>
    <xf numFmtId="170" fontId="48" fillId="0" borderId="0" xfId="44" applyFont="1" applyAlignment="1">
      <alignment horizontal="left" wrapText="1"/>
    </xf>
    <xf numFmtId="172" fontId="51" fillId="0" borderId="20" xfId="1" applyNumberFormat="1" applyFont="1" applyFill="1" applyBorder="1" applyAlignment="1">
      <alignment vertical="center"/>
    </xf>
    <xf numFmtId="172" fontId="51" fillId="0" borderId="20" xfId="1" applyNumberFormat="1" applyFont="1" applyFill="1" applyBorder="1" applyAlignment="1">
      <alignment horizontal="right" vertical="center"/>
    </xf>
    <xf numFmtId="172" fontId="49" fillId="0" borderId="10" xfId="1" applyNumberFormat="1" applyFont="1" applyFill="1" applyBorder="1" applyAlignment="1">
      <alignment horizontal="right" vertical="center"/>
    </xf>
    <xf numFmtId="182" fontId="49" fillId="0" borderId="10" xfId="1" applyNumberFormat="1" applyFont="1" applyFill="1" applyBorder="1" applyAlignment="1">
      <alignment horizontal="right" vertical="center"/>
    </xf>
    <xf numFmtId="170" fontId="76" fillId="0" borderId="0" xfId="44" applyFont="1" applyAlignment="1">
      <alignment horizontal="left" wrapText="1"/>
    </xf>
    <xf numFmtId="170" fontId="48" fillId="0" borderId="0" xfId="44" applyFont="1" applyAlignment="1">
      <alignment horizontal="left" vertical="center" wrapText="1"/>
    </xf>
    <xf numFmtId="49" fontId="49" fillId="0" borderId="0" xfId="0" applyNumberFormat="1" applyFont="1" applyAlignment="1">
      <alignment horizontal="center"/>
    </xf>
    <xf numFmtId="173" fontId="51" fillId="0" borderId="20" xfId="1" applyNumberFormat="1" applyFont="1" applyFill="1" applyBorder="1" applyAlignment="1"/>
    <xf numFmtId="173" fontId="49" fillId="0" borderId="20" xfId="1" applyNumberFormat="1" applyFont="1" applyFill="1" applyBorder="1" applyAlignment="1"/>
    <xf numFmtId="173" fontId="52" fillId="34" borderId="20" xfId="1" applyNumberFormat="1" applyFont="1" applyFill="1" applyBorder="1" applyAlignment="1">
      <alignment horizontal="center" vertical="center"/>
    </xf>
    <xf numFmtId="173" fontId="49" fillId="0" borderId="13" xfId="1" applyNumberFormat="1" applyFont="1" applyFill="1" applyBorder="1" applyAlignment="1"/>
    <xf numFmtId="164" fontId="51" fillId="0" borderId="20" xfId="1" applyNumberFormat="1" applyFont="1" applyFill="1" applyBorder="1" applyAlignment="1">
      <alignment horizontal="left"/>
    </xf>
    <xf numFmtId="164" fontId="49" fillId="0" borderId="20" xfId="1" applyNumberFormat="1" applyFont="1" applyFill="1" applyBorder="1" applyAlignment="1">
      <alignment horizontal="left"/>
    </xf>
    <xf numFmtId="172" fontId="49" fillId="0" borderId="10" xfId="51" applyNumberFormat="1" applyFont="1" applyFill="1" applyBorder="1" applyAlignment="1">
      <alignment vertical="center"/>
    </xf>
    <xf numFmtId="172" fontId="49" fillId="0" borderId="20" xfId="1" applyNumberFormat="1" applyFont="1" applyFill="1" applyBorder="1" applyAlignment="1">
      <alignment vertical="center"/>
    </xf>
    <xf numFmtId="172" fontId="48" fillId="0" borderId="13" xfId="1" applyNumberFormat="1" applyFont="1" applyFill="1" applyBorder="1" applyAlignment="1">
      <alignment vertical="center"/>
    </xf>
    <xf numFmtId="0" fontId="48" fillId="0" borderId="15" xfId="0" applyFont="1" applyBorder="1" applyAlignment="1">
      <alignment horizontal="left" vertical="center" wrapText="1" indent="1"/>
    </xf>
    <xf numFmtId="0" fontId="48" fillId="0" borderId="0" xfId="0" applyFont="1" applyAlignment="1">
      <alignment horizontal="left" vertical="center" wrapText="1" indent="1"/>
    </xf>
    <xf numFmtId="164" fontId="48" fillId="0" borderId="20" xfId="1" applyNumberFormat="1" applyFont="1" applyFill="1" applyBorder="1" applyAlignment="1">
      <alignment vertical="center"/>
    </xf>
    <xf numFmtId="41" fontId="56" fillId="0" borderId="0" xfId="51" applyFont="1" applyBorder="1" applyAlignment="1">
      <alignment vertical="center"/>
    </xf>
    <xf numFmtId="0" fontId="56" fillId="0" borderId="0" xfId="46" applyFont="1" applyAlignment="1">
      <alignment wrapText="1"/>
    </xf>
    <xf numFmtId="172" fontId="56" fillId="0" borderId="10" xfId="1" applyNumberFormat="1" applyFont="1" applyFill="1" applyBorder="1"/>
    <xf numFmtId="172" fontId="56" fillId="0" borderId="10" xfId="51" applyNumberFormat="1" applyFont="1" applyFill="1" applyBorder="1" applyAlignment="1"/>
    <xf numFmtId="172" fontId="48" fillId="0" borderId="10" xfId="51" applyNumberFormat="1" applyFont="1" applyFill="1" applyBorder="1"/>
    <xf numFmtId="172" fontId="48" fillId="0" borderId="10" xfId="1" applyNumberFormat="1" applyFont="1" applyFill="1" applyBorder="1"/>
    <xf numFmtId="172" fontId="48" fillId="0" borderId="10" xfId="51" applyNumberFormat="1" applyFont="1" applyFill="1" applyBorder="1" applyAlignment="1"/>
    <xf numFmtId="172" fontId="56" fillId="0" borderId="10" xfId="246" applyNumberFormat="1" applyFont="1" applyFill="1" applyBorder="1"/>
    <xf numFmtId="41" fontId="48" fillId="0" borderId="10" xfId="246" applyFont="1" applyFill="1" applyBorder="1"/>
    <xf numFmtId="0" fontId="89" fillId="0" borderId="0" xfId="0" applyFont="1"/>
    <xf numFmtId="0" fontId="88" fillId="0" borderId="0" xfId="0" applyFont="1" applyAlignment="1">
      <alignment horizontal="center" vertical="center"/>
    </xf>
    <xf numFmtId="0" fontId="87" fillId="0" borderId="0" xfId="0" applyFont="1" applyAlignment="1">
      <alignment horizontal="center" vertical="center"/>
    </xf>
    <xf numFmtId="0" fontId="90" fillId="0" borderId="0" xfId="0" applyFont="1"/>
    <xf numFmtId="0" fontId="68" fillId="0" borderId="0" xfId="0" applyFont="1" applyAlignment="1">
      <alignment vertical="center"/>
    </xf>
    <xf numFmtId="0" fontId="92" fillId="36" borderId="0" xfId="0" applyFont="1" applyFill="1" applyAlignment="1">
      <alignment horizontal="center"/>
    </xf>
    <xf numFmtId="0" fontId="15" fillId="0" borderId="0" xfId="0" applyFont="1"/>
    <xf numFmtId="41" fontId="0" fillId="0" borderId="0" xfId="51" applyFont="1" applyAlignment="1"/>
    <xf numFmtId="169" fontId="96" fillId="0" borderId="10" xfId="51" applyNumberFormat="1" applyFont="1" applyFill="1" applyBorder="1" applyAlignment="1">
      <alignment vertical="center"/>
    </xf>
    <xf numFmtId="0" fontId="95" fillId="37" borderId="10" xfId="0" applyFont="1" applyFill="1" applyBorder="1" applyAlignment="1">
      <alignment horizontal="center" vertical="center" wrapText="1"/>
    </xf>
    <xf numFmtId="41" fontId="0" fillId="0" borderId="0" xfId="51" applyFont="1" applyBorder="1" applyAlignment="1">
      <alignment vertical="center"/>
    </xf>
    <xf numFmtId="41" fontId="96" fillId="41" borderId="10" xfId="51" applyFont="1" applyFill="1" applyBorder="1" applyAlignment="1">
      <alignment vertical="center"/>
    </xf>
    <xf numFmtId="41" fontId="95" fillId="37" borderId="25" xfId="51" applyFont="1" applyFill="1" applyBorder="1" applyAlignment="1">
      <alignment vertical="center"/>
    </xf>
    <xf numFmtId="41" fontId="97" fillId="0" borderId="24" xfId="51" applyFont="1" applyFill="1" applyBorder="1" applyAlignment="1">
      <alignment vertical="center"/>
    </xf>
    <xf numFmtId="41" fontId="96" fillId="0" borderId="10" xfId="51" applyFont="1" applyBorder="1" applyAlignment="1">
      <alignment horizontal="center" vertical="center" wrapText="1"/>
    </xf>
    <xf numFmtId="41" fontId="96" fillId="41" borderId="10" xfId="51" applyFont="1" applyFill="1" applyBorder="1" applyAlignment="1">
      <alignment horizontal="center" vertical="center" wrapText="1"/>
    </xf>
    <xf numFmtId="41" fontId="96" fillId="0" borderId="10" xfId="51" applyFont="1" applyFill="1" applyBorder="1" applyAlignment="1">
      <alignment vertical="center"/>
    </xf>
    <xf numFmtId="0" fontId="94" fillId="0" borderId="0" xfId="0" applyFont="1" applyAlignment="1">
      <alignment vertical="center"/>
    </xf>
    <xf numFmtId="0" fontId="0" fillId="0" borderId="0" xfId="0" applyAlignment="1">
      <alignment vertical="center"/>
    </xf>
    <xf numFmtId="168" fontId="95" fillId="37" borderId="10" xfId="1" applyFont="1" applyFill="1" applyBorder="1" applyAlignment="1">
      <alignment horizontal="center" vertical="center" wrapText="1"/>
    </xf>
    <xf numFmtId="0" fontId="15" fillId="0" borderId="0" xfId="0" applyFont="1" applyAlignment="1">
      <alignment vertical="center"/>
    </xf>
    <xf numFmtId="14" fontId="95" fillId="37" borderId="10" xfId="1" applyNumberFormat="1" applyFont="1" applyFill="1" applyBorder="1" applyAlignment="1">
      <alignment horizontal="center" vertical="center" wrapText="1"/>
    </xf>
    <xf numFmtId="0" fontId="96" fillId="38" borderId="10" xfId="0" applyFont="1" applyFill="1" applyBorder="1" applyAlignment="1">
      <alignment horizontal="center" vertical="center" wrapText="1"/>
    </xf>
    <xf numFmtId="0" fontId="96" fillId="39" borderId="10" xfId="0" applyFont="1" applyFill="1" applyBorder="1" applyAlignment="1">
      <alignment horizontal="center" vertical="center" wrapText="1"/>
    </xf>
    <xf numFmtId="0" fontId="97" fillId="0" borderId="10" xfId="0" applyFont="1" applyBorder="1" applyAlignment="1">
      <alignment horizontal="left" vertical="center"/>
    </xf>
    <xf numFmtId="168" fontId="96" fillId="0" borderId="10" xfId="1" applyFont="1" applyFill="1" applyBorder="1" applyAlignment="1">
      <alignment vertical="center"/>
    </xf>
    <xf numFmtId="168" fontId="96" fillId="0" borderId="10" xfId="1" applyFont="1" applyBorder="1" applyAlignment="1">
      <alignment horizontal="center" vertical="center" wrapText="1"/>
    </xf>
    <xf numFmtId="0" fontId="96" fillId="0" borderId="0" xfId="0" applyFont="1" applyAlignment="1">
      <alignment vertical="center"/>
    </xf>
    <xf numFmtId="0" fontId="98" fillId="41" borderId="24" xfId="0" applyFont="1" applyFill="1" applyBorder="1" applyAlignment="1">
      <alignment vertical="center"/>
    </xf>
    <xf numFmtId="168" fontId="98" fillId="41" borderId="24" xfId="1" applyFont="1" applyFill="1" applyBorder="1" applyAlignment="1">
      <alignment vertical="center"/>
    </xf>
    <xf numFmtId="3" fontId="98" fillId="41" borderId="0" xfId="0" applyNumberFormat="1" applyFont="1" applyFill="1" applyAlignment="1">
      <alignment vertical="center"/>
    </xf>
    <xf numFmtId="0" fontId="98" fillId="41" borderId="0" xfId="0" applyFont="1" applyFill="1" applyAlignment="1">
      <alignment vertical="center"/>
    </xf>
    <xf numFmtId="168" fontId="0" fillId="0" borderId="0" xfId="1" applyFont="1" applyAlignment="1">
      <alignment vertical="center"/>
    </xf>
    <xf numFmtId="168" fontId="100" fillId="0" borderId="0" xfId="1" applyFont="1" applyAlignment="1">
      <alignment vertical="center"/>
    </xf>
    <xf numFmtId="168" fontId="97" fillId="0" borderId="0" xfId="1" applyFont="1" applyFill="1" applyBorder="1" applyAlignment="1">
      <alignment vertical="center"/>
    </xf>
    <xf numFmtId="168" fontId="0" fillId="0" borderId="0" xfId="1" applyFont="1" applyBorder="1" applyAlignment="1">
      <alignment vertical="center"/>
    </xf>
    <xf numFmtId="0" fontId="0" fillId="0" borderId="18" xfId="0" applyBorder="1" applyAlignment="1">
      <alignment vertical="center"/>
    </xf>
    <xf numFmtId="168" fontId="0" fillId="0" borderId="18" xfId="1" applyFont="1" applyBorder="1" applyAlignment="1">
      <alignment vertical="center"/>
    </xf>
    <xf numFmtId="168" fontId="100" fillId="0" borderId="18" xfId="1" applyFont="1" applyBorder="1" applyAlignment="1">
      <alignment vertical="center"/>
    </xf>
    <xf numFmtId="3" fontId="97" fillId="0" borderId="18" xfId="0" applyNumberFormat="1" applyFont="1" applyBorder="1" applyAlignment="1">
      <alignment vertical="center"/>
    </xf>
    <xf numFmtId="3" fontId="97" fillId="0" borderId="0" xfId="0" applyNumberFormat="1" applyFont="1" applyAlignment="1">
      <alignment vertical="center"/>
    </xf>
    <xf numFmtId="168" fontId="100" fillId="0" borderId="0" xfId="1" applyFont="1" applyBorder="1" applyAlignment="1">
      <alignment vertical="center"/>
    </xf>
    <xf numFmtId="3" fontId="0" fillId="0" borderId="0" xfId="0" applyNumberFormat="1" applyAlignment="1">
      <alignment vertical="center"/>
    </xf>
    <xf numFmtId="168" fontId="97" fillId="0" borderId="0" xfId="1" applyFont="1" applyAlignment="1">
      <alignment horizontal="right" vertical="center"/>
    </xf>
    <xf numFmtId="184" fontId="101" fillId="0" borderId="0" xfId="1" applyNumberFormat="1" applyFont="1" applyAlignment="1">
      <alignment vertical="center"/>
    </xf>
    <xf numFmtId="184" fontId="101" fillId="0" borderId="0" xfId="0" applyNumberFormat="1" applyFont="1" applyAlignment="1">
      <alignment vertical="center"/>
    </xf>
    <xf numFmtId="169" fontId="94" fillId="0" borderId="0" xfId="0" applyNumberFormat="1" applyFont="1" applyAlignment="1">
      <alignment vertical="center"/>
    </xf>
    <xf numFmtId="169" fontId="95" fillId="37" borderId="10" xfId="1" applyNumberFormat="1" applyFont="1" applyFill="1" applyBorder="1" applyAlignment="1">
      <alignment horizontal="center" vertical="center" wrapText="1"/>
    </xf>
    <xf numFmtId="169" fontId="96" fillId="0" borderId="10" xfId="1" applyNumberFormat="1" applyFont="1" applyFill="1" applyBorder="1" applyAlignment="1">
      <alignment horizontal="center" vertical="center" wrapText="1"/>
    </xf>
    <xf numFmtId="169" fontId="98" fillId="41" borderId="24" xfId="1" applyNumberFormat="1" applyFont="1" applyFill="1" applyBorder="1" applyAlignment="1">
      <alignment vertical="center"/>
    </xf>
    <xf numFmtId="169" fontId="0" fillId="0" borderId="0" xfId="1" applyNumberFormat="1" applyFont="1" applyAlignment="1">
      <alignment vertical="center"/>
    </xf>
    <xf numFmtId="169" fontId="0" fillId="0" borderId="18" xfId="0" applyNumberFormat="1" applyBorder="1" applyAlignment="1">
      <alignment vertical="center"/>
    </xf>
    <xf numFmtId="169" fontId="0" fillId="0" borderId="0" xfId="0" applyNumberFormat="1" applyAlignment="1">
      <alignment vertical="center"/>
    </xf>
    <xf numFmtId="182" fontId="56" fillId="0" borderId="10" xfId="51" applyNumberFormat="1" applyFont="1" applyFill="1" applyBorder="1"/>
    <xf numFmtId="4" fontId="56" fillId="0" borderId="0" xfId="49" applyNumberFormat="1" applyFont="1"/>
    <xf numFmtId="41" fontId="48" fillId="0" borderId="0" xfId="49" applyNumberFormat="1" applyFont="1"/>
    <xf numFmtId="41" fontId="0" fillId="0" borderId="0" xfId="0" applyNumberFormat="1"/>
    <xf numFmtId="4" fontId="15" fillId="0" borderId="0" xfId="0" applyNumberFormat="1" applyFont="1"/>
    <xf numFmtId="4" fontId="0" fillId="0" borderId="0" xfId="0" applyNumberFormat="1"/>
    <xf numFmtId="4" fontId="93" fillId="0" borderId="0" xfId="0" applyNumberFormat="1" applyFont="1"/>
    <xf numFmtId="0" fontId="92" fillId="35" borderId="0" xfId="0" applyFont="1" applyFill="1"/>
    <xf numFmtId="0" fontId="91" fillId="0" borderId="0" xfId="0" applyFont="1"/>
    <xf numFmtId="0" fontId="93" fillId="0" borderId="0" xfId="0" applyFont="1"/>
    <xf numFmtId="41" fontId="49" fillId="0" borderId="0" xfId="0" applyNumberFormat="1" applyFont="1" applyAlignment="1">
      <alignment vertical="center"/>
    </xf>
    <xf numFmtId="0" fontId="97" fillId="42" borderId="10" xfId="0" applyFont="1" applyFill="1" applyBorder="1" applyAlignment="1">
      <alignment horizontal="left" vertical="center"/>
    </xf>
    <xf numFmtId="41" fontId="56" fillId="0" borderId="10" xfId="51" applyFont="1" applyFill="1" applyBorder="1" applyAlignment="1">
      <alignment vertical="center"/>
    </xf>
    <xf numFmtId="173" fontId="56" fillId="0" borderId="10" xfId="51" applyNumberFormat="1" applyFont="1" applyFill="1" applyBorder="1" applyAlignment="1">
      <alignment vertical="center"/>
    </xf>
    <xf numFmtId="41" fontId="49" fillId="0" borderId="10" xfId="51" applyFont="1" applyFill="1" applyBorder="1" applyAlignment="1">
      <alignment vertical="center"/>
    </xf>
    <xf numFmtId="173" fontId="56" fillId="0" borderId="10" xfId="51" applyNumberFormat="1" applyFont="1" applyFill="1" applyBorder="1"/>
    <xf numFmtId="173" fontId="49" fillId="0" borderId="10" xfId="51" applyNumberFormat="1" applyFont="1" applyFill="1" applyBorder="1"/>
    <xf numFmtId="172" fontId="49" fillId="0" borderId="20" xfId="1" applyNumberFormat="1" applyFont="1" applyFill="1" applyBorder="1" applyAlignment="1">
      <alignment horizontal="right" vertical="center"/>
    </xf>
    <xf numFmtId="176" fontId="49" fillId="0" borderId="10" xfId="51" applyNumberFormat="1" applyFont="1" applyFill="1" applyBorder="1" applyAlignment="1">
      <alignment horizontal="right" vertical="center" indent="1"/>
    </xf>
    <xf numFmtId="164" fontId="49" fillId="0" borderId="10" xfId="51" applyNumberFormat="1" applyFont="1" applyFill="1" applyBorder="1" applyAlignment="1">
      <alignment horizontal="left" vertical="center"/>
    </xf>
    <xf numFmtId="172" fontId="49" fillId="0" borderId="10" xfId="51" applyNumberFormat="1" applyFont="1" applyFill="1" applyBorder="1" applyAlignment="1">
      <alignment vertical="center" wrapText="1"/>
    </xf>
    <xf numFmtId="41" fontId="49" fillId="0" borderId="10" xfId="51" applyFont="1" applyFill="1" applyBorder="1" applyAlignment="1">
      <alignment horizontal="right" vertical="center" wrapText="1" indent="1"/>
    </xf>
    <xf numFmtId="172" fontId="51" fillId="0" borderId="10" xfId="51" applyNumberFormat="1" applyFont="1" applyFill="1" applyBorder="1" applyAlignment="1">
      <alignment horizontal="right" vertical="center" wrapText="1" indent="1"/>
    </xf>
    <xf numFmtId="164" fontId="51" fillId="0" borderId="11" xfId="51" applyNumberFormat="1" applyFont="1" applyFill="1" applyBorder="1" applyAlignment="1">
      <alignment horizontal="right" vertical="center" wrapText="1" indent="1"/>
    </xf>
    <xf numFmtId="0" fontId="102" fillId="43" borderId="0" xfId="0" applyFont="1" applyFill="1" applyAlignment="1">
      <alignment horizontal="center"/>
    </xf>
    <xf numFmtId="0" fontId="100" fillId="43" borderId="0" xfId="0" applyFont="1" applyFill="1" applyAlignment="1">
      <alignment horizontal="center"/>
    </xf>
    <xf numFmtId="0" fontId="103" fillId="43" borderId="0" xfId="0" applyFont="1" applyFill="1" applyAlignment="1">
      <alignment horizontal="center"/>
    </xf>
    <xf numFmtId="3" fontId="50" fillId="0" borderId="0" xfId="0" applyNumberFormat="1" applyFont="1"/>
    <xf numFmtId="41" fontId="51" fillId="0" borderId="0" xfId="51" applyFont="1"/>
    <xf numFmtId="41" fontId="99" fillId="37" borderId="0" xfId="51" applyFont="1" applyFill="1" applyBorder="1" applyAlignment="1">
      <alignment vertical="center"/>
    </xf>
    <xf numFmtId="41" fontId="99" fillId="37" borderId="0" xfId="51" applyFont="1" applyFill="1" applyAlignment="1">
      <alignment vertical="center"/>
    </xf>
    <xf numFmtId="3" fontId="0" fillId="0" borderId="0" xfId="0" applyNumberFormat="1"/>
    <xf numFmtId="0" fontId="92" fillId="36" borderId="0" xfId="0" applyFont="1" applyFill="1" applyAlignment="1">
      <alignment horizontal="center" wrapText="1"/>
    </xf>
    <xf numFmtId="0" fontId="56" fillId="0" borderId="17" xfId="49" applyFont="1" applyBorder="1"/>
    <xf numFmtId="0" fontId="49" fillId="0" borderId="17" xfId="0" applyFont="1" applyBorder="1"/>
    <xf numFmtId="0" fontId="48" fillId="0" borderId="17" xfId="49" applyFont="1" applyBorder="1"/>
    <xf numFmtId="0" fontId="59" fillId="0" borderId="0" xfId="46" applyFont="1"/>
    <xf numFmtId="0" fontId="59" fillId="0" borderId="11" xfId="0" applyFont="1" applyBorder="1" applyAlignment="1">
      <alignment horizontal="left" vertical="center"/>
    </xf>
    <xf numFmtId="0" fontId="59" fillId="0" borderId="12" xfId="0" applyFont="1" applyBorder="1" applyAlignment="1">
      <alignment horizontal="center" vertical="center"/>
    </xf>
    <xf numFmtId="0" fontId="59" fillId="0" borderId="10" xfId="0" applyFont="1" applyBorder="1" applyAlignment="1">
      <alignment horizontal="center" vertical="center"/>
    </xf>
    <xf numFmtId="41" fontId="59" fillId="0" borderId="10" xfId="246" applyFont="1" applyFill="1" applyBorder="1" applyAlignment="1">
      <alignment horizontal="center" vertical="center"/>
    </xf>
    <xf numFmtId="10" fontId="59" fillId="0" borderId="10" xfId="343" applyNumberFormat="1" applyFont="1" applyFill="1" applyBorder="1" applyAlignment="1">
      <alignment horizontal="center" vertical="center"/>
    </xf>
    <xf numFmtId="10" fontId="59" fillId="0" borderId="10" xfId="343" applyNumberFormat="1" applyFont="1" applyFill="1" applyBorder="1" applyAlignment="1">
      <alignment horizontal="center" vertical="center" wrapText="1"/>
    </xf>
    <xf numFmtId="0" fontId="60" fillId="0" borderId="11" xfId="0" applyFont="1" applyBorder="1"/>
    <xf numFmtId="0" fontId="60" fillId="0" borderId="17" xfId="0" applyFont="1" applyBorder="1"/>
    <xf numFmtId="41" fontId="60" fillId="0" borderId="10" xfId="246" applyFont="1" applyFill="1" applyBorder="1" applyAlignment="1">
      <alignment horizontal="center" vertical="center"/>
    </xf>
    <xf numFmtId="0" fontId="59" fillId="0" borderId="10" xfId="0" applyFont="1" applyBorder="1" applyAlignment="1">
      <alignment horizontal="center" vertical="center" wrapText="1"/>
    </xf>
    <xf numFmtId="173" fontId="56" fillId="0" borderId="10" xfId="246" applyNumberFormat="1" applyFont="1" applyFill="1" applyBorder="1"/>
    <xf numFmtId="41" fontId="102" fillId="0" borderId="0" xfId="51" applyFont="1" applyFill="1" applyAlignment="1">
      <alignment horizontal="right"/>
    </xf>
    <xf numFmtId="41" fontId="15" fillId="0" borderId="0" xfId="51" applyFont="1" applyFill="1"/>
    <xf numFmtId="41" fontId="100" fillId="0" borderId="0" xfId="51" applyFont="1" applyFill="1" applyAlignment="1">
      <alignment horizontal="right"/>
    </xf>
    <xf numFmtId="41" fontId="0" fillId="0" borderId="0" xfId="51" applyFont="1" applyFill="1"/>
    <xf numFmtId="41" fontId="96" fillId="42" borderId="10" xfId="51" applyFont="1" applyFill="1" applyBorder="1" applyAlignment="1">
      <alignment vertical="center"/>
    </xf>
    <xf numFmtId="0" fontId="97" fillId="44" borderId="10" xfId="0" applyFont="1" applyFill="1" applyBorder="1" applyAlignment="1">
      <alignment horizontal="left" vertical="center"/>
    </xf>
    <xf numFmtId="41" fontId="96" fillId="44" borderId="10" xfId="51" applyFont="1" applyFill="1" applyBorder="1" applyAlignment="1">
      <alignment vertical="center"/>
    </xf>
    <xf numFmtId="169" fontId="96" fillId="44" borderId="10" xfId="1" applyNumberFormat="1" applyFont="1" applyFill="1" applyBorder="1" applyAlignment="1">
      <alignment horizontal="center" vertical="center" wrapText="1"/>
    </xf>
    <xf numFmtId="168" fontId="96" fillId="44" borderId="10" xfId="1" applyFont="1" applyFill="1" applyBorder="1" applyAlignment="1">
      <alignment horizontal="center" vertical="center" wrapText="1"/>
    </xf>
    <xf numFmtId="41" fontId="96" fillId="44" borderId="10" xfId="51" applyFont="1" applyFill="1" applyBorder="1" applyAlignment="1">
      <alignment horizontal="center" vertical="center" wrapText="1"/>
    </xf>
    <xf numFmtId="0" fontId="96" fillId="44" borderId="0" xfId="0" applyFont="1" applyFill="1" applyAlignment="1">
      <alignment vertical="center"/>
    </xf>
    <xf numFmtId="0" fontId="59" fillId="0" borderId="11" xfId="0" applyFont="1" applyBorder="1"/>
    <xf numFmtId="0" fontId="59" fillId="0" borderId="17" xfId="0" applyFont="1" applyBorder="1"/>
    <xf numFmtId="174" fontId="59" fillId="0" borderId="10" xfId="0" applyNumberFormat="1" applyFont="1" applyBorder="1" applyAlignment="1">
      <alignment horizontal="center" vertical="center"/>
    </xf>
    <xf numFmtId="9" fontId="59" fillId="0" borderId="10" xfId="0" applyNumberFormat="1" applyFont="1" applyBorder="1" applyAlignment="1">
      <alignment horizontal="center" vertical="center" wrapText="1"/>
    </xf>
    <xf numFmtId="172" fontId="59" fillId="0" borderId="10" xfId="0" applyNumberFormat="1" applyFont="1" applyBorder="1" applyAlignment="1">
      <alignment horizontal="center" vertical="center" wrapText="1"/>
    </xf>
    <xf numFmtId="0" fontId="59" fillId="0" borderId="11" xfId="49" applyFont="1" applyBorder="1" applyProtection="1">
      <protection locked="0"/>
    </xf>
    <xf numFmtId="0" fontId="59" fillId="0" borderId="17" xfId="49" applyFont="1" applyBorder="1" applyProtection="1">
      <protection locked="0"/>
    </xf>
    <xf numFmtId="41" fontId="56" fillId="0" borderId="0" xfId="51" applyFont="1"/>
    <xf numFmtId="0" fontId="82" fillId="0" borderId="0" xfId="0" applyFont="1"/>
    <xf numFmtId="0" fontId="56" fillId="0" borderId="12" xfId="49" applyFont="1" applyBorder="1" applyAlignment="1">
      <alignment horizontal="center"/>
    </xf>
    <xf numFmtId="0" fontId="56" fillId="0" borderId="11" xfId="49" applyFont="1" applyBorder="1" applyAlignment="1">
      <alignment vertical="center"/>
    </xf>
    <xf numFmtId="0" fontId="56" fillId="0" borderId="17" xfId="49" applyFont="1" applyBorder="1" applyAlignment="1">
      <alignment vertical="center"/>
    </xf>
    <xf numFmtId="9" fontId="51" fillId="0" borderId="0" xfId="0" applyNumberFormat="1" applyFont="1" applyAlignment="1">
      <alignment horizontal="center" vertical="center"/>
    </xf>
    <xf numFmtId="0" fontId="51" fillId="0" borderId="0" xfId="0" applyFont="1" applyAlignment="1">
      <alignment horizontal="center" vertical="center"/>
    </xf>
    <xf numFmtId="172" fontId="56" fillId="0" borderId="0" xfId="49" applyNumberFormat="1" applyFont="1"/>
    <xf numFmtId="164" fontId="49" fillId="0" borderId="13" xfId="1" applyNumberFormat="1" applyFont="1" applyFill="1" applyBorder="1" applyAlignment="1">
      <alignment horizontal="left"/>
    </xf>
    <xf numFmtId="169" fontId="94" fillId="0" borderId="0" xfId="1" applyNumberFormat="1" applyFont="1" applyAlignment="1">
      <alignment vertical="center"/>
    </xf>
    <xf numFmtId="169" fontId="96" fillId="0" borderId="10" xfId="1" applyNumberFormat="1" applyFont="1" applyBorder="1" applyAlignment="1">
      <alignment horizontal="center" vertical="center" wrapText="1"/>
    </xf>
    <xf numFmtId="169" fontId="95" fillId="37" borderId="25" xfId="1" applyNumberFormat="1" applyFont="1" applyFill="1" applyBorder="1" applyAlignment="1">
      <alignment vertical="center"/>
    </xf>
    <xf numFmtId="169" fontId="0" fillId="0" borderId="18" xfId="1" applyNumberFormat="1" applyFont="1" applyBorder="1" applyAlignment="1">
      <alignment vertical="center"/>
    </xf>
    <xf numFmtId="169" fontId="96" fillId="44" borderId="10" xfId="1" applyNumberFormat="1" applyFont="1" applyFill="1" applyBorder="1" applyAlignment="1">
      <alignment vertical="center"/>
    </xf>
    <xf numFmtId="169" fontId="96" fillId="42" borderId="10" xfId="1" applyNumberFormat="1" applyFont="1" applyFill="1" applyBorder="1" applyAlignment="1">
      <alignment vertical="center"/>
    </xf>
    <xf numFmtId="169" fontId="0" fillId="0" borderId="0" xfId="1" applyNumberFormat="1" applyFont="1" applyBorder="1" applyAlignment="1">
      <alignment vertical="center"/>
    </xf>
    <xf numFmtId="172" fontId="50" fillId="0" borderId="0" xfId="0" applyNumberFormat="1" applyFont="1"/>
    <xf numFmtId="173" fontId="49" fillId="0" borderId="0" xfId="0" applyNumberFormat="1" applyFont="1"/>
    <xf numFmtId="176" fontId="49" fillId="0" borderId="0" xfId="51" applyNumberFormat="1" applyFont="1" applyFill="1" applyBorder="1" applyAlignment="1">
      <alignment horizontal="right" vertical="center" indent="1"/>
    </xf>
    <xf numFmtId="164" fontId="49" fillId="0" borderId="0" xfId="51" applyNumberFormat="1" applyFont="1" applyFill="1" applyBorder="1" applyAlignment="1">
      <alignment horizontal="left" vertical="center" wrapText="1"/>
    </xf>
    <xf numFmtId="164" fontId="56" fillId="0" borderId="0" xfId="0" applyNumberFormat="1" applyFont="1" applyAlignment="1">
      <alignment vertical="center"/>
    </xf>
    <xf numFmtId="0" fontId="93" fillId="42" borderId="0" xfId="0" applyFont="1" applyFill="1" applyAlignment="1">
      <alignment horizontal="left" indent="4"/>
    </xf>
    <xf numFmtId="4" fontId="93" fillId="42" borderId="0" xfId="0" applyNumberFormat="1" applyFont="1" applyFill="1"/>
    <xf numFmtId="0" fontId="100" fillId="42" borderId="0" xfId="0" applyFont="1" applyFill="1" applyAlignment="1">
      <alignment horizontal="center"/>
    </xf>
    <xf numFmtId="4" fontId="0" fillId="42" borderId="0" xfId="0" applyNumberFormat="1" applyFill="1"/>
    <xf numFmtId="0" fontId="0" fillId="42" borderId="0" xfId="0" applyFill="1"/>
    <xf numFmtId="0" fontId="93" fillId="42" borderId="0" xfId="0" applyFont="1" applyFill="1"/>
    <xf numFmtId="0" fontId="60" fillId="0" borderId="10" xfId="0" applyFont="1" applyBorder="1"/>
    <xf numFmtId="0" fontId="59" fillId="0" borderId="10" xfId="0" applyFont="1" applyBorder="1" applyAlignment="1">
      <alignment horizontal="left" vertical="center"/>
    </xf>
    <xf numFmtId="164" fontId="56" fillId="0" borderId="10" xfId="246" applyNumberFormat="1" applyFont="1" applyFill="1" applyBorder="1"/>
    <xf numFmtId="164" fontId="49" fillId="0" borderId="10" xfId="246" applyNumberFormat="1" applyFont="1" applyFill="1" applyBorder="1"/>
    <xf numFmtId="164" fontId="48" fillId="0" borderId="10" xfId="246" applyNumberFormat="1" applyFont="1" applyFill="1" applyBorder="1"/>
    <xf numFmtId="0" fontId="68" fillId="0" borderId="0" xfId="0" applyFont="1" applyAlignment="1">
      <alignment horizontal="center" vertical="center"/>
    </xf>
    <xf numFmtId="0" fontId="85" fillId="0" borderId="0" xfId="0" applyFont="1" applyAlignment="1">
      <alignment horizontal="center" vertical="center"/>
    </xf>
    <xf numFmtId="0" fontId="70" fillId="0" borderId="0" xfId="0" applyFont="1" applyAlignment="1">
      <alignment horizontal="center"/>
    </xf>
    <xf numFmtId="170" fontId="76" fillId="0" borderId="0" xfId="44" applyFont="1" applyAlignment="1">
      <alignment horizontal="left" wrapText="1"/>
    </xf>
    <xf numFmtId="0" fontId="51" fillId="0" borderId="0" xfId="0" applyFont="1" applyAlignment="1">
      <alignment horizontal="left"/>
    </xf>
    <xf numFmtId="170" fontId="48" fillId="0" borderId="0" xfId="44" applyFont="1" applyAlignment="1">
      <alignment horizontal="left" vertical="center" wrapText="1"/>
    </xf>
    <xf numFmtId="0" fontId="51" fillId="0" borderId="0" xfId="0" applyFont="1" applyAlignment="1">
      <alignment horizontal="left" vertical="center"/>
    </xf>
    <xf numFmtId="0" fontId="52" fillId="34" borderId="10" xfId="0" applyFont="1" applyFill="1" applyBorder="1" applyAlignment="1">
      <alignment horizontal="center" vertical="center"/>
    </xf>
    <xf numFmtId="0" fontId="56" fillId="0" borderId="0" xfId="0" applyFont="1" applyAlignment="1">
      <alignment horizontal="left" vertical="center" wrapText="1"/>
    </xf>
    <xf numFmtId="0" fontId="95" fillId="37" borderId="10" xfId="0" applyFont="1" applyFill="1" applyBorder="1" applyAlignment="1">
      <alignment horizontal="center" vertical="center" wrapText="1"/>
    </xf>
    <xf numFmtId="169" fontId="95" fillId="37" borderId="10" xfId="0" applyNumberFormat="1" applyFont="1" applyFill="1" applyBorder="1" applyAlignment="1">
      <alignment horizontal="center" vertical="center" wrapText="1"/>
    </xf>
    <xf numFmtId="0" fontId="96" fillId="38" borderId="11" xfId="0" applyFont="1" applyFill="1" applyBorder="1" applyAlignment="1">
      <alignment horizontal="center" vertical="center" wrapText="1"/>
    </xf>
    <xf numFmtId="0" fontId="96" fillId="38" borderId="17" xfId="0" applyFont="1" applyFill="1" applyBorder="1" applyAlignment="1">
      <alignment horizontal="center" vertical="center" wrapText="1"/>
    </xf>
    <xf numFmtId="0" fontId="96" fillId="38" borderId="12" xfId="0" applyFont="1" applyFill="1" applyBorder="1" applyAlignment="1">
      <alignment horizontal="center" vertical="center" wrapText="1"/>
    </xf>
    <xf numFmtId="0" fontId="96" fillId="39" borderId="11" xfId="0" applyFont="1" applyFill="1" applyBorder="1" applyAlignment="1">
      <alignment horizontal="center" vertical="center" wrapText="1"/>
    </xf>
    <xf numFmtId="0" fontId="96" fillId="39" borderId="12" xfId="0" applyFont="1" applyFill="1" applyBorder="1" applyAlignment="1">
      <alignment horizontal="center" vertical="center" wrapText="1"/>
    </xf>
    <xf numFmtId="0" fontId="96" fillId="40" borderId="10" xfId="0" applyFont="1" applyFill="1" applyBorder="1" applyAlignment="1">
      <alignment horizontal="center" vertical="center" wrapText="1"/>
    </xf>
    <xf numFmtId="176" fontId="49" fillId="0" borderId="18" xfId="51" applyNumberFormat="1" applyFont="1" applyFill="1" applyBorder="1" applyAlignment="1">
      <alignment horizontal="center" vertical="center"/>
    </xf>
    <xf numFmtId="0" fontId="52" fillId="34" borderId="10" xfId="0" applyFont="1" applyFill="1" applyBorder="1" applyAlignment="1">
      <alignment horizontal="center" vertical="center" wrapText="1"/>
    </xf>
    <xf numFmtId="176" fontId="49" fillId="0" borderId="10" xfId="51" applyNumberFormat="1" applyFont="1" applyFill="1" applyBorder="1" applyAlignment="1">
      <alignment horizontal="left" vertical="center" indent="1"/>
    </xf>
    <xf numFmtId="172" fontId="49" fillId="0" borderId="10" xfId="51" applyNumberFormat="1" applyFont="1" applyFill="1" applyBorder="1" applyAlignment="1">
      <alignment vertical="center"/>
    </xf>
    <xf numFmtId="164" fontId="49" fillId="0" borderId="10" xfId="51" applyNumberFormat="1" applyFont="1" applyFill="1" applyBorder="1" applyAlignment="1">
      <alignment horizontal="left" vertical="center"/>
    </xf>
    <xf numFmtId="41" fontId="49" fillId="0" borderId="10" xfId="51" applyFont="1" applyFill="1" applyBorder="1" applyAlignment="1">
      <alignment horizontal="left" vertical="center"/>
    </xf>
    <xf numFmtId="172" fontId="51" fillId="0" borderId="10" xfId="51" applyNumberFormat="1" applyFont="1" applyFill="1" applyBorder="1" applyAlignment="1">
      <alignment vertical="center"/>
    </xf>
    <xf numFmtId="41" fontId="51" fillId="0" borderId="10" xfId="51" applyFont="1" applyFill="1" applyBorder="1" applyAlignment="1">
      <alignment horizontal="left" vertical="center"/>
    </xf>
    <xf numFmtId="0" fontId="49" fillId="0" borderId="15" xfId="0" applyFont="1" applyBorder="1" applyAlignment="1">
      <alignment horizontal="left" vertical="center" wrapText="1" indent="1"/>
    </xf>
    <xf numFmtId="0" fontId="49" fillId="0" borderId="0" xfId="0" applyFont="1" applyAlignment="1">
      <alignment horizontal="left" vertical="center" wrapText="1" indent="1"/>
    </xf>
    <xf numFmtId="0" fontId="51" fillId="0" borderId="15" xfId="0" applyFont="1" applyBorder="1" applyAlignment="1">
      <alignment horizontal="left" vertical="center" wrapText="1" indent="1"/>
    </xf>
    <xf numFmtId="0" fontId="51" fillId="0" borderId="0" xfId="0" applyFont="1" applyAlignment="1">
      <alignment horizontal="left" vertical="center" wrapText="1" indent="1"/>
    </xf>
    <xf numFmtId="0" fontId="51" fillId="0" borderId="0" xfId="0" applyFont="1" applyAlignment="1">
      <alignment horizontal="justify" vertical="center" wrapText="1"/>
    </xf>
    <xf numFmtId="9" fontId="51" fillId="0" borderId="10" xfId="0" applyNumberFormat="1" applyFont="1" applyBorder="1" applyAlignment="1">
      <alignment horizontal="center" vertical="center"/>
    </xf>
    <xf numFmtId="0" fontId="51" fillId="0" borderId="10" xfId="0" applyFont="1" applyBorder="1" applyAlignment="1">
      <alignment horizontal="center" vertical="center"/>
    </xf>
    <xf numFmtId="0" fontId="51" fillId="0" borderId="10" xfId="0" applyFont="1" applyBorder="1" applyAlignment="1">
      <alignment horizontal="left" vertical="center" wrapText="1" indent="1"/>
    </xf>
    <xf numFmtId="1" fontId="51" fillId="0" borderId="0" xfId="0" applyNumberFormat="1" applyFont="1" applyAlignment="1">
      <alignment horizontal="justify" vertical="top" wrapText="1"/>
    </xf>
    <xf numFmtId="0" fontId="49" fillId="0" borderId="0" xfId="0" applyFont="1" applyAlignment="1">
      <alignment horizontal="left" vertical="top" wrapText="1"/>
    </xf>
    <xf numFmtId="0" fontId="51" fillId="0" borderId="0" xfId="0" applyFont="1" applyAlignment="1">
      <alignment horizontal="left" vertical="top" wrapText="1"/>
    </xf>
    <xf numFmtId="0" fontId="51" fillId="0" borderId="0" xfId="0" applyFont="1" applyAlignment="1">
      <alignment horizontal="left" wrapText="1"/>
    </xf>
    <xf numFmtId="0" fontId="56" fillId="0" borderId="0" xfId="0" applyFont="1" applyAlignment="1">
      <alignment horizontal="center" vertical="center"/>
    </xf>
    <xf numFmtId="0" fontId="80" fillId="0" borderId="0" xfId="0" applyFont="1" applyAlignment="1">
      <alignment horizontal="center" vertical="center"/>
    </xf>
    <xf numFmtId="0" fontId="51" fillId="0" borderId="0" xfId="0" applyFont="1" applyAlignment="1">
      <alignment horizontal="justify" vertical="top" wrapText="1"/>
    </xf>
    <xf numFmtId="0" fontId="51" fillId="0" borderId="0" xfId="0" applyFont="1" applyAlignment="1">
      <alignment horizontal="justify" wrapText="1"/>
    </xf>
    <xf numFmtId="0" fontId="56" fillId="0" borderId="0" xfId="0" applyFont="1" applyAlignment="1">
      <alignment horizontal="justify" vertical="center" wrapText="1"/>
    </xf>
    <xf numFmtId="0" fontId="86" fillId="0" borderId="0" xfId="0" applyFont="1" applyAlignment="1">
      <alignment horizontal="center" vertical="center" wrapText="1"/>
    </xf>
    <xf numFmtId="0" fontId="76" fillId="0" borderId="0" xfId="0" applyFont="1" applyAlignment="1">
      <alignment horizontal="center" vertical="center" wrapText="1"/>
    </xf>
    <xf numFmtId="183" fontId="56" fillId="0" borderId="0" xfId="49" applyNumberFormat="1" applyFont="1" applyAlignment="1">
      <alignment horizontal="left" vertical="justify" wrapText="1"/>
    </xf>
    <xf numFmtId="0" fontId="52" fillId="34" borderId="19" xfId="0" applyFont="1" applyFill="1" applyBorder="1" applyAlignment="1">
      <alignment horizontal="center" vertical="center" wrapText="1"/>
    </xf>
    <xf numFmtId="0" fontId="52" fillId="34" borderId="22" xfId="0" applyFont="1" applyFill="1" applyBorder="1" applyAlignment="1">
      <alignment horizontal="center" vertical="center" wrapText="1"/>
    </xf>
    <xf numFmtId="0" fontId="52" fillId="34" borderId="16" xfId="0" applyFont="1" applyFill="1" applyBorder="1" applyAlignment="1">
      <alignment horizontal="center" vertical="center" wrapText="1"/>
    </xf>
    <xf numFmtId="0" fontId="52" fillId="34" borderId="23" xfId="0" applyFont="1" applyFill="1" applyBorder="1" applyAlignment="1">
      <alignment horizontal="center" vertical="center" wrapText="1"/>
    </xf>
    <xf numFmtId="0" fontId="52" fillId="34" borderId="11" xfId="0" applyFont="1" applyFill="1" applyBorder="1" applyAlignment="1">
      <alignment horizontal="center" vertical="center"/>
    </xf>
    <xf numFmtId="0" fontId="52" fillId="34" borderId="17" xfId="0" applyFont="1" applyFill="1" applyBorder="1" applyAlignment="1">
      <alignment horizontal="center" vertical="center"/>
    </xf>
    <xf numFmtId="0" fontId="52" fillId="34" borderId="12" xfId="0" applyFont="1" applyFill="1" applyBorder="1" applyAlignment="1">
      <alignment horizontal="center" vertical="center"/>
    </xf>
  </cellXfs>
  <cellStyles count="809">
    <cellStyle name="          _x000d__x000a_386grabber=VGA.3GR_x000d__x000a_" xfId="71" xr:uid="{3B2EA6D6-9AD7-4E38-AA9D-03B0DEA2046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0] 2" xfId="80" xr:uid="{3C76A092-425A-47B1-ACD3-96A7ECF5DC5D}"/>
    <cellStyle name="Comma [0] 2 2" xfId="82" xr:uid="{2FF0821A-6563-4AEB-A741-B2E2DDC915E7}"/>
    <cellStyle name="Comma [0] 2 2 2" xfId="112" xr:uid="{E15CA6FF-2891-4E1D-AE10-8C732E79EC7A}"/>
    <cellStyle name="Comma [0] 2 2 2 2" xfId="207" xr:uid="{9138560E-2BBC-4676-8347-16DD6D234CD7}"/>
    <cellStyle name="Comma [0] 2 2 2 2 2" xfId="323" xr:uid="{8902863A-6A1E-40D7-99C1-ADF9F3458884}"/>
    <cellStyle name="Comma [0] 2 2 2 2 2 2" xfId="556" xr:uid="{A5236890-F3B1-47CF-9AB3-676BFE3716E0}"/>
    <cellStyle name="Comma [0] 2 2 2 2 2 3" xfId="788" xr:uid="{B10A7B89-62C1-4DF6-A8A9-FD4D7ADCE577}"/>
    <cellStyle name="Comma [0] 2 2 2 2 3" xfId="440" xr:uid="{0EEFCB35-F681-4E17-9FD5-E3A02AEEC591}"/>
    <cellStyle name="Comma [0] 2 2 2 2 4" xfId="672" xr:uid="{A52872B1-A51B-4CC3-ABBB-B6B2805FD5A6}"/>
    <cellStyle name="Comma [0] 2 2 2 3" xfId="160" xr:uid="{2C40B238-A5EB-4030-BA72-8BC425471293}"/>
    <cellStyle name="Comma [0] 2 2 2 3 2" xfId="281" xr:uid="{EF7FF57B-7B5A-4262-B11B-83EE1E7776FC}"/>
    <cellStyle name="Comma [0] 2 2 2 3 2 2" xfId="514" xr:uid="{967E4A23-8EDF-4AAF-8C80-A4C7F6A43DCA}"/>
    <cellStyle name="Comma [0] 2 2 2 3 2 3" xfId="746" xr:uid="{322C3E5A-E44D-4E6B-9680-3EDBE8744DFE}"/>
    <cellStyle name="Comma [0] 2 2 2 3 3" xfId="398" xr:uid="{9423BAFA-A21B-40F1-96E6-4A0CA914E008}"/>
    <cellStyle name="Comma [0] 2 2 2 3 4" xfId="630" xr:uid="{6B14DE52-52D1-45B7-8109-28304C3F12DE}"/>
    <cellStyle name="Comma [0] 2 2 2 4" xfId="254" xr:uid="{29435191-63C5-4F06-8289-E488591D38C7}"/>
    <cellStyle name="Comma [0] 2 2 2 4 2" xfId="487" xr:uid="{2106C3C5-8BAC-4D2D-89F5-F01620177720}"/>
    <cellStyle name="Comma [0] 2 2 2 4 3" xfId="719" xr:uid="{5D77EE93-DFAF-4828-9114-8A0723338CDF}"/>
    <cellStyle name="Comma [0] 2 2 2 5" xfId="371" xr:uid="{9D41E5FA-71CA-48CA-AE30-69FA4B0DD733}"/>
    <cellStyle name="Comma [0] 2 2 2 6" xfId="603" xr:uid="{7BA3D952-CA9F-42AB-8C23-98CD86229E88}"/>
    <cellStyle name="Comma [0] 2 2 3" xfId="194" xr:uid="{44B8AB3F-D43A-4E30-9F03-951C249EA70B}"/>
    <cellStyle name="Comma [0] 2 2 3 2" xfId="313" xr:uid="{C02E90B8-EAF4-4CBB-B992-99467E93D600}"/>
    <cellStyle name="Comma [0] 2 2 3 2 2" xfId="546" xr:uid="{72CBD44D-BECF-4775-AF12-7695706033F8}"/>
    <cellStyle name="Comma [0] 2 2 3 2 3" xfId="778" xr:uid="{F63EF7EF-54DA-485B-8627-1C636DB7F934}"/>
    <cellStyle name="Comma [0] 2 2 3 3" xfId="430" xr:uid="{ACAE5032-6E65-4861-B3D9-C768FFDCEB9B}"/>
    <cellStyle name="Comma [0] 2 2 3 4" xfId="662" xr:uid="{F67B0B94-EB0C-4D50-970D-047913F22ABE}"/>
    <cellStyle name="Comma [0] 2 2 4" xfId="182" xr:uid="{F6493505-6FC7-494A-B252-F4D5F25224D6}"/>
    <cellStyle name="Comma [0] 2 2 4 2" xfId="302" xr:uid="{7FE3C7BF-F6C8-4E8C-865A-D810E810D79A}"/>
    <cellStyle name="Comma [0] 2 2 4 2 2" xfId="535" xr:uid="{0B0EEB7C-9DB8-4775-B12D-414FAF66F011}"/>
    <cellStyle name="Comma [0] 2 2 4 2 3" xfId="767" xr:uid="{87C9BD0C-38FC-4168-B591-942D91FAD001}"/>
    <cellStyle name="Comma [0] 2 2 4 3" xfId="419" xr:uid="{69FB1868-CCB0-44AB-A1B5-D7122AF6E486}"/>
    <cellStyle name="Comma [0] 2 2 4 4" xfId="651" xr:uid="{58BB84DE-BCA1-44D9-AAEA-0CE0ECCCF5EA}"/>
    <cellStyle name="Comma [0] 2 2 5" xfId="150" xr:uid="{416881C4-5436-452E-B933-14FA198EA4E4}"/>
    <cellStyle name="Comma [0] 2 2 5 2" xfId="271" xr:uid="{5071AF5F-1A2D-45D2-8793-F623CE5C7C9D}"/>
    <cellStyle name="Comma [0] 2 2 5 2 2" xfId="504" xr:uid="{7A251AC3-06C0-46DE-A8A2-FC98E5E4B988}"/>
    <cellStyle name="Comma [0] 2 2 5 2 3" xfId="736" xr:uid="{C0AB2201-2884-4F32-8F0C-51E0FBF52AC9}"/>
    <cellStyle name="Comma [0] 2 2 5 3" xfId="388" xr:uid="{710BA0A6-A556-4045-BB2D-A317A054EB54}"/>
    <cellStyle name="Comma [0] 2 2 5 4" xfId="620" xr:uid="{6DD0FD96-040A-4269-8F43-A13B366BACF4}"/>
    <cellStyle name="Comma [0] 2 2 6" xfId="242" xr:uid="{065451B4-7F9F-4DBD-B921-73BCC8C5B1D8}"/>
    <cellStyle name="Comma [0] 2 2 6 2" xfId="475" xr:uid="{F9A92C1D-AD66-428A-A4BB-985FB47C310E}"/>
    <cellStyle name="Comma [0] 2 2 6 3" xfId="707" xr:uid="{01AE48C6-28F0-45B5-AF90-548A90C5E251}"/>
    <cellStyle name="Comma [0] 2 2 7" xfId="359" xr:uid="{C0222D9F-E827-4F55-9EEC-0B02B3E18062}"/>
    <cellStyle name="Comma [0] 2 2 8" xfId="591" xr:uid="{4FCE5CCE-EC89-4509-9B15-DD892ED4E269}"/>
    <cellStyle name="Comma [0] 2 3" xfId="111" xr:uid="{3D4F54CF-D7B3-4C46-B0BE-83192F1E3A16}"/>
    <cellStyle name="Comma [0] 2 3 2" xfId="206" xr:uid="{519577A8-F97A-4F64-A13A-F3353E797267}"/>
    <cellStyle name="Comma [0] 2 3 2 2" xfId="322" xr:uid="{46C53BA9-95C7-4025-B6AD-401EB28D6B7D}"/>
    <cellStyle name="Comma [0] 2 3 2 2 2" xfId="555" xr:uid="{DFF76DDF-727B-4174-BB4D-96FE45C4B86E}"/>
    <cellStyle name="Comma [0] 2 3 2 2 3" xfId="787" xr:uid="{04CE6728-385B-4E49-AB28-9A57CDC44F46}"/>
    <cellStyle name="Comma [0] 2 3 2 3" xfId="439" xr:uid="{998604A6-6AB7-4A4B-9D30-AD8864C8A297}"/>
    <cellStyle name="Comma [0] 2 3 2 4" xfId="671" xr:uid="{7450967E-19E8-45F1-B631-469AA6A1BD53}"/>
    <cellStyle name="Comma [0] 2 3 3" xfId="159" xr:uid="{50250919-175D-4FB8-BBC0-40D4D16E87DC}"/>
    <cellStyle name="Comma [0] 2 3 3 2" xfId="280" xr:uid="{3B02C12A-8B1C-44B8-9906-E806E4A5460F}"/>
    <cellStyle name="Comma [0] 2 3 3 2 2" xfId="513" xr:uid="{47E157E9-F867-4F6D-A4BD-122E46D336E3}"/>
    <cellStyle name="Comma [0] 2 3 3 2 3" xfId="745" xr:uid="{6DD5FE6B-A560-494A-A838-BBBF029C1E7D}"/>
    <cellStyle name="Comma [0] 2 3 3 3" xfId="397" xr:uid="{AD79EAA3-B53F-4868-BDBC-834260E459BA}"/>
    <cellStyle name="Comma [0] 2 3 3 4" xfId="629" xr:uid="{7265DB3D-DDCE-49AA-B1CA-06755B5DF521}"/>
    <cellStyle name="Comma [0] 2 3 4" xfId="253" xr:uid="{E2CE8B56-CD4D-441F-A512-7275A768D1AF}"/>
    <cellStyle name="Comma [0] 2 3 4 2" xfId="486" xr:uid="{D69BB900-364D-473B-A019-F673295FE15D}"/>
    <cellStyle name="Comma [0] 2 3 4 3" xfId="718" xr:uid="{00FC29A4-12D9-4F1A-ADBF-2E5EDBB3B14B}"/>
    <cellStyle name="Comma [0] 2 3 5" xfId="370" xr:uid="{F0BB8FEE-22FB-41B5-9810-493A0BE04FD5}"/>
    <cellStyle name="Comma [0] 2 3 6" xfId="602" xr:uid="{BDCCB1C4-4E1B-4D63-9865-9BD8CD9DFE46}"/>
    <cellStyle name="Comma [0] 2 4" xfId="147" xr:uid="{16039F4F-D3AC-4055-AC7A-E5624E5D7558}"/>
    <cellStyle name="Comma [0] 2 5" xfId="181" xr:uid="{C4E1E27D-01F8-455B-A759-CA0C41AE5668}"/>
    <cellStyle name="Comma [0] 2 5 2" xfId="301" xr:uid="{DDFC7212-D037-402B-A21D-98382E8DC334}"/>
    <cellStyle name="Comma [0] 2 5 2 2" xfId="534" xr:uid="{28EB0B4E-2568-4FCD-B964-DF8B475DA326}"/>
    <cellStyle name="Comma [0] 2 5 2 3" xfId="766" xr:uid="{496E0C25-56D5-402C-BE42-AF6AB93A7DAC}"/>
    <cellStyle name="Comma [0] 2 5 3" xfId="418" xr:uid="{58A0677E-151B-447C-ABFB-28033FD2BDF1}"/>
    <cellStyle name="Comma [0] 2 5 4" xfId="650" xr:uid="{CB38C3E5-5FBE-461C-8BEE-77027A7EC12B}"/>
    <cellStyle name="Comma [0] 2 6" xfId="241" xr:uid="{5926F668-ADC0-41A5-90A6-DB3F0819E4DD}"/>
    <cellStyle name="Comma [0] 2 6 2" xfId="474" xr:uid="{D5E8628B-3CAC-4DFA-952F-ACE0406F07FE}"/>
    <cellStyle name="Comma [0] 2 6 3" xfId="706" xr:uid="{342A9A84-7D7E-41AB-9EBF-C82F9374FBB5}"/>
    <cellStyle name="Comma [0] 2 7" xfId="358" xr:uid="{1FADFF89-3022-4F91-9073-5D11958F1417}"/>
    <cellStyle name="Comma [0] 2 8" xfId="590" xr:uid="{1284864B-6B60-4E36-9E3E-25DB992CB41C}"/>
    <cellStyle name="Comma 2" xfId="50" xr:uid="{00000000-0005-0000-0000-00001D000000}"/>
    <cellStyle name="Comma 2 2" xfId="55" xr:uid="{00000000-0005-0000-0000-00001E000000}"/>
    <cellStyle name="Comma 2 2 10" xfId="229" xr:uid="{AA6D4562-1AFB-4E56-A5D0-24F8F728B09C}"/>
    <cellStyle name="Comma 2 2 10 2" xfId="462" xr:uid="{7C3AD833-669C-4CB3-B54E-419D439411CE}"/>
    <cellStyle name="Comma 2 2 10 3" xfId="694" xr:uid="{DAE35E7E-3365-47E8-B811-0324C8673EA5}"/>
    <cellStyle name="Comma 2 2 11" xfId="346" xr:uid="{DBDF26A1-E321-4E49-A907-D2BFACD28A0B}"/>
    <cellStyle name="Comma 2 2 12" xfId="578" xr:uid="{2F5C1FBB-30B7-4C91-AD48-88D83EC26E77}"/>
    <cellStyle name="Comma 2 2 2" xfId="99" xr:uid="{EFBB52B6-1E5F-4D9A-8784-5BE4667991A4}"/>
    <cellStyle name="Comma 2 2 2 2" xfId="117" xr:uid="{88093735-5AD0-400F-88A0-A02F4328DD2E}"/>
    <cellStyle name="Comma 2 2 2 2 2" xfId="212" xr:uid="{89E0B532-5ED5-4AD9-8EFB-A9AC8A7FE14B}"/>
    <cellStyle name="Comma 2 2 2 2 2 2" xfId="328" xr:uid="{760CA463-0CED-4F38-BDAF-C710D3F2493C}"/>
    <cellStyle name="Comma 2 2 2 2 2 2 2" xfId="561" xr:uid="{648983A5-3118-4313-AEFF-1A95A9FCDCD5}"/>
    <cellStyle name="Comma 2 2 2 2 2 2 3" xfId="793" xr:uid="{02C7262C-98CE-4CFC-AC6F-A0E548F2D9E4}"/>
    <cellStyle name="Comma 2 2 2 2 2 3" xfId="445" xr:uid="{8F7A8E09-1834-4B1E-8F94-FA65B4EA8FB3}"/>
    <cellStyle name="Comma 2 2 2 2 2 4" xfId="677" xr:uid="{ABAF164E-165C-421A-8EA8-524ED47674AE}"/>
    <cellStyle name="Comma 2 2 2 2 3" xfId="165" xr:uid="{7B2884FC-6FD6-47AF-964B-E8F6A88CF69B}"/>
    <cellStyle name="Comma 2 2 2 2 3 2" xfId="286" xr:uid="{F28CE986-6064-4B8D-9C72-2F0597CE0E07}"/>
    <cellStyle name="Comma 2 2 2 2 3 2 2" xfId="519" xr:uid="{532DE3A7-7997-49FF-AF55-32653BE16AB3}"/>
    <cellStyle name="Comma 2 2 2 2 3 2 3" xfId="751" xr:uid="{B733820A-72F1-419C-B8D3-C07F9EF3DF56}"/>
    <cellStyle name="Comma 2 2 2 2 3 3" xfId="403" xr:uid="{4E3E49EA-B217-4964-A817-A4EE8C8ECB16}"/>
    <cellStyle name="Comma 2 2 2 2 3 4" xfId="635" xr:uid="{3F1E3D78-2F58-4C66-9179-525DE37A74CC}"/>
    <cellStyle name="Comma 2 2 2 2 4" xfId="259" xr:uid="{F0FEFC1A-6878-4E82-8E78-E59E160EB73A}"/>
    <cellStyle name="Comma 2 2 2 2 4 2" xfId="492" xr:uid="{3031D131-8BC4-4991-9ADB-7C0D477AA154}"/>
    <cellStyle name="Comma 2 2 2 2 4 3" xfId="724" xr:uid="{D155A1ED-7383-4B1E-8FA9-C957E39B1A94}"/>
    <cellStyle name="Comma 2 2 2 2 5" xfId="376" xr:uid="{C1576438-B604-4C53-964A-D51ACD7E05F6}"/>
    <cellStyle name="Comma 2 2 2 2 6" xfId="608" xr:uid="{274A7821-D636-428B-9CCA-99E16AA918A7}"/>
    <cellStyle name="Comma 2 2 2 3" xfId="198" xr:uid="{459878C0-C0D3-4276-8E0B-F600B4EDDADE}"/>
    <cellStyle name="Comma 2 2 2 3 2" xfId="317" xr:uid="{0582EA53-A338-425A-BFFD-8147B4E6FD0C}"/>
    <cellStyle name="Comma 2 2 2 3 2 2" xfId="550" xr:uid="{AA5E56E7-28E5-492E-909D-74FDCAD9D9D1}"/>
    <cellStyle name="Comma 2 2 2 3 2 3" xfId="782" xr:uid="{52C85137-7173-475D-B1CC-216E1C4420E9}"/>
    <cellStyle name="Comma 2 2 2 3 3" xfId="434" xr:uid="{42D65D8E-1D19-4186-B2D2-6BC38ECD389E}"/>
    <cellStyle name="Comma 2 2 2 3 4" xfId="666" xr:uid="{944B6AB2-E8AC-4B54-AF9A-AC9FC11CC01C}"/>
    <cellStyle name="Comma 2 2 2 4" xfId="187" xr:uid="{1B7E840E-9ADF-4378-863C-9A79AFE6ABBC}"/>
    <cellStyle name="Comma 2 2 2 4 2" xfId="307" xr:uid="{903AAF41-8FDD-4721-BBF0-659225DACE6E}"/>
    <cellStyle name="Comma 2 2 2 4 2 2" xfId="540" xr:uid="{0B066592-0BB4-4E0A-9F2E-19289BE1EECB}"/>
    <cellStyle name="Comma 2 2 2 4 2 3" xfId="772" xr:uid="{92060466-AD62-4D07-8F02-23477C3C9472}"/>
    <cellStyle name="Comma 2 2 2 4 3" xfId="424" xr:uid="{2671AA4E-3956-4CBC-AB96-920610C221AE}"/>
    <cellStyle name="Comma 2 2 2 4 4" xfId="656" xr:uid="{CB7F8C40-59B6-4A44-A061-B9D7D68B63F5}"/>
    <cellStyle name="Comma 2 2 2 5" xfId="154" xr:uid="{07D98E84-532E-4700-8A85-2DBACD98CBD9}"/>
    <cellStyle name="Comma 2 2 2 5 2" xfId="275" xr:uid="{47431D10-A01C-49E0-AB8E-63D29FB50D52}"/>
    <cellStyle name="Comma 2 2 2 5 2 2" xfId="508" xr:uid="{0CA2EC6F-2E4D-411A-839B-85A674C128F0}"/>
    <cellStyle name="Comma 2 2 2 5 2 3" xfId="740" xr:uid="{23FD3C85-1813-4366-8402-1C8CBC9B55B8}"/>
    <cellStyle name="Comma 2 2 2 5 3" xfId="392" xr:uid="{05DE2FF5-08E5-4045-99EA-EBC78EC32C7D}"/>
    <cellStyle name="Comma 2 2 2 5 4" xfId="624" xr:uid="{CFA08254-6A9C-44E7-A252-8390C4296431}"/>
    <cellStyle name="Comma 2 2 2 6" xfId="248" xr:uid="{BEBE0A7E-4C2F-48C2-8F23-62617550802C}"/>
    <cellStyle name="Comma 2 2 2 6 2" xfId="481" xr:uid="{FAEBA615-FB1B-40BC-A3FA-FB810899FD39}"/>
    <cellStyle name="Comma 2 2 2 6 3" xfId="713" xr:uid="{6A7E6C14-95A8-48D2-81DA-2D3385E81516}"/>
    <cellStyle name="Comma 2 2 2 7" xfId="365" xr:uid="{0672CF93-DBEA-4383-ADBE-D3DFDF3BB38F}"/>
    <cellStyle name="Comma 2 2 2 8" xfId="597" xr:uid="{7E212981-26D6-487A-B8D9-CFCA22B7C484}"/>
    <cellStyle name="Comma 2 2 3" xfId="115" xr:uid="{511475E3-3F53-455B-8F35-01BF756A85EE}"/>
    <cellStyle name="Comma 2 2 3 2" xfId="210" xr:uid="{1455A3EE-4AB9-4638-9292-9D0999445DA8}"/>
    <cellStyle name="Comma 2 2 3 2 2" xfId="326" xr:uid="{61D0F456-1089-4AF6-8B5F-389621B2F31A}"/>
    <cellStyle name="Comma 2 2 3 2 2 2" xfId="559" xr:uid="{A80A3528-BECB-4110-89AE-6B4299777BB4}"/>
    <cellStyle name="Comma 2 2 3 2 2 3" xfId="791" xr:uid="{46C3BA69-01B0-43DA-8253-1B17E24AB8BB}"/>
    <cellStyle name="Comma 2 2 3 2 3" xfId="443" xr:uid="{E66C2FA9-7222-40CD-AE1C-786F9A9AADB6}"/>
    <cellStyle name="Comma 2 2 3 2 4" xfId="675" xr:uid="{C7EB1DAA-8FE9-453F-9DDD-9A6A65295EAA}"/>
    <cellStyle name="Comma 2 2 3 3" xfId="163" xr:uid="{5F23FC38-61A0-45FA-9D5F-334D2AD78CAB}"/>
    <cellStyle name="Comma 2 2 3 3 2" xfId="284" xr:uid="{874F3373-3B79-48A7-9FAE-AF31EBDAF7EE}"/>
    <cellStyle name="Comma 2 2 3 3 2 2" xfId="517" xr:uid="{3B242F7A-B5B8-4ECE-BB66-FE4479466D61}"/>
    <cellStyle name="Comma 2 2 3 3 2 3" xfId="749" xr:uid="{2C6E21C6-6977-4319-9490-67F4FE35A126}"/>
    <cellStyle name="Comma 2 2 3 3 3" xfId="401" xr:uid="{C8FE3A6D-C8F9-471A-A553-23D58FB32DC1}"/>
    <cellStyle name="Comma 2 2 3 3 4" xfId="633" xr:uid="{8D2AAE9F-C0F5-42BA-8055-9BEA26F621EB}"/>
    <cellStyle name="Comma 2 2 3 4" xfId="257" xr:uid="{92947F01-34E8-43B4-8AAD-9CA89988BB5C}"/>
    <cellStyle name="Comma 2 2 3 4 2" xfId="490" xr:uid="{FE811BD6-D8AE-47E3-B010-C2A235098E68}"/>
    <cellStyle name="Comma 2 2 3 4 3" xfId="722" xr:uid="{BFDA6512-12ED-413E-989A-F05497A67FDD}"/>
    <cellStyle name="Comma 2 2 3 5" xfId="374" xr:uid="{EBC40BFA-626C-4188-9D1A-62AC7E302437}"/>
    <cellStyle name="Comma 2 2 3 6" xfId="606" xr:uid="{F0DF7EA3-5CFA-4B65-A5A2-BCEEBF9FFEF1}"/>
    <cellStyle name="Comma 2 2 4" xfId="143" xr:uid="{D89E0E3A-9D07-4D6F-B77D-34FCBB156655}"/>
    <cellStyle name="Comma 2 2 5" xfId="185" xr:uid="{D01014D5-7185-43A3-8325-D7A162D4C612}"/>
    <cellStyle name="Comma 2 2 5 2" xfId="305" xr:uid="{8C288213-D26C-454E-BB6B-20D2C5B033AD}"/>
    <cellStyle name="Comma 2 2 5 2 2" xfId="538" xr:uid="{95B7EA30-5A7B-4135-84AA-6BFD0FD206FF}"/>
    <cellStyle name="Comma 2 2 5 2 3" xfId="770" xr:uid="{5AD6E354-E038-4226-8EF3-A189F787F711}"/>
    <cellStyle name="Comma 2 2 5 3" xfId="422" xr:uid="{3FDE8EFB-4621-4DFF-AA7B-0BDD7D9E4CA3}"/>
    <cellStyle name="Comma 2 2 5 4" xfId="654" xr:uid="{09CA1260-F0CB-4757-81BE-DA65A7620689}"/>
    <cellStyle name="Comma 2 2 6" xfId="96" xr:uid="{387B636F-D775-40B0-8C8A-77B29AF3FDE7}"/>
    <cellStyle name="Comma 2 2 6 2" xfId="245" xr:uid="{D4B75502-4582-4382-A067-76B9C2704D8E}"/>
    <cellStyle name="Comma 2 2 6 2 2" xfId="478" xr:uid="{677087C8-DC0E-4C84-A211-A63CD9DF0352}"/>
    <cellStyle name="Comma 2 2 6 2 3" xfId="710" xr:uid="{9F801EC1-B5E8-4CAA-933A-545C7A61D735}"/>
    <cellStyle name="Comma 2 2 6 3" xfId="362" xr:uid="{9CA75DFD-14D6-4257-9019-006DDFD1C450}"/>
    <cellStyle name="Comma 2 2 6 4" xfId="594" xr:uid="{52614C80-08BD-4451-A301-946C7A79D979}"/>
    <cellStyle name="Comma 2 2 7" xfId="67" xr:uid="{59B2D8C1-2C6F-416E-9708-FAA777B613B5}"/>
    <cellStyle name="Comma 2 2 7 2" xfId="237" xr:uid="{A6DC22B7-0249-4CFC-96FB-A4F1AA33D731}"/>
    <cellStyle name="Comma 2 2 7 2 2" xfId="470" xr:uid="{04BA54B1-59F3-451D-B8DA-05AE32DCA4EB}"/>
    <cellStyle name="Comma 2 2 7 2 3" xfId="702" xr:uid="{66C6A87A-221F-4AE2-89C9-C1E1B53A95DF}"/>
    <cellStyle name="Comma 2 2 7 3" xfId="354" xr:uid="{47B8FE7A-DCA7-4215-B73D-D10F2DA5AFE4}"/>
    <cellStyle name="Comma 2 2 7 4" xfId="586" xr:uid="{E8DAD68C-8ED1-4ECB-BDF0-F93DD9365C08}"/>
    <cellStyle name="Comma 2 2 8" xfId="225" xr:uid="{C23102A2-8E7B-4267-937B-105494B80959}"/>
    <cellStyle name="Comma 2 2 8 2" xfId="341" xr:uid="{886C88BD-805C-49A1-95F3-D51D287184A4}"/>
    <cellStyle name="Comma 2 2 8 2 2" xfId="574" xr:uid="{B6F0012A-52BA-4D57-9ED6-B46597408DE7}"/>
    <cellStyle name="Comma 2 2 8 2 3" xfId="806" xr:uid="{82BB6FEE-F373-444B-B8FA-62551072C84E}"/>
    <cellStyle name="Comma 2 2 8 3" xfId="458" xr:uid="{221F6F58-D31B-421B-8411-CF6B03408E97}"/>
    <cellStyle name="Comma 2 2 8 4" xfId="690" xr:uid="{6F945C7D-434C-48A8-89C2-3F85A7927CEA}"/>
    <cellStyle name="Comma 2 2 9" xfId="62" xr:uid="{47F97648-72C1-4BD6-8CEC-EFEA07FE4359}"/>
    <cellStyle name="Comma 2 2 9 2" xfId="233" xr:uid="{33DC64A9-E7F8-46D9-BF0E-A16D5177A323}"/>
    <cellStyle name="Comma 2 2 9 2 2" xfId="466" xr:uid="{BBCDDA46-DA7B-4E9B-8489-A36876A23189}"/>
    <cellStyle name="Comma 2 2 9 2 3" xfId="698" xr:uid="{4BB1FEDA-C00C-41E3-898F-1925C156CA53}"/>
    <cellStyle name="Comma 2 2 9 3" xfId="350" xr:uid="{8F28D55B-DE28-480E-AADC-6215CA37878A}"/>
    <cellStyle name="Comma 2 2 9 4" xfId="582" xr:uid="{530E8376-617E-4526-8BD2-F4555444CB89}"/>
    <cellStyle name="Comma 2 3" xfId="113" xr:uid="{61FAE388-EB06-48CD-BE91-A1D5AC20691D}"/>
    <cellStyle name="Comma 2 3 2" xfId="208" xr:uid="{20B1913D-9C55-4E8E-851D-759536F0C4D4}"/>
    <cellStyle name="Comma 2 3 2 2" xfId="324" xr:uid="{9BFE936B-592D-4523-AFE8-A94685411FA4}"/>
    <cellStyle name="Comma 2 3 2 2 2" xfId="557" xr:uid="{4F082513-464F-405F-807F-741BB1BD709E}"/>
    <cellStyle name="Comma 2 3 2 2 3" xfId="789" xr:uid="{614F3E24-214B-41A6-A8AB-CEFB539370A8}"/>
    <cellStyle name="Comma 2 3 2 3" xfId="441" xr:uid="{048A767D-95C8-4754-BD8D-27A9215CF6F0}"/>
    <cellStyle name="Comma 2 3 2 4" xfId="673" xr:uid="{D0199A15-0EF5-41D3-8205-12FDC184067A}"/>
    <cellStyle name="Comma 2 3 3" xfId="161" xr:uid="{21D2D203-C6C0-4938-A434-AF4F089AB335}"/>
    <cellStyle name="Comma 2 3 3 2" xfId="282" xr:uid="{109FC94A-5A16-4B54-89AF-4A9DB3A0E97A}"/>
    <cellStyle name="Comma 2 3 3 2 2" xfId="515" xr:uid="{4017BC12-2E6E-4C9C-8A98-1425E70ACCCE}"/>
    <cellStyle name="Comma 2 3 3 2 3" xfId="747" xr:uid="{97898151-BB40-4A9F-88D2-7BEFE8F0E043}"/>
    <cellStyle name="Comma 2 3 3 3" xfId="399" xr:uid="{F18E034A-AA82-437C-940C-9CD040B1A86B}"/>
    <cellStyle name="Comma 2 3 3 4" xfId="631" xr:uid="{B0687ECC-CD94-40C5-B2B1-FEE80D88E9BE}"/>
    <cellStyle name="Comma 2 3 4" xfId="255" xr:uid="{FE30CBEF-3323-4FAD-A330-4E589A7CCA6A}"/>
    <cellStyle name="Comma 2 3 4 2" xfId="488" xr:uid="{FD8F41A1-D71E-4D83-88CA-2D0390426382}"/>
    <cellStyle name="Comma 2 3 4 3" xfId="720" xr:uid="{DBA8F244-EADB-4642-A1C2-1B52EA0B6D73}"/>
    <cellStyle name="Comma 2 3 5" xfId="372" xr:uid="{B3AB91AD-84FD-44D9-AF63-F010C681744A}"/>
    <cellStyle name="Comma 2 3 6" xfId="604" xr:uid="{8FD0109F-7DAB-4251-835E-926ADE65D175}"/>
    <cellStyle name="Comma 2 4" xfId="195" xr:uid="{04425C75-037F-46A6-A903-F3E7E8D67E98}"/>
    <cellStyle name="Comma 2 4 2" xfId="314" xr:uid="{19D5A6A1-9EC4-4864-A2D2-388AE3B178B9}"/>
    <cellStyle name="Comma 2 4 2 2" xfId="547" xr:uid="{29C72BD3-70B1-477F-AE49-AF819BA3FE31}"/>
    <cellStyle name="Comma 2 4 2 3" xfId="779" xr:uid="{35080314-8DA1-4CF8-81B1-335C5F898447}"/>
    <cellStyle name="Comma 2 4 3" xfId="431" xr:uid="{9312F703-9353-4157-9023-6FFB0B0C8C15}"/>
    <cellStyle name="Comma 2 4 4" xfId="663" xr:uid="{A7928A0C-F047-4448-A741-5ACB0B49B8D9}"/>
    <cellStyle name="Comma 2 5" xfId="183" xr:uid="{66BD07A6-D025-408C-AF9B-147C067759A4}"/>
    <cellStyle name="Comma 2 5 2" xfId="303" xr:uid="{91301F6F-D410-4CD4-B8E5-A256315C6102}"/>
    <cellStyle name="Comma 2 5 2 2" xfId="536" xr:uid="{3BA96910-6DAD-462B-AC9E-F151ADC4F7ED}"/>
    <cellStyle name="Comma 2 5 2 3" xfId="768" xr:uid="{52BED30D-4EFF-425A-B661-5DFD31A86C7F}"/>
    <cellStyle name="Comma 2 5 3" xfId="420" xr:uid="{4CF02DB3-81FB-493F-AB23-B6A09867F0C2}"/>
    <cellStyle name="Comma 2 5 4" xfId="652" xr:uid="{33AA2457-2A86-4B15-A3F5-296CD4B75610}"/>
    <cellStyle name="Comma 2 6" xfId="151" xr:uid="{62FFA87D-C150-4FD6-8F4F-E9C0E3141A3D}"/>
    <cellStyle name="Comma 2 6 2" xfId="272" xr:uid="{14196CAA-210F-49C9-92A5-656B2073E742}"/>
    <cellStyle name="Comma 2 6 2 2" xfId="505" xr:uid="{3F353C7F-451A-46D1-87A5-E4F0734D4D57}"/>
    <cellStyle name="Comma 2 6 2 3" xfId="737" xr:uid="{457C79FD-2D70-48EE-8C79-3217A7818C6D}"/>
    <cellStyle name="Comma 2 6 3" xfId="389" xr:uid="{570B85D4-C22E-4597-B495-B60DB8C09A7C}"/>
    <cellStyle name="Comma 2 6 4" xfId="621" xr:uid="{B1D9F632-9446-4163-BBE8-FA273D2409BF}"/>
    <cellStyle name="Comma 2 7" xfId="83" xr:uid="{68FF14FA-32C0-4412-9A01-418C79F05F1B}"/>
    <cellStyle name="Comma 2 7 2" xfId="243" xr:uid="{5966FA31-B018-4DB2-870F-85F0F2A99CB2}"/>
    <cellStyle name="Comma 2 7 2 2" xfId="476" xr:uid="{B98AD66C-60C9-4A6F-9863-C64E22F442F7}"/>
    <cellStyle name="Comma 2 7 2 3" xfId="708" xr:uid="{741E8368-FF02-415D-8864-6C43F6504ED5}"/>
    <cellStyle name="Comma 2 7 3" xfId="360" xr:uid="{2A0F0F37-8193-492E-AB54-08F9665185D3}"/>
    <cellStyle name="Comma 2 7 4" xfId="592" xr:uid="{CCA23ADC-D51B-4F69-96BB-E434B9E9FFCE}"/>
    <cellStyle name="Comma 3" xfId="92" xr:uid="{778820F1-54C2-4A56-B700-3E784666F2F5}"/>
    <cellStyle name="Comma 3 2" xfId="132" xr:uid="{21F85D56-9C1D-49BC-A794-0FFA26E200D2}"/>
    <cellStyle name="Comma 4" xfId="93" xr:uid="{456E5C12-1C7E-49C5-BA0B-C8BA0B306B5B}"/>
    <cellStyle name="Comma 4 2" xfId="133" xr:uid="{8091119E-E6E0-460D-86D0-921429EA025F}"/>
    <cellStyle name="Comma 5" xfId="81" xr:uid="{525BCA87-03EA-4069-B71B-B05119DCD756}"/>
    <cellStyle name="Comma 5 2" xfId="130" xr:uid="{91927FFF-8701-4967-9C92-82E6B9C953C9}"/>
    <cellStyle name="Comma 6" xfId="89" xr:uid="{25B8D004-B9B9-4F15-9650-4122E9A12C8F}"/>
    <cellStyle name="Comma 6 2" xfId="131" xr:uid="{131843BB-189B-4591-80DF-7D1D0D6EB43B}"/>
    <cellStyle name="Comma 7" xfId="94" xr:uid="{E94D02A0-4BE5-4727-BB4F-0E93C8B0C811}"/>
    <cellStyle name="Comma 7 2" xfId="134" xr:uid="{91A33982-9653-42B8-8E85-2BCCAC3F7F74}"/>
    <cellStyle name="Comma 8" xfId="95" xr:uid="{D19FE2D4-67F6-4205-90FF-5F4E94AAC68A}"/>
    <cellStyle name="Comma 8 2" xfId="135" xr:uid="{FA8F2F36-92E1-4F2C-A44E-8757629F404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7" builtinId="8"/>
    <cellStyle name="Incorrecto" xfId="7" builtinId="27" customBuiltin="1"/>
    <cellStyle name="Millares" xfId="1" builtinId="3"/>
    <cellStyle name="Millares [0]" xfId="51" builtinId="6"/>
    <cellStyle name="Millares [0] 10" xfId="97" xr:uid="{7027B8B8-83EF-420C-9FA9-78EF53089FD0}"/>
    <cellStyle name="Millares [0] 10 2" xfId="246" xr:uid="{6A056CDB-EDEF-4747-B48E-CA0ADB04DC60}"/>
    <cellStyle name="Millares [0] 10 2 2" xfId="479" xr:uid="{061F34CF-C493-4A6B-B234-944CB043FFEA}"/>
    <cellStyle name="Millares [0] 10 2 3" xfId="711" xr:uid="{556497FD-946D-46CD-B346-F9275777EC41}"/>
    <cellStyle name="Millares [0] 10 3" xfId="363" xr:uid="{F9B89B32-F3AB-4852-BD89-1B05DF108BEC}"/>
    <cellStyle name="Millares [0] 10 4" xfId="595" xr:uid="{99D757A5-9B6F-4B25-B08A-5296078F5B60}"/>
    <cellStyle name="Millares [0] 11" xfId="69" xr:uid="{918926A1-D1AD-4499-A95D-5E9633C87512}"/>
    <cellStyle name="Millares [0] 11 2" xfId="239" xr:uid="{76233CDE-B609-484B-81EF-B3B6535E4F42}"/>
    <cellStyle name="Millares [0] 11 2 2" xfId="472" xr:uid="{47037CB6-9841-4A2C-B21A-D3C4B94889CE}"/>
    <cellStyle name="Millares [0] 11 2 3" xfId="704" xr:uid="{28978572-73AC-48BA-97A5-AC7904547155}"/>
    <cellStyle name="Millares [0] 11 3" xfId="356" xr:uid="{C627586A-9BD1-4808-BE0C-9E3C4ECDA8FF}"/>
    <cellStyle name="Millares [0] 11 4" xfId="588" xr:uid="{FE2302E0-839A-4FFA-91F7-FEC2F01DEE44}"/>
    <cellStyle name="Millares [0] 12" xfId="64" xr:uid="{393FBA3E-7033-4589-A4F4-B647B0487923}"/>
    <cellStyle name="Millares [0] 12 2" xfId="235" xr:uid="{9B56539A-18D3-4848-BF1D-AFDC900D8B82}"/>
    <cellStyle name="Millares [0] 12 2 2" xfId="468" xr:uid="{9CEF4DFC-2D58-4D1C-9CD5-98E5170416A4}"/>
    <cellStyle name="Millares [0] 12 2 3" xfId="700" xr:uid="{680AEFF8-B4A4-4831-ABD3-C25B2A73E071}"/>
    <cellStyle name="Millares [0] 12 3" xfId="352" xr:uid="{B8CECE10-8BD1-4508-A68A-EA7F446C5D9F}"/>
    <cellStyle name="Millares [0] 12 4" xfId="584" xr:uid="{84D415C7-DCE5-464A-AE66-D65E0DAD1D4E}"/>
    <cellStyle name="Millares [0] 13" xfId="223" xr:uid="{CA8CCFB0-9790-4D65-B5F8-BD199CC0DF66}"/>
    <cellStyle name="Millares [0] 13 2" xfId="339" xr:uid="{5237758D-E1A1-438D-BE86-6B78AF649C57}"/>
    <cellStyle name="Millares [0] 13 2 2" xfId="572" xr:uid="{6F528CE6-59A7-45B6-AD9E-38D42FEF71D7}"/>
    <cellStyle name="Millares [0] 13 2 3" xfId="804" xr:uid="{EFAB94FE-93B8-485C-BFAB-83F0B19AEFFF}"/>
    <cellStyle name="Millares [0] 13 3" xfId="456" xr:uid="{356571AE-9654-4D8B-B2D6-32503E574C7D}"/>
    <cellStyle name="Millares [0] 13 4" xfId="688" xr:uid="{A0FC1368-19C6-4A7A-9EAF-8452FAE98E87}"/>
    <cellStyle name="Millares [0] 14" xfId="60" xr:uid="{DD37AB62-8369-4A26-A238-129480FD4970}"/>
    <cellStyle name="Millares [0] 14 2" xfId="231" xr:uid="{931A6C19-CBFD-47CB-9F84-56FEFD3F8107}"/>
    <cellStyle name="Millares [0] 14 2 2" xfId="464" xr:uid="{FAFE9DA0-BE0A-48B2-A537-A021B1F189F7}"/>
    <cellStyle name="Millares [0] 14 2 3" xfId="696" xr:uid="{ED79217C-65E5-4855-A41F-895A0F516507}"/>
    <cellStyle name="Millares [0] 14 3" xfId="348" xr:uid="{1635DD9C-B59B-4B75-B29F-82A4558132C2}"/>
    <cellStyle name="Millares [0] 14 4" xfId="580" xr:uid="{A79726D0-6D82-4678-89E9-70038F04F89D}"/>
    <cellStyle name="Millares [0] 15" xfId="227" xr:uid="{852B078B-4444-4A75-9998-49C977ED2E6B}"/>
    <cellStyle name="Millares [0] 15 2" xfId="460" xr:uid="{415B1A5A-DC6E-4C20-8DB6-547D16153975}"/>
    <cellStyle name="Millares [0] 15 3" xfId="692" xr:uid="{1D010A01-9B51-4E02-B612-D2C27B43F754}"/>
    <cellStyle name="Millares [0] 16" xfId="344" xr:uid="{0B59C379-0E7A-49C5-ABF3-867917808E1B}"/>
    <cellStyle name="Millares [0] 17" xfId="576" xr:uid="{31A8B4AD-80A9-4165-AC79-EB122EC3EC0C}"/>
    <cellStyle name="Millares [0] 2" xfId="45" xr:uid="{00000000-0005-0000-0000-000028000000}"/>
    <cellStyle name="Millares [0] 2 2" xfId="54" xr:uid="{00000000-0005-0000-0000-000029000000}"/>
    <cellStyle name="Millares [0] 2 2 10" xfId="345" xr:uid="{31B35737-E035-47AA-99D5-8FD4CB47A100}"/>
    <cellStyle name="Millares [0] 2 2 11" xfId="577" xr:uid="{E96B804A-4D1A-43D1-A4E8-2623D9884C0E}"/>
    <cellStyle name="Millares [0] 2 2 2" xfId="120" xr:uid="{444087E8-D5B6-444C-88A1-E47440159E93}"/>
    <cellStyle name="Millares [0] 2 2 2 2" xfId="215" xr:uid="{BE4E9EEE-2D70-4CB0-8330-CA43B3E5B5D1}"/>
    <cellStyle name="Millares [0] 2 2 2 2 2" xfId="331" xr:uid="{D6951186-DB6B-42F8-BE45-4A190B36B39A}"/>
    <cellStyle name="Millares [0] 2 2 2 2 2 2" xfId="564" xr:uid="{D5FC63D2-F89E-41AA-B0B4-B4673F4FFD30}"/>
    <cellStyle name="Millares [0] 2 2 2 2 2 3" xfId="796" xr:uid="{83047704-B523-48BE-A14D-A48D96BE2335}"/>
    <cellStyle name="Millares [0] 2 2 2 2 3" xfId="448" xr:uid="{04BB6C4A-34C1-47A6-B378-BE24DE6609EE}"/>
    <cellStyle name="Millares [0] 2 2 2 2 4" xfId="680" xr:uid="{95708A43-FF4B-4819-B413-9871813B2FCE}"/>
    <cellStyle name="Millares [0] 2 2 2 3" xfId="168" xr:uid="{941AE9FF-8DB4-421F-9B0A-C7296D229288}"/>
    <cellStyle name="Millares [0] 2 2 2 3 2" xfId="289" xr:uid="{21A2E69B-E861-4A95-979F-F346C12DAA8E}"/>
    <cellStyle name="Millares [0] 2 2 2 3 2 2" xfId="522" xr:uid="{A80F56EC-FE66-4753-A8FA-FF79FC341321}"/>
    <cellStyle name="Millares [0] 2 2 2 3 2 3" xfId="754" xr:uid="{06D78582-4158-4E5F-9B27-FC9692B08308}"/>
    <cellStyle name="Millares [0] 2 2 2 3 3" xfId="406" xr:uid="{61D2C5DE-71AD-4099-90EF-06C771C5B2A6}"/>
    <cellStyle name="Millares [0] 2 2 2 3 4" xfId="638" xr:uid="{EB60D62B-0012-4D83-A088-BA1854B507C4}"/>
    <cellStyle name="Millares [0] 2 2 2 4" xfId="262" xr:uid="{6B4BBDB9-B3DF-4BDD-964D-331785952CB1}"/>
    <cellStyle name="Millares [0] 2 2 2 4 2" xfId="495" xr:uid="{4F661C59-A346-468A-A4BD-0D8BA256AE19}"/>
    <cellStyle name="Millares [0] 2 2 2 4 3" xfId="727" xr:uid="{E589A3DB-0B47-46F6-BCB4-5EFF5C3DDEEA}"/>
    <cellStyle name="Millares [0] 2 2 2 5" xfId="379" xr:uid="{9CA4D786-0944-426A-BECC-7D6F645AD860}"/>
    <cellStyle name="Millares [0] 2 2 2 6" xfId="611" xr:uid="{E948EE08-3BCF-40E2-9EC3-E2F8EE04EBE0}"/>
    <cellStyle name="Millares [0] 2 2 3" xfId="203" xr:uid="{036F7E65-CE62-45DB-8CBE-84C530F817D6}"/>
    <cellStyle name="Millares [0] 2 2 3 2" xfId="320" xr:uid="{9D8EF374-34F5-4F1D-A97B-741931FF71D0}"/>
    <cellStyle name="Millares [0] 2 2 3 2 2" xfId="553" xr:uid="{AA374122-B8F6-43ED-B34A-7FCDFA67AA6C}"/>
    <cellStyle name="Millares [0] 2 2 3 2 3" xfId="785" xr:uid="{BA14439F-BE4D-4BE9-A396-7A6788304A51}"/>
    <cellStyle name="Millares [0] 2 2 3 3" xfId="437" xr:uid="{6C8A5A21-E6B0-466A-93BE-1FF72A5B3651}"/>
    <cellStyle name="Millares [0] 2 2 3 4" xfId="669" xr:uid="{987E4743-94B9-49D2-BDB2-A504876866CE}"/>
    <cellStyle name="Millares [0] 2 2 4" xfId="157" xr:uid="{C84026AE-336E-4DF9-BBD2-84125DCC8512}"/>
    <cellStyle name="Millares [0] 2 2 4 2" xfId="278" xr:uid="{2965F324-4EA9-4288-91C7-E990EF467A88}"/>
    <cellStyle name="Millares [0] 2 2 4 2 2" xfId="511" xr:uid="{B9A9DE52-1DEF-4867-AE32-DDD4E493E4EC}"/>
    <cellStyle name="Millares [0] 2 2 4 2 3" xfId="743" xr:uid="{AB8CE946-7F0A-4D9F-BD98-5D84E27F4DAC}"/>
    <cellStyle name="Millares [0] 2 2 4 3" xfId="395" xr:uid="{22932B07-02ED-43CE-B365-3B5E052BD9C5}"/>
    <cellStyle name="Millares [0] 2 2 4 4" xfId="627" xr:uid="{3451EA38-C4E2-4117-B661-5A546E5CD3C6}"/>
    <cellStyle name="Millares [0] 2 2 5" xfId="109" xr:uid="{C44E58CB-5201-4CA2-B5ED-389890EDAE8D}"/>
    <cellStyle name="Millares [0] 2 2 5 2" xfId="251" xr:uid="{B9F4E8F1-9091-4E12-98F0-2A0A21551CA7}"/>
    <cellStyle name="Millares [0] 2 2 5 2 2" xfId="484" xr:uid="{5F9C03A5-2D77-4760-8E29-1FB1DE392DBD}"/>
    <cellStyle name="Millares [0] 2 2 5 2 3" xfId="716" xr:uid="{90FAA319-E70D-4134-9C6C-4FCF34A3273C}"/>
    <cellStyle name="Millares [0] 2 2 5 3" xfId="368" xr:uid="{4E3A812B-9517-48F4-BE82-8EB48CC17797}"/>
    <cellStyle name="Millares [0] 2 2 5 4" xfId="600" xr:uid="{A0DA7DD2-0CEA-4875-9DBC-B32643CBB9BE}"/>
    <cellStyle name="Millares [0] 2 2 6" xfId="66" xr:uid="{653E040A-E10B-4932-B8C8-9F154A72535A}"/>
    <cellStyle name="Millares [0] 2 2 6 2" xfId="236" xr:uid="{D4664C72-FFE5-48C9-AF56-078F308C740A}"/>
    <cellStyle name="Millares [0] 2 2 6 2 2" xfId="469" xr:uid="{AD02A787-F0DC-40BF-9549-1EC5728211A1}"/>
    <cellStyle name="Millares [0] 2 2 6 2 3" xfId="701" xr:uid="{66021494-CEA5-45BC-A579-B3C27DE00738}"/>
    <cellStyle name="Millares [0] 2 2 6 3" xfId="353" xr:uid="{9C87E4F4-DBBE-4979-B011-DD3C49271B30}"/>
    <cellStyle name="Millares [0] 2 2 6 4" xfId="585" xr:uid="{D2F0BC3C-D6EA-4626-9056-3D1AD39E7781}"/>
    <cellStyle name="Millares [0] 2 2 7" xfId="224" xr:uid="{2BA2888B-68FF-407A-B2E1-91C9A745561C}"/>
    <cellStyle name="Millares [0] 2 2 7 2" xfId="340" xr:uid="{9166DA39-F5CE-48A3-9C08-BBB73B344EFD}"/>
    <cellStyle name="Millares [0] 2 2 7 2 2" xfId="573" xr:uid="{19F1D846-F21E-4924-9F8C-FC311B04DFB9}"/>
    <cellStyle name="Millares [0] 2 2 7 2 3" xfId="805" xr:uid="{B1B0C411-91D8-4B4C-860A-8AB3F9A7A04C}"/>
    <cellStyle name="Millares [0] 2 2 7 3" xfId="457" xr:uid="{7C77A784-5569-4C39-96F6-AF035FCB66DA}"/>
    <cellStyle name="Millares [0] 2 2 7 4" xfId="689" xr:uid="{87229675-CE6D-42DB-B518-E9EC7446F950}"/>
    <cellStyle name="Millares [0] 2 2 8" xfId="61" xr:uid="{61976DBF-B336-4DB1-956B-A9B6E8775F2D}"/>
    <cellStyle name="Millares [0] 2 2 8 2" xfId="232" xr:uid="{359D0629-FEFF-403B-B711-AD3302B21132}"/>
    <cellStyle name="Millares [0] 2 2 8 2 2" xfId="465" xr:uid="{ED38F678-F4A4-434D-9FEA-2F97F6F171CF}"/>
    <cellStyle name="Millares [0] 2 2 8 2 3" xfId="697" xr:uid="{06B43440-7547-4E2A-88AB-2911C83EBEA1}"/>
    <cellStyle name="Millares [0] 2 2 8 3" xfId="349" xr:uid="{8AF7194E-0AA3-4919-B2C3-800FBAB99332}"/>
    <cellStyle name="Millares [0] 2 2 8 4" xfId="581" xr:uid="{AB0B4143-ADC1-49F0-952D-809798761699}"/>
    <cellStyle name="Millares [0] 2 2 9" xfId="228" xr:uid="{1BE7BF11-E5D2-4F0A-ADEE-1BA1899F7304}"/>
    <cellStyle name="Millares [0] 2 2 9 2" xfId="461" xr:uid="{1CAB7405-3820-4DCE-B045-AD6E50246360}"/>
    <cellStyle name="Millares [0] 2 2 9 3" xfId="693" xr:uid="{6D5BE453-B675-48DD-AB7C-DFD917129E99}"/>
    <cellStyle name="Millares [0] 2 3" xfId="144" xr:uid="{5BC77479-E42D-4879-A674-49930D314FF7}"/>
    <cellStyle name="Millares [0] 2 4" xfId="177" xr:uid="{4CD78668-7944-41F4-B43A-EA60FCE78FD6}"/>
    <cellStyle name="Millares [0] 2 4 2" xfId="298" xr:uid="{2DC4ADDC-CE1B-4C3F-B667-50931CEF582A}"/>
    <cellStyle name="Millares [0] 2 4 2 2" xfId="531" xr:uid="{C21EB740-9503-4E1F-9CB3-C1FCE5F3C269}"/>
    <cellStyle name="Millares [0] 2 4 2 3" xfId="763" xr:uid="{A81054F4-1D0F-4412-9F73-1FA330BB7DDD}"/>
    <cellStyle name="Millares [0] 2 4 3" xfId="415" xr:uid="{EAEEDC87-99CC-48C8-B36C-80B7D3543504}"/>
    <cellStyle name="Millares [0] 2 4 4" xfId="647" xr:uid="{25D4F354-D0E4-4C40-B377-2A44D4FC94E2}"/>
    <cellStyle name="Millares [0] 2 5" xfId="98" xr:uid="{372B35B9-DA8E-4BDF-935A-FE1293E1E9E0}"/>
    <cellStyle name="Millares [0] 2 5 2" xfId="247" xr:uid="{E2C96677-4A6E-40BA-91BC-B663E5C50EAE}"/>
    <cellStyle name="Millares [0] 2 5 2 2" xfId="480" xr:uid="{1C605274-CB40-4571-B641-F1CB0AB80379}"/>
    <cellStyle name="Millares [0] 2 5 2 3" xfId="712" xr:uid="{F8168BA8-7ABF-4AFD-B52C-0A508F1E8597}"/>
    <cellStyle name="Millares [0] 2 5 3" xfId="364" xr:uid="{5505CD79-A3B4-483C-AAB9-2424E8018339}"/>
    <cellStyle name="Millares [0] 2 5 4" xfId="596" xr:uid="{AEF99EE4-CDDB-4104-9117-4FDE618FA052}"/>
    <cellStyle name="Millares [0] 3" xfId="56" xr:uid="{00000000-0005-0000-0000-00002A000000}"/>
    <cellStyle name="Millares [0] 3 10" xfId="63" xr:uid="{27E7C5C7-2109-4BD3-A5FB-269E95DCE746}"/>
    <cellStyle name="Millares [0] 3 10 2" xfId="234" xr:uid="{FA18A7A6-7355-4686-9E6F-82199CBB241E}"/>
    <cellStyle name="Millares [0] 3 10 2 2" xfId="467" xr:uid="{164E056C-D4CF-4A01-9E92-87C23D5BC696}"/>
    <cellStyle name="Millares [0] 3 10 2 3" xfId="699" xr:uid="{0ABE2BC0-2794-484A-8BC7-84F0F65885D8}"/>
    <cellStyle name="Millares [0] 3 10 3" xfId="351" xr:uid="{0E99657B-C6FD-4DDD-991F-1982831E5FF1}"/>
    <cellStyle name="Millares [0] 3 10 4" xfId="583" xr:uid="{55D4896F-468B-4CEF-ABB6-1EE8B906BF0A}"/>
    <cellStyle name="Millares [0] 3 11" xfId="230" xr:uid="{C1680EDD-64E1-4A3E-A111-B5E31CA1240B}"/>
    <cellStyle name="Millares [0] 3 11 2" xfId="463" xr:uid="{E5532AFC-1074-45C6-A867-85E404CEC120}"/>
    <cellStyle name="Millares [0] 3 11 3" xfId="695" xr:uid="{D7E8458A-1BF8-4F31-B5DB-ACD256312BD5}"/>
    <cellStyle name="Millares [0] 3 12" xfId="347" xr:uid="{BCE3D066-F5C0-49B3-AE6D-D02D50178EFD}"/>
    <cellStyle name="Millares [0] 3 13" xfId="579" xr:uid="{D8284C5B-EF49-4B2D-9239-20363D735343}"/>
    <cellStyle name="Millares [0] 3 2" xfId="119" xr:uid="{2752B5B7-591E-4816-AA25-8924128D35F7}"/>
    <cellStyle name="Millares [0] 3 2 2" xfId="214" xr:uid="{787282D7-4001-496D-81B0-AA6AC59691C5}"/>
    <cellStyle name="Millares [0] 3 2 2 2" xfId="330" xr:uid="{48068146-8F76-48DE-862B-69D9676CDAA9}"/>
    <cellStyle name="Millares [0] 3 2 2 2 2" xfId="563" xr:uid="{283E08E3-9F4F-4A6F-B26D-38474CC3FC8B}"/>
    <cellStyle name="Millares [0] 3 2 2 2 3" xfId="795" xr:uid="{BDC2B0B0-A600-4696-B86F-EBA215CEC2DE}"/>
    <cellStyle name="Millares [0] 3 2 2 3" xfId="447" xr:uid="{08E16F2D-0CC4-4222-88F0-55CF9A466D04}"/>
    <cellStyle name="Millares [0] 3 2 2 4" xfId="679" xr:uid="{4FC378AE-4485-45D5-A695-47F0C1B500BF}"/>
    <cellStyle name="Millares [0] 3 2 3" xfId="167" xr:uid="{82C2B9CD-7B54-4E71-965B-CA0FC84B5588}"/>
    <cellStyle name="Millares [0] 3 2 3 2" xfId="288" xr:uid="{472346C5-2A11-400C-9BE5-16ACE1B5948C}"/>
    <cellStyle name="Millares [0] 3 2 3 2 2" xfId="521" xr:uid="{BAC068D9-C31E-4046-B7F4-4F2030B16D61}"/>
    <cellStyle name="Millares [0] 3 2 3 2 3" xfId="753" xr:uid="{560880C4-7B41-4E3B-ADDA-22B4CEADEA17}"/>
    <cellStyle name="Millares [0] 3 2 3 3" xfId="405" xr:uid="{93B42B18-4AB7-4A66-B468-42051C504AE1}"/>
    <cellStyle name="Millares [0] 3 2 3 4" xfId="637" xr:uid="{6B2FAD63-D820-4F0D-B066-2A6BBB4C6D16}"/>
    <cellStyle name="Millares [0] 3 2 4" xfId="261" xr:uid="{059D0D71-7974-473F-8FAF-CAB463E2D73E}"/>
    <cellStyle name="Millares [0] 3 2 4 2" xfId="494" xr:uid="{6CB9B848-D963-4072-A9FB-084B1A8911AA}"/>
    <cellStyle name="Millares [0] 3 2 4 3" xfId="726" xr:uid="{F491C54F-74C7-4054-978F-D2E9A1B11DE7}"/>
    <cellStyle name="Millares [0] 3 2 5" xfId="378" xr:uid="{27E32B37-7E20-4400-AA98-3CA0B305255A}"/>
    <cellStyle name="Millares [0] 3 2 6" xfId="610" xr:uid="{2589DA65-A4A2-4C44-8039-ABB6FF3896DD}"/>
    <cellStyle name="Millares [0] 3 3" xfId="202" xr:uid="{D2B15B86-F3A6-414F-B9ED-8AB373E9ADEB}"/>
    <cellStyle name="Millares [0] 3 3 2" xfId="319" xr:uid="{02DB05D3-5E02-4ABD-8113-AAEB964FDD7D}"/>
    <cellStyle name="Millares [0] 3 3 2 2" xfId="552" xr:uid="{4AE34A0A-C41B-4693-8C02-FAF95D8446B5}"/>
    <cellStyle name="Millares [0] 3 3 2 3" xfId="784" xr:uid="{98C459DE-827A-4C24-8C1A-408C71AD3860}"/>
    <cellStyle name="Millares [0] 3 3 3" xfId="436" xr:uid="{C7856303-7D85-450C-BB2D-BD63038ED83D}"/>
    <cellStyle name="Millares [0] 3 3 4" xfId="668" xr:uid="{C14FC750-BCB5-411A-9DBF-1D7518B9547E}"/>
    <cellStyle name="Millares [0] 3 4" xfId="186" xr:uid="{9C29C018-411E-477B-A71F-D920A94E609E}"/>
    <cellStyle name="Millares [0] 3 4 2" xfId="306" xr:uid="{FDC10C64-CD67-4DD9-B933-272DAE6C1A53}"/>
    <cellStyle name="Millares [0] 3 4 2 2" xfId="539" xr:uid="{B16E989C-CBEC-48E3-9151-916C4CBD677B}"/>
    <cellStyle name="Millares [0] 3 4 2 3" xfId="771" xr:uid="{C2DFB443-56C3-4B28-89EB-E5B0D9EFBAFF}"/>
    <cellStyle name="Millares [0] 3 4 3" xfId="423" xr:uid="{464ADEC3-A7B4-4840-BB8A-A1EAA17297C0}"/>
    <cellStyle name="Millares [0] 3 4 4" xfId="655" xr:uid="{DDC8FDEE-9A36-4115-81F3-41B92AD27E8D}"/>
    <cellStyle name="Millares [0] 3 5" xfId="156" xr:uid="{90C42F3F-F635-4B72-B898-BFFC4EEB9CAC}"/>
    <cellStyle name="Millares [0] 3 5 2" xfId="277" xr:uid="{E5A4AB41-EF72-4330-9399-F87CC3840A20}"/>
    <cellStyle name="Millares [0] 3 5 2 2" xfId="510" xr:uid="{E318EBB0-7D76-410B-87C8-20F1A59CFEEF}"/>
    <cellStyle name="Millares [0] 3 5 2 3" xfId="742" xr:uid="{62AA57FD-95A4-4641-A135-2BAED6CBED23}"/>
    <cellStyle name="Millares [0] 3 5 3" xfId="394" xr:uid="{E70B6EFC-ACF1-4DF3-B02C-87ECD06EA744}"/>
    <cellStyle name="Millares [0] 3 5 4" xfId="626" xr:uid="{81A608E0-2662-4A21-BF83-E85FCA6DC9E8}"/>
    <cellStyle name="Millares [0] 3 6" xfId="107" xr:uid="{FF67C37B-F306-45E2-9936-83FBB7EEB361}"/>
    <cellStyle name="Millares [0] 3 6 2" xfId="250" xr:uid="{865D5A10-DCCC-48AA-A205-69476A0E46D8}"/>
    <cellStyle name="Millares [0] 3 6 2 2" xfId="483" xr:uid="{4AD47A88-0505-41DD-934E-EF6A7F59BB3E}"/>
    <cellStyle name="Millares [0] 3 6 2 3" xfId="715" xr:uid="{C0B6526D-CD4F-4603-A48C-FCCFF30B6017}"/>
    <cellStyle name="Millares [0] 3 6 3" xfId="367" xr:uid="{39ADBAEE-C53F-42A8-AB83-EF1B718E45CC}"/>
    <cellStyle name="Millares [0] 3 6 4" xfId="599" xr:uid="{0339FFD3-C4F6-4021-84D6-0A540E407624}"/>
    <cellStyle name="Millares [0] 3 7" xfId="72" xr:uid="{D3AF0AA7-97EE-4E15-93F0-BA1682398B3A}"/>
    <cellStyle name="Millares [0] 3 8" xfId="68" xr:uid="{68AC2F82-82C1-4A8C-B6DD-CD000AE7E0B2}"/>
    <cellStyle name="Millares [0] 3 8 2" xfId="238" xr:uid="{33463010-9E9C-4A41-BCEB-5BAE9AD0178F}"/>
    <cellStyle name="Millares [0] 3 8 2 2" xfId="471" xr:uid="{AF910713-1DB2-46D7-94F2-E8C236E4E786}"/>
    <cellStyle name="Millares [0] 3 8 2 3" xfId="703" xr:uid="{09C1728D-97E0-428D-8303-8DFCDF6F9C9C}"/>
    <cellStyle name="Millares [0] 3 8 3" xfId="355" xr:uid="{BCCB3047-B134-450A-9575-7E8A992FCAD6}"/>
    <cellStyle name="Millares [0] 3 8 4" xfId="587" xr:uid="{8CAAFD98-8622-4B53-941A-7FEC03ED2913}"/>
    <cellStyle name="Millares [0] 3 9" xfId="226" xr:uid="{50CB471E-2D2B-4C30-BB7B-BE2E96C98810}"/>
    <cellStyle name="Millares [0] 3 9 2" xfId="342" xr:uid="{234631E0-10F7-4C0F-AE45-7E6C859806F6}"/>
    <cellStyle name="Millares [0] 3 9 2 2" xfId="575" xr:uid="{95348F9F-7360-4956-AF77-36FBB14958F8}"/>
    <cellStyle name="Millares [0] 3 9 2 3" xfId="807" xr:uid="{644B0701-3262-4A59-A4F5-24A6382E9F9C}"/>
    <cellStyle name="Millares [0] 3 9 3" xfId="459" xr:uid="{D271B24D-F279-406E-9F60-ABF656BA5045}"/>
    <cellStyle name="Millares [0] 3 9 4" xfId="691" xr:uid="{F71D17A3-12A8-4137-B954-439939199EE3}"/>
    <cellStyle name="Millares [0] 4" xfId="116" xr:uid="{EEB70B32-37D0-4A5F-8270-B5779EC67934}"/>
    <cellStyle name="Millares [0] 4 2" xfId="211" xr:uid="{011F4C49-F916-484B-BF49-B5F019D88CA7}"/>
    <cellStyle name="Millares [0] 4 2 2" xfId="327" xr:uid="{E0A52C15-762B-439E-AF7A-2D00F5FFE0FD}"/>
    <cellStyle name="Millares [0] 4 2 2 2" xfId="560" xr:uid="{1F06D6F9-77DC-4CAD-B43D-4A9320F69F97}"/>
    <cellStyle name="Millares [0] 4 2 2 3" xfId="792" xr:uid="{B195F0EE-02B9-45DB-AC7C-5A659B0ABA39}"/>
    <cellStyle name="Millares [0] 4 2 3" xfId="444" xr:uid="{0F129977-467D-4B94-8487-63A4C66EF3EA}"/>
    <cellStyle name="Millares [0] 4 2 4" xfId="676" xr:uid="{842E74AC-C57F-4B3C-A252-8BC97661288F}"/>
    <cellStyle name="Millares [0] 4 3" xfId="190" xr:uid="{905DD5C1-FC26-4433-A941-3421FEE4C6D6}"/>
    <cellStyle name="Millares [0] 4 3 2" xfId="310" xr:uid="{EB530DE6-1EE7-4C29-AE0F-F43D17154450}"/>
    <cellStyle name="Millares [0] 4 3 2 2" xfId="543" xr:uid="{971C6333-3EFF-404D-BA00-AFD783E9B64F}"/>
    <cellStyle name="Millares [0] 4 3 2 3" xfId="775" xr:uid="{E9239316-FE28-4CCE-9922-FC18CDABFA34}"/>
    <cellStyle name="Millares [0] 4 3 3" xfId="427" xr:uid="{43125A12-FDA5-466B-8A1F-C49D154A7544}"/>
    <cellStyle name="Millares [0] 4 3 4" xfId="659" xr:uid="{0F0596DF-1350-450B-92BF-878389A5FEBE}"/>
    <cellStyle name="Millares [0] 4 4" xfId="164" xr:uid="{42B1FD4F-112F-4319-B161-DDEEF9B090B3}"/>
    <cellStyle name="Millares [0] 4 4 2" xfId="285" xr:uid="{108E533A-B3A6-43F7-93D3-695252C6D0A1}"/>
    <cellStyle name="Millares [0] 4 4 2 2" xfId="518" xr:uid="{67EA97BD-56AD-470F-850B-98CE97349E41}"/>
    <cellStyle name="Millares [0] 4 4 2 3" xfId="750" xr:uid="{A9CA8DBE-38E9-46AD-9DA4-79806A24BA28}"/>
    <cellStyle name="Millares [0] 4 4 3" xfId="402" xr:uid="{7573CD9D-D82C-4B1F-8B9F-8766EE663E5B}"/>
    <cellStyle name="Millares [0] 4 4 4" xfId="634" xr:uid="{4ED99F77-E09A-42B9-888E-D704CEA5E5D5}"/>
    <cellStyle name="Millares [0] 4 5" xfId="258" xr:uid="{F2E877F3-23EA-48D8-A93F-1376B8DF7B0E}"/>
    <cellStyle name="Millares [0] 4 5 2" xfId="491" xr:uid="{92B65E58-8798-4F05-AA13-B40E0FCED542}"/>
    <cellStyle name="Millares [0] 4 5 3" xfId="723" xr:uid="{F9354502-D51D-4FE5-9CC6-CA961E1D7DE1}"/>
    <cellStyle name="Millares [0] 4 6" xfId="375" xr:uid="{16436389-FC9F-4BBC-AD68-557C521D790F}"/>
    <cellStyle name="Millares [0] 4 7" xfId="607" xr:uid="{2BFB1597-EFF6-43D9-A21C-7EE9D6C980A0}"/>
    <cellStyle name="Millares [0] 5" xfId="126" xr:uid="{00C47553-A5C1-4973-97F8-6490CBF3D58C}"/>
    <cellStyle name="Millares [0] 5 2" xfId="216" xr:uid="{7DE254B1-E8C6-4B3C-8020-5B97A1124BC4}"/>
    <cellStyle name="Millares [0] 5 2 2" xfId="332" xr:uid="{3DC902E5-E33A-4EE4-81B9-83F72B5DE84E}"/>
    <cellStyle name="Millares [0] 5 2 2 2" xfId="565" xr:uid="{711268FA-00F5-413A-9AC5-2F6A1ABB3B98}"/>
    <cellStyle name="Millares [0] 5 2 2 3" xfId="797" xr:uid="{DBE1C141-3E48-4CF0-99FF-DB2AB82E7F76}"/>
    <cellStyle name="Millares [0] 5 2 3" xfId="449" xr:uid="{97E08883-4951-4205-8AB7-7E7D7198C8EB}"/>
    <cellStyle name="Millares [0] 5 2 4" xfId="681" xr:uid="{F3747B2F-1908-4DD3-B2A6-AA0362B4BCD6}"/>
    <cellStyle name="Millares [0] 5 3" xfId="178" xr:uid="{96B38845-845C-4C2B-8027-1868C769204E}"/>
    <cellStyle name="Millares [0] 5 3 2" xfId="299" xr:uid="{C0AC405E-BD15-4285-A229-1BAA4DCFF664}"/>
    <cellStyle name="Millares [0] 5 3 2 2" xfId="532" xr:uid="{81BB6370-9218-42BA-874D-E1A6CBD469C6}"/>
    <cellStyle name="Millares [0] 5 3 2 3" xfId="764" xr:uid="{5C91191D-FA0E-4B47-A0A0-8B4872227165}"/>
    <cellStyle name="Millares [0] 5 3 3" xfId="416" xr:uid="{B364704D-DB02-4A83-B335-F03D46472139}"/>
    <cellStyle name="Millares [0] 5 3 4" xfId="648" xr:uid="{812412F0-DC8D-4F67-A823-E4801585837D}"/>
    <cellStyle name="Millares [0] 5 4" xfId="170" xr:uid="{56D6A743-D87D-4EAF-864B-80EB3EEB3F8C}"/>
    <cellStyle name="Millares [0] 5 4 2" xfId="291" xr:uid="{ADE5923B-EB47-45F4-B117-C87D94A08C49}"/>
    <cellStyle name="Millares [0] 5 4 2 2" xfId="524" xr:uid="{6B26CD80-608B-4077-8578-C040902519CD}"/>
    <cellStyle name="Millares [0] 5 4 2 3" xfId="756" xr:uid="{6FE7E070-558D-452C-9DC6-43BCD03CAD04}"/>
    <cellStyle name="Millares [0] 5 4 3" xfId="408" xr:uid="{12A86E64-F0EE-4B82-A5CE-671A74DAC149}"/>
    <cellStyle name="Millares [0] 5 4 4" xfId="640" xr:uid="{699E5365-4ACC-42F0-B5F7-9F3D87AAF94F}"/>
    <cellStyle name="Millares [0] 5 5" xfId="263" xr:uid="{6A4BF527-93F3-46B8-AF71-26B77ABE128E}"/>
    <cellStyle name="Millares [0] 5 5 2" xfId="496" xr:uid="{DFE5923C-A887-4B34-82D4-979834F456F7}"/>
    <cellStyle name="Millares [0] 5 5 3" xfId="728" xr:uid="{159B9944-4B8E-48C4-B745-D9AC9E169E81}"/>
    <cellStyle name="Millares [0] 5 6" xfId="380" xr:uid="{68260F9A-DECB-461A-839D-1581FF1DC39D}"/>
    <cellStyle name="Millares [0] 5 7" xfId="612" xr:uid="{82E296BD-6B15-4411-BBB8-DF00486B1319}"/>
    <cellStyle name="Millares [0] 6" xfId="139" xr:uid="{C71346D5-8A9E-4E5A-B318-400A299949EA}"/>
    <cellStyle name="Millares [0] 6 2" xfId="221" xr:uid="{FE99CC80-3DEE-4C42-9179-03177617D921}"/>
    <cellStyle name="Millares [0] 6 2 2" xfId="337" xr:uid="{CD620601-34DB-4F45-80B3-F9C7017AC3B8}"/>
    <cellStyle name="Millares [0] 6 2 2 2" xfId="570" xr:uid="{1B9346E7-A1C4-4641-A3E2-EE5C86401F7F}"/>
    <cellStyle name="Millares [0] 6 2 2 3" xfId="802" xr:uid="{0A1861BA-E454-4C01-ABEF-AC2D10F3D300}"/>
    <cellStyle name="Millares [0] 6 2 3" xfId="454" xr:uid="{1711EB38-85B9-40F8-9CED-92787419DF8B}"/>
    <cellStyle name="Millares [0] 6 2 4" xfId="686" xr:uid="{136934DF-E749-44B1-9DC4-967D2527654C}"/>
    <cellStyle name="Millares [0] 6 3" xfId="191" xr:uid="{1F229CF4-03E5-4898-9869-B985E4137869}"/>
    <cellStyle name="Millares [0] 6 3 2" xfId="311" xr:uid="{AD3DC1D4-FBC3-4300-BFB4-8B84B7DC7821}"/>
    <cellStyle name="Millares [0] 6 3 2 2" xfId="544" xr:uid="{C3C3510E-410C-4410-8754-7D7B1620A8BD}"/>
    <cellStyle name="Millares [0] 6 3 2 3" xfId="776" xr:uid="{26784B1C-1CBF-4AFE-906C-276666ABD129}"/>
    <cellStyle name="Millares [0] 6 3 3" xfId="428" xr:uid="{30E8ECD2-FA19-480A-96D5-7BF2539EBD2C}"/>
    <cellStyle name="Millares [0] 6 3 4" xfId="660" xr:uid="{CD275055-A7FF-4BB2-9831-630B366CDBA7}"/>
    <cellStyle name="Millares [0] 6 4" xfId="175" xr:uid="{045E468C-100F-4482-B8AF-86317EEFA101}"/>
    <cellStyle name="Millares [0] 6 4 2" xfId="296" xr:uid="{BA95CFF6-1118-4A4C-9297-37710EBE8229}"/>
    <cellStyle name="Millares [0] 6 4 2 2" xfId="529" xr:uid="{E691781A-BA17-43C3-81AE-990BE5817D92}"/>
    <cellStyle name="Millares [0] 6 4 2 3" xfId="761" xr:uid="{EF99BA93-AE27-43C6-A8C1-1D707DA50494}"/>
    <cellStyle name="Millares [0] 6 4 3" xfId="413" xr:uid="{0BE2D5F4-B115-42CA-B012-C457E25D4A44}"/>
    <cellStyle name="Millares [0] 6 4 4" xfId="645" xr:uid="{91F701EF-6649-4CCD-A2AE-FA1F2C914281}"/>
    <cellStyle name="Millares [0] 6 5" xfId="268" xr:uid="{4DF85687-1B9A-424F-87C3-82BE61A5F327}"/>
    <cellStyle name="Millares [0] 6 5 2" xfId="501" xr:uid="{457C27B8-92E1-4670-8942-C19AA8027773}"/>
    <cellStyle name="Millares [0] 6 5 3" xfId="733" xr:uid="{B28002C7-9A9E-462C-83A8-154C233B6CC7}"/>
    <cellStyle name="Millares [0] 6 6" xfId="385" xr:uid="{781B4A6F-A9A4-4459-BC82-FC1E18E7671F}"/>
    <cellStyle name="Millares [0] 6 7" xfId="617" xr:uid="{2675BDB8-2139-42D2-9DC4-1827A919F3AA}"/>
    <cellStyle name="Millares [0] 7" xfId="125" xr:uid="{863A199F-E28E-49CB-BE99-6AB098309454}"/>
    <cellStyle name="Millares [0] 8" xfId="197" xr:uid="{E073E802-4471-4B7A-9602-ED5949E0391E}"/>
    <cellStyle name="Millares [0] 8 2" xfId="316" xr:uid="{5F58AFF1-5619-4E18-B497-4879AABA2A35}"/>
    <cellStyle name="Millares [0] 8 2 2" xfId="549" xr:uid="{7FD0A7FC-EBE0-4358-A506-6CEF6A7B2369}"/>
    <cellStyle name="Millares [0] 8 2 3" xfId="781" xr:uid="{C2663079-C26F-4D83-AC78-4BEE97E1CAC5}"/>
    <cellStyle name="Millares [0] 8 3" xfId="433" xr:uid="{0B96BE51-164C-40D6-9E80-FF8198D7FB84}"/>
    <cellStyle name="Millares [0] 8 4" xfId="665" xr:uid="{62533B23-9791-42FC-84C9-4E7F930F9650}"/>
    <cellStyle name="Millares [0] 9" xfId="153" xr:uid="{64FB11A1-55D4-4CE5-9DCB-5551E88679B4}"/>
    <cellStyle name="Millares [0] 9 2" xfId="274" xr:uid="{8FDF6AB6-5638-4A03-8C95-99CED1783389}"/>
    <cellStyle name="Millares [0] 9 2 2" xfId="507" xr:uid="{22BDDE18-3598-444B-8538-FB247A50FBC2}"/>
    <cellStyle name="Millares [0] 9 2 3" xfId="739" xr:uid="{29759CC5-02CE-424B-9C41-FB0E742E127E}"/>
    <cellStyle name="Millares [0] 9 3" xfId="391" xr:uid="{8C78C932-5368-42AC-B8B6-848FC7E7FCE1}"/>
    <cellStyle name="Millares [0] 9 4" xfId="623" xr:uid="{679841F3-935E-4A6D-B762-FA4B7816F7DA}"/>
    <cellStyle name="Millares 10" xfId="122" xr:uid="{B5C8FB15-81D6-4729-853B-BE6A91C3AE3E}"/>
    <cellStyle name="Millares 10 2" xfId="142" xr:uid="{D27EBD3D-E0E8-41F1-B426-26DDDEBB320D}"/>
    <cellStyle name="Millares 11" xfId="148" xr:uid="{480CB95B-AB67-4A56-A5C2-D258294178EA}"/>
    <cellStyle name="Millares 11 2" xfId="222" xr:uid="{7EC95D47-2EAB-4B2F-AFBA-E3ED6D0ED457}"/>
    <cellStyle name="Millares 11 2 2" xfId="338" xr:uid="{65D87B02-FA7C-4197-B875-BF496EC47458}"/>
    <cellStyle name="Millares 11 2 2 2" xfId="571" xr:uid="{1E64854A-7BDC-42C2-8822-28D7B485E973}"/>
    <cellStyle name="Millares 11 2 2 3" xfId="803" xr:uid="{CB62CD17-2964-4D56-94CC-F740B844C72A}"/>
    <cellStyle name="Millares 11 2 3" xfId="455" xr:uid="{87D3AE04-AAEC-4DE4-AAB2-F3C13A4BBDEA}"/>
    <cellStyle name="Millares 11 2 4" xfId="687" xr:uid="{DC54C081-4857-40CF-A92B-89F660E82210}"/>
    <cellStyle name="Millares 11 3" xfId="176" xr:uid="{411B36E8-AA45-4475-826A-543C5979F40E}"/>
    <cellStyle name="Millares 11 3 2" xfId="297" xr:uid="{DB661D78-BADA-496F-9F81-68B668213ABA}"/>
    <cellStyle name="Millares 11 3 2 2" xfId="530" xr:uid="{6F908214-5CE6-4CDF-968E-264DCA422DF7}"/>
    <cellStyle name="Millares 11 3 2 3" xfId="762" xr:uid="{17910AC0-4BD0-494F-866C-AD08ABAB9278}"/>
    <cellStyle name="Millares 11 3 3" xfId="414" xr:uid="{6973BDA2-B661-4150-A6A5-1DA40B74C8E5}"/>
    <cellStyle name="Millares 11 3 4" xfId="646" xr:uid="{2F506FC1-CFE5-45A0-8B42-A44B7C133A2A}"/>
    <cellStyle name="Millares 11 4" xfId="269" xr:uid="{F341B9CB-32EB-44FA-85BD-4E2410D3C81D}"/>
    <cellStyle name="Millares 11 4 2" xfId="502" xr:uid="{260A1932-C9DB-4B35-9945-729A852F7397}"/>
    <cellStyle name="Millares 11 4 3" xfId="734" xr:uid="{43FFE8EF-610D-4D11-9E1E-19ADB2C56898}"/>
    <cellStyle name="Millares 11 5" xfId="386" xr:uid="{6DA141EE-C48E-4BB9-8AD0-3E46F7648FB8}"/>
    <cellStyle name="Millares 11 6" xfId="618" xr:uid="{E460BA89-5896-4A6E-89F9-AD5EC870A6BB}"/>
    <cellStyle name="Millares 12" xfId="123" xr:uid="{2ED0BD92-8325-43DB-BC62-D3C40AEC65D5}"/>
    <cellStyle name="Millares 13" xfId="193" xr:uid="{CB49CCE0-56CF-4270-98C5-090BC947110E}"/>
    <cellStyle name="Millares 13 2" xfId="312" xr:uid="{5D17B5E2-758B-499B-B1C5-BB478A210721}"/>
    <cellStyle name="Millares 13 2 2" xfId="545" xr:uid="{66735C1B-2819-4FB4-8A35-4B53E9F36CF1}"/>
    <cellStyle name="Millares 13 2 3" xfId="777" xr:uid="{F863BCFC-CE6B-4CB4-944F-3FCA3E70D96D}"/>
    <cellStyle name="Millares 13 3" xfId="429" xr:uid="{F7D53230-B1B0-4359-963A-2776817DD950}"/>
    <cellStyle name="Millares 13 4" xfId="661" xr:uid="{ED9BCFB8-B82F-4DC6-A725-494D281495CC}"/>
    <cellStyle name="Millares 14" xfId="192" xr:uid="{99C7F1EE-422C-4300-8A2E-C011B7B70F46}"/>
    <cellStyle name="Millares 15" xfId="179" xr:uid="{4A0F333C-8C76-4E3E-89BE-7E7CB4BC7DFC}"/>
    <cellStyle name="Millares 16" xfId="149" xr:uid="{B6A678D4-7441-41BF-876B-9E7297BF91F6}"/>
    <cellStyle name="Millares 16 2" xfId="270" xr:uid="{C7BC45F7-5646-403F-B9F7-87DA2693A5B7}"/>
    <cellStyle name="Millares 16 2 2" xfId="503" xr:uid="{8A1B146C-52D5-4F1F-BF42-4B83198A7833}"/>
    <cellStyle name="Millares 16 2 3" xfId="735" xr:uid="{A0A77CF7-18BA-4908-896C-48C140820CAC}"/>
    <cellStyle name="Millares 16 3" xfId="387" xr:uid="{CEAE4FE2-4544-49C0-ACAE-5CC29B08D9BF}"/>
    <cellStyle name="Millares 16 4" xfId="619" xr:uid="{46E8FAAA-41DE-4209-846B-6F5BEE8FEF8D}"/>
    <cellStyle name="Millares 17" xfId="169" xr:uid="{68B5CC5C-799C-4FCF-A22A-F38D46E72045}"/>
    <cellStyle name="Millares 17 2" xfId="290" xr:uid="{A41E43F5-FEF8-4422-903B-DD2077A6A302}"/>
    <cellStyle name="Millares 17 2 2" xfId="523" xr:uid="{7A2BA190-B216-4D03-805B-42D03F815831}"/>
    <cellStyle name="Millares 17 2 3" xfId="755" xr:uid="{FD7A8DC9-5286-4BE5-84F4-C9B780DA8B7C}"/>
    <cellStyle name="Millares 17 3" xfId="407" xr:uid="{BFC91D3E-0CA2-43D3-BC3C-DD3DB8FF70C5}"/>
    <cellStyle name="Millares 17 4" xfId="639" xr:uid="{F8EC0A02-F238-49F1-9CEE-7644BAC78A0D}"/>
    <cellStyle name="Millares 18" xfId="79" xr:uid="{1992A6D3-B3A7-44C2-95B9-BFBA7D22BD1C}"/>
    <cellStyle name="Millares 18 2" xfId="240" xr:uid="{EB389256-B288-483E-AFA9-15509471C087}"/>
    <cellStyle name="Millares 18 2 2" xfId="473" xr:uid="{C4929F5A-B8A9-4932-93DF-ECB38601AFE2}"/>
    <cellStyle name="Millares 18 2 3" xfId="705" xr:uid="{9C269006-75BE-4E7A-9E32-1E92CBE9C514}"/>
    <cellStyle name="Millares 18 3" xfId="357" xr:uid="{93837109-AB61-416A-BE3E-CDEB2039E124}"/>
    <cellStyle name="Millares 18 4" xfId="589" xr:uid="{F833421F-7DD3-4A96-932B-8D644FB7EA99}"/>
    <cellStyle name="Millares 19 2" xfId="104" xr:uid="{CB8D23BD-582C-4673-83BE-477008C99388}"/>
    <cellStyle name="Millares 19 2 2" xfId="118" xr:uid="{DCF4762F-82D0-4423-99E0-6E2354DCF33E}"/>
    <cellStyle name="Millares 19 2 2 2" xfId="213" xr:uid="{41A3C71D-EC70-473D-BB19-49021DB6CD64}"/>
    <cellStyle name="Millares 19 2 2 2 2" xfId="329" xr:uid="{4E36992F-52E6-4049-82A9-A75667FCAD91}"/>
    <cellStyle name="Millares 19 2 2 2 2 2" xfId="562" xr:uid="{5C67161D-DB0F-4F98-913E-A5703DD19DDD}"/>
    <cellStyle name="Millares 19 2 2 2 2 3" xfId="794" xr:uid="{DCD5D5B0-2F2D-4180-9381-6857CC93B421}"/>
    <cellStyle name="Millares 19 2 2 2 3" xfId="446" xr:uid="{0E2239CB-40D9-4AD1-A7B8-93060C3CBCE5}"/>
    <cellStyle name="Millares 19 2 2 2 4" xfId="678" xr:uid="{C67AF9FF-681B-483C-9B64-37C3E7D09AD0}"/>
    <cellStyle name="Millares 19 2 2 3" xfId="166" xr:uid="{BCEC1935-7DEC-4AFC-9349-7FB31C4AA8D6}"/>
    <cellStyle name="Millares 19 2 2 3 2" xfId="287" xr:uid="{EE891518-76C9-4DAD-A534-18DC1A5937A4}"/>
    <cellStyle name="Millares 19 2 2 3 2 2" xfId="520" xr:uid="{3C0F7639-82EB-4BAC-94D6-F2EE1D0EAC5A}"/>
    <cellStyle name="Millares 19 2 2 3 2 3" xfId="752" xr:uid="{2582EE6A-A73A-4764-AE7A-2AC1565769D6}"/>
    <cellStyle name="Millares 19 2 2 3 3" xfId="404" xr:uid="{3673FA28-25C4-4123-B578-C7C3E7E2E9D9}"/>
    <cellStyle name="Millares 19 2 2 3 4" xfId="636" xr:uid="{E7A77710-D953-4036-9375-BDA583D0E91E}"/>
    <cellStyle name="Millares 19 2 2 4" xfId="260" xr:uid="{991E8F31-F306-4058-9C80-0C045AB3275F}"/>
    <cellStyle name="Millares 19 2 2 4 2" xfId="493" xr:uid="{E6202A0F-6F3F-4982-B81E-D20C4296E1D1}"/>
    <cellStyle name="Millares 19 2 2 4 3" xfId="725" xr:uid="{F609F99D-D413-4354-AE52-133751AC093B}"/>
    <cellStyle name="Millares 19 2 2 5" xfId="377" xr:uid="{1D0EF04F-A65D-449E-B428-162F5D3C4613}"/>
    <cellStyle name="Millares 19 2 2 6" xfId="609" xr:uid="{85B85ACA-642C-477A-AC30-0657E40B8908}"/>
    <cellStyle name="Millares 19 2 3" xfId="201" xr:uid="{B8F7DC33-5913-43D5-B9BA-004CF7BA6144}"/>
    <cellStyle name="Millares 19 2 3 2" xfId="318" xr:uid="{3AA29F03-C829-479A-987F-7E8E76548EDF}"/>
    <cellStyle name="Millares 19 2 3 2 2" xfId="551" xr:uid="{2BA19FB6-B988-4B7D-B2A6-3208361C3D87}"/>
    <cellStyle name="Millares 19 2 3 2 3" xfId="783" xr:uid="{FEC12D42-3DEF-4B5E-982C-50D7EE5250E8}"/>
    <cellStyle name="Millares 19 2 3 3" xfId="435" xr:uid="{F8D6393E-842E-4A3D-A7BA-7FF6A8CD9DB1}"/>
    <cellStyle name="Millares 19 2 3 4" xfId="667" xr:uid="{97F39CAB-33CA-4D80-9582-76A5C3D4D07C}"/>
    <cellStyle name="Millares 19 2 4" xfId="155" xr:uid="{D08CF6AB-F420-4E1C-A156-C43A8FCE0509}"/>
    <cellStyle name="Millares 19 2 4 2" xfId="276" xr:uid="{8FB2BC8D-9F50-4B3F-98D5-9C4E989DE499}"/>
    <cellStyle name="Millares 19 2 4 2 2" xfId="509" xr:uid="{43A30C34-1B30-4243-B859-40812722B4A4}"/>
    <cellStyle name="Millares 19 2 4 2 3" xfId="741" xr:uid="{57FC9DB8-6020-468D-8063-1013E1CC618E}"/>
    <cellStyle name="Millares 19 2 4 3" xfId="393" xr:uid="{C0406680-CAB4-4F72-8246-2ED08B096A15}"/>
    <cellStyle name="Millares 19 2 4 4" xfId="625" xr:uid="{D486D441-FB25-4D28-A5D2-A51934FA915C}"/>
    <cellStyle name="Millares 19 2 5" xfId="249" xr:uid="{D37198CA-BC94-48C5-B186-27B4F7B0627F}"/>
    <cellStyle name="Millares 19 2 5 2" xfId="482" xr:uid="{E2FF13C5-E468-4E96-8280-43B7436CA8C3}"/>
    <cellStyle name="Millares 19 2 5 3" xfId="714" xr:uid="{FF028684-A7E8-4833-812F-B1809AE3C146}"/>
    <cellStyle name="Millares 19 2 6" xfId="366" xr:uid="{0E829D46-934D-490C-B370-7EC96ABC8330}"/>
    <cellStyle name="Millares 19 2 7" xfId="598" xr:uid="{FEC608A2-F047-4E54-A95E-CF17DC2D7D9F}"/>
    <cellStyle name="Millares 2" xfId="52" xr:uid="{00000000-0005-0000-0000-00002B000000}"/>
    <cellStyle name="Millares 2 2" xfId="85" xr:uid="{BEC81240-2D07-4183-B41C-6DE29DC2325B}"/>
    <cellStyle name="Millares 2 2 2" xfId="114" xr:uid="{BBA4AA93-8441-4F85-83B3-D425636EC9F8}"/>
    <cellStyle name="Millares 2 2 2 2" xfId="209" xr:uid="{31768793-D93E-444F-9C6F-C93755DA57EE}"/>
    <cellStyle name="Millares 2 2 2 2 2" xfId="325" xr:uid="{D2FD5306-E4BC-41D9-AEB7-8F850BF30F9F}"/>
    <cellStyle name="Millares 2 2 2 2 2 2" xfId="558" xr:uid="{DF80C40E-82F8-4BB7-8BD7-79C4121480F0}"/>
    <cellStyle name="Millares 2 2 2 2 2 3" xfId="790" xr:uid="{681FEDB7-79D9-410F-B7D5-C27D1B35AC9E}"/>
    <cellStyle name="Millares 2 2 2 2 3" xfId="442" xr:uid="{10AE9649-2532-408B-A8D3-18B9F18F9D54}"/>
    <cellStyle name="Millares 2 2 2 2 4" xfId="674" xr:uid="{D4129B09-BBCF-41F7-BB71-477738C2AFC4}"/>
    <cellStyle name="Millares 2 2 2 3" xfId="162" xr:uid="{D3E56AA9-D8D4-45D0-9EB3-D8703DB7286A}"/>
    <cellStyle name="Millares 2 2 2 3 2" xfId="283" xr:uid="{08EBEA90-552F-40A1-A622-5A9B2125E3A2}"/>
    <cellStyle name="Millares 2 2 2 3 2 2" xfId="516" xr:uid="{8574F4DC-C1D1-434C-A4B3-965A44D96F3C}"/>
    <cellStyle name="Millares 2 2 2 3 2 3" xfId="748" xr:uid="{ADF414D5-6E73-4E0E-97D9-602B93E6E4BB}"/>
    <cellStyle name="Millares 2 2 2 3 3" xfId="400" xr:uid="{2ED32C19-8217-4151-8515-BDB1879DD6CF}"/>
    <cellStyle name="Millares 2 2 2 3 4" xfId="632" xr:uid="{9F9AC7E3-677D-40DB-B1EB-BAFBD2521B7B}"/>
    <cellStyle name="Millares 2 2 2 4" xfId="256" xr:uid="{ADE18E25-D980-482D-8E19-3D1B7352FCC8}"/>
    <cellStyle name="Millares 2 2 2 4 2" xfId="489" xr:uid="{C5FA2433-9C16-47C8-81B6-65EC805767A9}"/>
    <cellStyle name="Millares 2 2 2 4 3" xfId="721" xr:uid="{0FDE59BA-7A8D-4FCB-8A5D-AE4AD81DEB6D}"/>
    <cellStyle name="Millares 2 2 2 5" xfId="373" xr:uid="{880F0362-BCFB-49C7-9F70-406B67A7BF8D}"/>
    <cellStyle name="Millares 2 2 2 6" xfId="605" xr:uid="{C35FFC43-EB9E-4FD0-B786-0EF89AADFC49}"/>
    <cellStyle name="Millares 2 2 3" xfId="196" xr:uid="{27E8FC11-377E-414F-AC63-017C1554F12B}"/>
    <cellStyle name="Millares 2 2 3 2" xfId="315" xr:uid="{81F81BB2-7ADB-4A13-8F12-AC3499FFCCE1}"/>
    <cellStyle name="Millares 2 2 3 2 2" xfId="548" xr:uid="{CB4C3F75-50BD-47A2-8BD7-9739177B02E7}"/>
    <cellStyle name="Millares 2 2 3 2 3" xfId="780" xr:uid="{E816CAEF-9731-4466-A308-0EC297EFB846}"/>
    <cellStyle name="Millares 2 2 3 3" xfId="432" xr:uid="{397EA8F8-4050-4A2F-AE5C-77CEB0820ED3}"/>
    <cellStyle name="Millares 2 2 3 4" xfId="664" xr:uid="{87998881-E77C-45AE-B219-5F0E9F8DF556}"/>
    <cellStyle name="Millares 2 2 4" xfId="184" xr:uid="{40D7C577-B67B-4D74-B4E0-EB29CCC57990}"/>
    <cellStyle name="Millares 2 2 4 2" xfId="304" xr:uid="{9E137494-5AE8-4F19-8F3B-4915D8728668}"/>
    <cellStyle name="Millares 2 2 4 2 2" xfId="537" xr:uid="{453DD1EB-42BA-4EC7-99A1-184A29FABC1D}"/>
    <cellStyle name="Millares 2 2 4 2 3" xfId="769" xr:uid="{072D0DE0-39F8-42A9-9583-22B6A7CDB297}"/>
    <cellStyle name="Millares 2 2 4 3" xfId="421" xr:uid="{E26D5FF6-3E66-4163-B043-3F91684B23A5}"/>
    <cellStyle name="Millares 2 2 4 4" xfId="653" xr:uid="{E2A38BE0-DC93-4DBC-AD08-FDF49A674D29}"/>
    <cellStyle name="Millares 2 2 5" xfId="152" xr:uid="{E5141416-4AE1-4EFC-A3DF-6C37A0319666}"/>
    <cellStyle name="Millares 2 2 5 2" xfId="273" xr:uid="{49A4E49D-6532-4680-84AF-1EDE708A0847}"/>
    <cellStyle name="Millares 2 2 5 2 2" xfId="506" xr:uid="{06CCDFAC-F1CB-4DEE-8A91-A3A75788B2F8}"/>
    <cellStyle name="Millares 2 2 5 2 3" xfId="738" xr:uid="{7A92A4F8-8512-4DB8-AFEA-0302357316E3}"/>
    <cellStyle name="Millares 2 2 5 3" xfId="390" xr:uid="{9A98E9D3-AE3D-49B2-B23C-8BD45A025270}"/>
    <cellStyle name="Millares 2 2 5 4" xfId="622" xr:uid="{28B3E090-1FA3-402A-8716-126FD2786390}"/>
    <cellStyle name="Millares 2 2 6" xfId="244" xr:uid="{84196FBF-1BF3-4966-9AE4-640BAB8DFA92}"/>
    <cellStyle name="Millares 2 2 6 2" xfId="477" xr:uid="{CF84CE3F-579D-4A41-99A6-2DA83AC61B39}"/>
    <cellStyle name="Millares 2 2 6 3" xfId="709" xr:uid="{74D23615-FDF9-486B-8627-6B278094A34A}"/>
    <cellStyle name="Millares 2 2 7" xfId="361" xr:uid="{3116C59A-438A-4184-AA8D-7B87947D7884}"/>
    <cellStyle name="Millares 2 2 8" xfId="593" xr:uid="{E5D20144-DAA1-46A0-BF4A-64A06B218872}"/>
    <cellStyle name="Millares 2 3" xfId="103" xr:uid="{E15B6AC8-6F82-43B1-AE60-CE1FBD3477B1}"/>
    <cellStyle name="Millares 2 4" xfId="108" xr:uid="{E0D3185D-B9BE-4E7F-9634-26C155CF10FC}"/>
    <cellStyle name="Millares 2 4 2" xfId="124" xr:uid="{1C74E544-1604-4350-9FEE-C1ED34248E68}"/>
    <cellStyle name="Millares 2 5" xfId="84" xr:uid="{CE6FD2C3-EF02-42C2-A0F9-BE7FC11EDB7F}"/>
    <cellStyle name="Millares 2 6" xfId="70" xr:uid="{F9734C28-094C-4B6A-8437-FFF8BF6C13D4}"/>
    <cellStyle name="Millares 3" xfId="74" xr:uid="{566134E5-AB17-4896-9165-A1B5F61F1CDD}"/>
    <cellStyle name="Millares 3 2" xfId="86" xr:uid="{33850BC5-EDBF-41E1-82B6-EDF12FF6BEC3}"/>
    <cellStyle name="Millares 4" xfId="73" xr:uid="{57B61CD4-D27E-4388-848F-B6CDC2A10C6F}"/>
    <cellStyle name="Millares 4 2" xfId="141" xr:uid="{21976B17-B7DE-40CF-94AE-01C5546EDD73}"/>
    <cellStyle name="Millares 4 3" xfId="129" xr:uid="{064D8132-76CA-4B35-99B4-299FEE38CF22}"/>
    <cellStyle name="Millares 4 3 2" xfId="218" xr:uid="{68F04B1E-8E46-4F9C-8DF2-5A70619965FA}"/>
    <cellStyle name="Millares 4 3 2 2" xfId="334" xr:uid="{C9594860-3365-40AF-ACA5-9147DCD65021}"/>
    <cellStyle name="Millares 4 3 2 2 2" xfId="567" xr:uid="{33872ACE-FB47-4B95-95EC-B5F157C84A3D}"/>
    <cellStyle name="Millares 4 3 2 2 3" xfId="799" xr:uid="{BE2803E3-BD20-4425-9625-EA9B42D26676}"/>
    <cellStyle name="Millares 4 3 2 3" xfId="451" xr:uid="{B6902431-F1D4-4AAD-B0B3-34B3FE765A27}"/>
    <cellStyle name="Millares 4 3 2 4" xfId="683" xr:uid="{1FFE6EDF-FF44-4202-B0C7-B46A3622E315}"/>
    <cellStyle name="Millares 4 3 3" xfId="172" xr:uid="{FF2CD513-91D4-436D-B478-ACFA1937E4AB}"/>
    <cellStyle name="Millares 4 3 3 2" xfId="293" xr:uid="{5C226ABA-CCA5-4754-BFD2-573B8B4E1FD2}"/>
    <cellStyle name="Millares 4 3 3 2 2" xfId="526" xr:uid="{1021E8DE-6A6B-435D-956C-1434E89896D2}"/>
    <cellStyle name="Millares 4 3 3 2 3" xfId="758" xr:uid="{86803D4B-6846-45F8-B051-C89F7CF564CD}"/>
    <cellStyle name="Millares 4 3 3 3" xfId="410" xr:uid="{BC0EA274-CEB6-44A4-8EEE-FC2367D911D9}"/>
    <cellStyle name="Millares 4 3 3 4" xfId="642" xr:uid="{E159161B-3108-4C8A-9B14-C4038A55AC13}"/>
    <cellStyle name="Millares 4 3 4" xfId="265" xr:uid="{35FB5CB2-7BD2-429D-A313-9525EDAB76BA}"/>
    <cellStyle name="Millares 4 3 4 2" xfId="498" xr:uid="{4351DB91-20BE-4668-A0DF-33117A1C4A02}"/>
    <cellStyle name="Millares 4 3 4 3" xfId="730" xr:uid="{7F145203-D7E2-4217-AEBA-1ED0A43CEF02}"/>
    <cellStyle name="Millares 4 3 5" xfId="382" xr:uid="{C3C59404-0C9C-4689-8121-4F7DC0B52EA1}"/>
    <cellStyle name="Millares 4 3 6" xfId="614" xr:uid="{3A007D78-E6EC-49DD-A014-981C027E7E30}"/>
    <cellStyle name="Millares 4 4" xfId="200" xr:uid="{3CB8C70A-A3BA-42FD-9889-03BC237E28D9}"/>
    <cellStyle name="Millares 4 5" xfId="180" xr:uid="{63BD81DC-9B93-4855-A44C-40A781059CBF}"/>
    <cellStyle name="Millares 4 5 2" xfId="300" xr:uid="{2C8E7E2E-11CB-43DE-853A-308FB4A47980}"/>
    <cellStyle name="Millares 4 5 2 2" xfId="533" xr:uid="{5D1FFF04-0512-47BD-89AC-3CFBBB6BC147}"/>
    <cellStyle name="Millares 4 5 2 3" xfId="765" xr:uid="{3C55164D-B806-47D0-B361-EE3C21C4F448}"/>
    <cellStyle name="Millares 4 5 3" xfId="417" xr:uid="{D391CD41-AFDF-4403-8E77-06C3B2052A03}"/>
    <cellStyle name="Millares 4 5 4" xfId="649" xr:uid="{B00682D9-732D-476D-96B1-4C62E01C3F0D}"/>
    <cellStyle name="Millares 5" xfId="76" xr:uid="{F5D6159B-0F9D-4F02-AE4D-2E83E60A7162}"/>
    <cellStyle name="Millares 5 2" xfId="145" xr:uid="{E364F80C-7B98-4ECC-B005-C9D3FF8E28F0}"/>
    <cellStyle name="Millares 5 3" xfId="137" xr:uid="{D94E3D84-AF03-4594-8A1D-456AA8BF96DF}"/>
    <cellStyle name="Millares 5 3 2" xfId="219" xr:uid="{C47329A5-F203-41F3-BB98-BB43F8B32538}"/>
    <cellStyle name="Millares 5 3 2 2" xfId="335" xr:uid="{A72E2AA4-6C7B-4EE9-AAFD-60751E0503AA}"/>
    <cellStyle name="Millares 5 3 2 2 2" xfId="568" xr:uid="{0493CD3D-EBC5-4F7E-80CE-357E31C5B5A7}"/>
    <cellStyle name="Millares 5 3 2 2 3" xfId="800" xr:uid="{4252F018-BE00-46FB-89B2-09F55A791B36}"/>
    <cellStyle name="Millares 5 3 2 3" xfId="452" xr:uid="{789FC222-212D-45E2-9A4A-6B728D3FABA3}"/>
    <cellStyle name="Millares 5 3 2 4" xfId="684" xr:uid="{65A0092E-8716-4DBF-AC43-AD32B2D5BE8F}"/>
    <cellStyle name="Millares 5 3 3" xfId="173" xr:uid="{CAEF0B08-D0B5-4B5A-B450-9A8E1D6ED7C0}"/>
    <cellStyle name="Millares 5 3 3 2" xfId="294" xr:uid="{E8942EF9-747D-4C56-8BE6-48B0469C25A2}"/>
    <cellStyle name="Millares 5 3 3 2 2" xfId="527" xr:uid="{1647BC60-F98C-4954-B43C-44ABCF6E2636}"/>
    <cellStyle name="Millares 5 3 3 2 3" xfId="759" xr:uid="{9BC80885-95CF-47CA-BD0E-3F8E6A700D22}"/>
    <cellStyle name="Millares 5 3 3 3" xfId="411" xr:uid="{7BEECE49-177B-45EF-936E-8C4732D90ED5}"/>
    <cellStyle name="Millares 5 3 3 4" xfId="643" xr:uid="{38C610AB-34D7-427B-8B10-BA531A7F75A3}"/>
    <cellStyle name="Millares 5 3 4" xfId="266" xr:uid="{C0B792EE-C817-46BA-97CC-F7638E0A4110}"/>
    <cellStyle name="Millares 5 3 4 2" xfId="499" xr:uid="{AE71E345-2CDA-4DE5-AD31-E2CEF41C1155}"/>
    <cellStyle name="Millares 5 3 4 3" xfId="731" xr:uid="{D19FF39B-54AD-4D32-B12A-FBF3FC8561CA}"/>
    <cellStyle name="Millares 5 3 5" xfId="383" xr:uid="{41DEFE03-CCFB-4A91-B43B-008721338277}"/>
    <cellStyle name="Millares 5 3 6" xfId="615" xr:uid="{E25CB576-A9BD-4674-8B3D-B11A8F327B84}"/>
    <cellStyle name="Millares 5 4" xfId="199" xr:uid="{0BD0DA7A-9651-4CF9-90F8-7380F104DF4E}"/>
    <cellStyle name="Millares 5 5" xfId="188" xr:uid="{E769589C-3131-4D98-85CA-C344FCAA4851}"/>
    <cellStyle name="Millares 5 5 2" xfId="308" xr:uid="{CC4B9C18-434E-4F66-8AB8-1DB909701359}"/>
    <cellStyle name="Millares 5 5 2 2" xfId="541" xr:uid="{A4A374D9-00BD-44D9-859B-C199C50BC6C7}"/>
    <cellStyle name="Millares 5 5 2 3" xfId="773" xr:uid="{3F1113AA-4374-4F35-8530-7EE0BE3D5B9F}"/>
    <cellStyle name="Millares 5 5 3" xfId="425" xr:uid="{3DDCF6C9-B829-4EE8-AB6A-8789FBD79D5F}"/>
    <cellStyle name="Millares 5 5 4" xfId="657" xr:uid="{0DE65734-ED36-4B24-8799-CF2B4ED6ADC6}"/>
    <cellStyle name="Millares 6" xfId="77" xr:uid="{9008DB2E-E5AA-462D-8E7D-AD2C47EC0BAF}"/>
    <cellStyle name="Millares 6 2" xfId="128" xr:uid="{90703010-5992-4752-9297-BFEA0AC9836E}"/>
    <cellStyle name="Millares 6 3" xfId="138" xr:uid="{BC48930B-980A-43C3-A08F-58E9CC65DA88}"/>
    <cellStyle name="Millares 6 3 2" xfId="220" xr:uid="{4785E7D6-504B-4D7C-B807-7D35C13CFF04}"/>
    <cellStyle name="Millares 6 3 2 2" xfId="336" xr:uid="{6F994A56-6B48-4CE2-A9A9-AE9FC2BAC768}"/>
    <cellStyle name="Millares 6 3 2 2 2" xfId="569" xr:uid="{1FA06776-3F1E-4BD2-99C3-4AD1FC029D75}"/>
    <cellStyle name="Millares 6 3 2 2 3" xfId="801" xr:uid="{47D948E4-859D-450C-ADA9-97209B6F645A}"/>
    <cellStyle name="Millares 6 3 2 3" xfId="453" xr:uid="{5505EDBD-48CD-4F8D-9AA0-A39CA5D5D14A}"/>
    <cellStyle name="Millares 6 3 2 4" xfId="685" xr:uid="{ECD2CE65-A289-4719-90AC-E2F74E591520}"/>
    <cellStyle name="Millares 6 3 3" xfId="174" xr:uid="{829E198E-14C0-4C3C-83F6-6E50618446DE}"/>
    <cellStyle name="Millares 6 3 3 2" xfId="295" xr:uid="{46562FF9-5B59-490B-8304-147094D133D5}"/>
    <cellStyle name="Millares 6 3 3 2 2" xfId="528" xr:uid="{60DCA2D0-D06B-4973-8830-9B9EDE67F3B4}"/>
    <cellStyle name="Millares 6 3 3 2 3" xfId="760" xr:uid="{1D82A03D-167D-4711-BDDA-22E648862C63}"/>
    <cellStyle name="Millares 6 3 3 3" xfId="412" xr:uid="{070EF842-7FCC-4606-A14C-EAFAB588F04D}"/>
    <cellStyle name="Millares 6 3 3 4" xfId="644" xr:uid="{B856CDBF-C9AB-4860-8A67-BFAC60E25E52}"/>
    <cellStyle name="Millares 6 3 4" xfId="267" xr:uid="{1944C361-B71B-44B3-B787-8C1C2D3D037F}"/>
    <cellStyle name="Millares 6 3 4 2" xfId="500" xr:uid="{F82DA082-AF61-480E-B183-8C0B156AB9CE}"/>
    <cellStyle name="Millares 6 3 4 3" xfId="732" xr:uid="{F7F66A19-A1BB-4C67-AF85-CD9CA1629A31}"/>
    <cellStyle name="Millares 6 3 5" xfId="384" xr:uid="{A6819CAE-2469-4933-85EF-CBC9043F7FC8}"/>
    <cellStyle name="Millares 6 3 6" xfId="616" xr:uid="{5F603EFB-C7E7-468A-A990-09EF7867609E}"/>
    <cellStyle name="Millares 6 4" xfId="204" xr:uid="{5562FF6F-11FC-4F38-B58E-D03D8F557B7D}"/>
    <cellStyle name="Millares 6 5" xfId="189" xr:uid="{37F606AB-1039-48DC-BD7B-A685B3937ACF}"/>
    <cellStyle name="Millares 6 5 2" xfId="309" xr:uid="{23F53B2B-DD2E-4FD0-BCF5-D0DADF95A307}"/>
    <cellStyle name="Millares 6 5 2 2" xfId="542" xr:uid="{37B5E8D1-2928-46F9-BAEF-8CED2C383879}"/>
    <cellStyle name="Millares 6 5 2 3" xfId="774" xr:uid="{F88428D0-EC2F-4AC8-A521-5B1ED68B3638}"/>
    <cellStyle name="Millares 6 5 3" xfId="426" xr:uid="{BED2B659-DF1F-45AE-9069-7C673235A5C3}"/>
    <cellStyle name="Millares 6 5 4" xfId="658" xr:uid="{33EF0F94-F065-4893-A7C3-F8168BBE45E4}"/>
    <cellStyle name="Millares 7" xfId="75" xr:uid="{3D93FB72-EA4A-415E-A9C5-934C3D160EB6}"/>
    <cellStyle name="Millares 7 2" xfId="127" xr:uid="{AB831821-9F66-4229-9E76-7517F50E44FA}"/>
    <cellStyle name="Millares 7 2 2" xfId="217" xr:uid="{DDFEEAA7-C8AE-4BDF-A182-AB581ECF236A}"/>
    <cellStyle name="Millares 7 2 2 2" xfId="333" xr:uid="{DDF383F6-FDC7-4804-9E39-E3D5F4A9FF70}"/>
    <cellStyle name="Millares 7 2 2 2 2" xfId="566" xr:uid="{135AC913-50B7-4C3E-A5CA-67FCB1106A51}"/>
    <cellStyle name="Millares 7 2 2 2 3" xfId="798" xr:uid="{539D34EB-B3EC-4C23-A6EC-6996B8AABC3E}"/>
    <cellStyle name="Millares 7 2 2 3" xfId="450" xr:uid="{1D50B9AF-7DE8-4985-8636-C28F759157BC}"/>
    <cellStyle name="Millares 7 2 2 4" xfId="682" xr:uid="{7FC7D24E-CE93-4808-9FEC-146FA483E700}"/>
    <cellStyle name="Millares 7 2 3" xfId="171" xr:uid="{4D9366BB-BD8B-4D35-9504-820987773060}"/>
    <cellStyle name="Millares 7 2 3 2" xfId="292" xr:uid="{8873D62D-637B-4406-B9D8-E6A795A6F076}"/>
    <cellStyle name="Millares 7 2 3 2 2" xfId="525" xr:uid="{B4A49BC1-2517-4270-B051-7339ED4206F6}"/>
    <cellStyle name="Millares 7 2 3 2 3" xfId="757" xr:uid="{C447776C-5416-42B3-9338-670DBA1B1472}"/>
    <cellStyle name="Millares 7 2 3 3" xfId="409" xr:uid="{EEA1EBA7-3149-4F53-946E-58A1E36C18D8}"/>
    <cellStyle name="Millares 7 2 3 4" xfId="641" xr:uid="{C002D4AE-5665-4F7F-B709-16A0F94238D0}"/>
    <cellStyle name="Millares 7 2 4" xfId="264" xr:uid="{072F9D7B-615B-483F-8ED6-954918CC1133}"/>
    <cellStyle name="Millares 7 2 4 2" xfId="497" xr:uid="{5FB95807-2D92-4D41-A1BE-8B24D9E3B675}"/>
    <cellStyle name="Millares 7 2 4 3" xfId="729" xr:uid="{77CA9E61-0D75-46D3-8BE7-8A58B65F5B63}"/>
    <cellStyle name="Millares 7 2 5" xfId="381" xr:uid="{4838A0AC-8A89-498F-BFBE-CBB318431407}"/>
    <cellStyle name="Millares 7 2 6" xfId="613" xr:uid="{07C6FBC7-67B9-47B1-BFD1-D74FACF87B69}"/>
    <cellStyle name="Millares 7 3" xfId="140" xr:uid="{519450C5-A90B-439B-A7BC-CF53A34CCEE3}"/>
    <cellStyle name="Millares 7 4" xfId="205" xr:uid="{FCB19F66-BF22-43A6-BD5E-1EE43554145D}"/>
    <cellStyle name="Millares 7 4 2" xfId="321" xr:uid="{E0DF906E-B715-4DC4-A5A6-29BC27749605}"/>
    <cellStyle name="Millares 7 4 2 2" xfId="554" xr:uid="{23258F50-DDA2-4D2D-AEE7-05C706C6EC7C}"/>
    <cellStyle name="Millares 7 4 2 3" xfId="786" xr:uid="{2D999B9D-698A-4F07-AE13-5A34EC83E30F}"/>
    <cellStyle name="Millares 7 4 3" xfId="438" xr:uid="{0EA3F537-7C4E-425E-8EBA-FC05B0E98089}"/>
    <cellStyle name="Millares 7 4 4" xfId="670" xr:uid="{2E7E703A-77DC-4B6E-B52F-8D6654C4CBAA}"/>
    <cellStyle name="Millares 7 5" xfId="158" xr:uid="{82CEEE9C-ABC8-4A63-964D-0375C02FDAED}"/>
    <cellStyle name="Millares 7 5 2" xfId="279" xr:uid="{5309657E-E871-47AB-ADAB-FF4988E56D1D}"/>
    <cellStyle name="Millares 7 5 2 2" xfId="512" xr:uid="{5756A36B-2713-40B2-8165-E4DB8D0CA699}"/>
    <cellStyle name="Millares 7 5 2 3" xfId="744" xr:uid="{2C0AB961-1E51-4893-A5D6-8347A52FCE1F}"/>
    <cellStyle name="Millares 7 5 3" xfId="396" xr:uid="{65ADC95F-31BC-440F-A979-7ECC9B6AB199}"/>
    <cellStyle name="Millares 7 5 4" xfId="628" xr:uid="{7CC99364-D167-48F2-A122-8E0833DE4AC7}"/>
    <cellStyle name="Millares 7 6" xfId="110" xr:uid="{8A12438C-5D62-43EA-AB23-24BC0E03F316}"/>
    <cellStyle name="Millares 7 6 2" xfId="252" xr:uid="{75550490-BBE5-467D-8388-094EE453D137}"/>
    <cellStyle name="Millares 7 6 2 2" xfId="485" xr:uid="{E991600A-C376-4B20-9A95-1AC7C880F325}"/>
    <cellStyle name="Millares 7 6 2 3" xfId="717" xr:uid="{6D3410CC-B7F6-43C5-99C2-F55536EF4142}"/>
    <cellStyle name="Millares 7 6 3" xfId="369" xr:uid="{7B7B16E7-8AEF-4895-AC21-EDDBE987DE3D}"/>
    <cellStyle name="Millares 7 6 4" xfId="601" xr:uid="{A5E25296-CA04-457B-B653-63AAAD8005DC}"/>
    <cellStyle name="Millares 8" xfId="78" xr:uid="{D25E58D0-5332-4192-9A4E-03DF9FB8ABBA}"/>
    <cellStyle name="Millares 8 2" xfId="146" xr:uid="{AF9A716D-64DE-48C6-8FCA-C1DB9ADEFBC8}"/>
    <cellStyle name="Millares 8 3" xfId="121" xr:uid="{B6FBE7EA-0E64-4647-AA55-64370EFC9F66}"/>
    <cellStyle name="Millares 9" xfId="102" xr:uid="{4039DCA6-070B-4D51-8EC7-62FA6BCBD718}"/>
    <cellStyle name="Millares 9 2" xfId="136" xr:uid="{98499F54-4002-4B05-AC67-8A1AADBD7B42}"/>
    <cellStyle name="Neutral" xfId="8" builtinId="28" customBuiltin="1"/>
    <cellStyle name="Normal" xfId="0" builtinId="0"/>
    <cellStyle name="Normal 10" xfId="101" xr:uid="{23D85130-699B-4192-A07C-B14A03E07AAE}"/>
    <cellStyle name="Normal 12" xfId="46" xr:uid="{00000000-0005-0000-0000-00002E000000}"/>
    <cellStyle name="Normal 15" xfId="47" xr:uid="{00000000-0005-0000-0000-00002F000000}"/>
    <cellStyle name="Normal 2" xfId="49" xr:uid="{00000000-0005-0000-0000-000030000000}"/>
    <cellStyle name="Normal 2 10" xfId="100" xr:uid="{7CB72E72-F552-498B-8380-5EF234840761}"/>
    <cellStyle name="Normal 2 2" xfId="87" xr:uid="{0AD771F4-0F76-4E4D-9DB8-E37BC99A8A25}"/>
    <cellStyle name="Normal 2 2 2" xfId="106" xr:uid="{6E8928A7-66F2-4256-9216-1BD55A87176B}"/>
    <cellStyle name="Normal 2 3" xfId="105" xr:uid="{7E4FE380-4268-4738-A27A-83B8A9183493}"/>
    <cellStyle name="Normal 2 4" xfId="48" xr:uid="{00000000-0005-0000-0000-000031000000}"/>
    <cellStyle name="Normal 3" xfId="53" xr:uid="{00000000-0005-0000-0000-000032000000}"/>
    <cellStyle name="Normal 3 2" xfId="58" xr:uid="{60B2EF75-737B-48FC-9C94-2517B2DB49F8}"/>
    <cellStyle name="Normal 3 3" xfId="43" xr:uid="{00000000-0005-0000-0000-000033000000}"/>
    <cellStyle name="Normal 3 4" xfId="88" xr:uid="{2549F1DB-FA08-4C8C-A883-04C0B19CB402}"/>
    <cellStyle name="Normal 3 5" xfId="65" xr:uid="{E0182B1F-E69E-43BA-8F1B-56D7C09A5289}"/>
    <cellStyle name="Normal 33" xfId="808" xr:uid="{66518CA2-37E6-4A3A-A1DE-AF47229CA174}"/>
    <cellStyle name="Normal 5" xfId="91" xr:uid="{756763B0-3DA1-4013-8147-6318A7FFD014}"/>
    <cellStyle name="Normal_Estados Fiscal 1999" xfId="44" xr:uid="{00000000-0005-0000-0000-000034000000}"/>
    <cellStyle name="Notas" xfId="15" builtinId="10" customBuiltin="1"/>
    <cellStyle name="Porcentaje 2" xfId="343" xr:uid="{991EC8C6-3588-447E-9F25-4E3EB51CB7B9}"/>
    <cellStyle name="Porcentual 2" xfId="90" xr:uid="{5E58AAA8-EE60-4F7A-BC1F-DAA89C1BC14D}"/>
    <cellStyle name="Salida" xfId="10" builtinId="21" customBuiltin="1"/>
    <cellStyle name="Texto de advertencia" xfId="14" builtinId="11" customBuiltin="1"/>
    <cellStyle name="Texto explicativo" xfId="16" builtinId="53" customBuiltin="1"/>
    <cellStyle name="Título" xfId="59"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xdr:col>
      <xdr:colOff>66674</xdr:colOff>
      <xdr:row>3</xdr:row>
      <xdr:rowOff>152400</xdr:rowOff>
    </xdr:from>
    <xdr:to>
      <xdr:col>9</xdr:col>
      <xdr:colOff>452132</xdr:colOff>
      <xdr:row>5</xdr:row>
      <xdr:rowOff>155573</xdr:rowOff>
    </xdr:to>
    <xdr:grpSp>
      <xdr:nvGrpSpPr>
        <xdr:cNvPr id="4" name="Group 352">
          <a:extLst>
            <a:ext uri="{FF2B5EF4-FFF2-40B4-BE49-F238E27FC236}">
              <a16:creationId xmlns:a16="http://schemas.microsoft.com/office/drawing/2014/main" id="{3913598E-A919-3654-90BA-CCBD25712A8C}"/>
            </a:ext>
          </a:extLst>
        </xdr:cNvPr>
        <xdr:cNvGrpSpPr/>
      </xdr:nvGrpSpPr>
      <xdr:grpSpPr>
        <a:xfrm>
          <a:off x="5476874" y="809625"/>
          <a:ext cx="2757183" cy="479423"/>
          <a:chOff x="0" y="0"/>
          <a:chExt cx="2757732" cy="479637"/>
        </a:xfrm>
      </xdr:grpSpPr>
      <xdr:sp macro="" textlink="">
        <xdr:nvSpPr>
          <xdr:cNvPr id="5" name="Shape 6">
            <a:extLst>
              <a:ext uri="{FF2B5EF4-FFF2-40B4-BE49-F238E27FC236}">
                <a16:creationId xmlns:a16="http://schemas.microsoft.com/office/drawing/2014/main" id="{9C70D7E4-9066-3524-5BF4-CA800E4713A1}"/>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7">
            <a:extLst>
              <a:ext uri="{FF2B5EF4-FFF2-40B4-BE49-F238E27FC236}">
                <a16:creationId xmlns:a16="http://schemas.microsoft.com/office/drawing/2014/main" id="{8C7DEF89-DE00-7620-E56B-48EEC9E16599}"/>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8">
            <a:extLst>
              <a:ext uri="{FF2B5EF4-FFF2-40B4-BE49-F238E27FC236}">
                <a16:creationId xmlns:a16="http://schemas.microsoft.com/office/drawing/2014/main" id="{1E50E9E2-D944-29A6-030A-BFE382050551}"/>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9">
            <a:extLst>
              <a:ext uri="{FF2B5EF4-FFF2-40B4-BE49-F238E27FC236}">
                <a16:creationId xmlns:a16="http://schemas.microsoft.com/office/drawing/2014/main" id="{AF10B1C2-CCC1-80FF-AA44-F7B530A8C2D9}"/>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0">
            <a:extLst>
              <a:ext uri="{FF2B5EF4-FFF2-40B4-BE49-F238E27FC236}">
                <a16:creationId xmlns:a16="http://schemas.microsoft.com/office/drawing/2014/main" id="{2CB14EF9-106F-2A7B-037B-0F34D9B10EAA}"/>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1">
            <a:extLst>
              <a:ext uri="{FF2B5EF4-FFF2-40B4-BE49-F238E27FC236}">
                <a16:creationId xmlns:a16="http://schemas.microsoft.com/office/drawing/2014/main" id="{1D38A5EF-73DE-7A58-0C54-7520E5D09F62}"/>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2">
            <a:extLst>
              <a:ext uri="{FF2B5EF4-FFF2-40B4-BE49-F238E27FC236}">
                <a16:creationId xmlns:a16="http://schemas.microsoft.com/office/drawing/2014/main" id="{9F2F2A94-D9B8-565F-1701-7BFFC1FBA954}"/>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2" name="Shape 13">
            <a:extLst>
              <a:ext uri="{FF2B5EF4-FFF2-40B4-BE49-F238E27FC236}">
                <a16:creationId xmlns:a16="http://schemas.microsoft.com/office/drawing/2014/main" id="{70422A0F-B846-75C7-3D1E-A2003AB978E9}"/>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3" name="Shape 14">
            <a:extLst>
              <a:ext uri="{FF2B5EF4-FFF2-40B4-BE49-F238E27FC236}">
                <a16:creationId xmlns:a16="http://schemas.microsoft.com/office/drawing/2014/main" id="{365E4C31-0AC3-00C9-AF74-9812C6D770A8}"/>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5">
            <a:extLst>
              <a:ext uri="{FF2B5EF4-FFF2-40B4-BE49-F238E27FC236}">
                <a16:creationId xmlns:a16="http://schemas.microsoft.com/office/drawing/2014/main" id="{3B07AE40-6774-30E8-5580-A9BD8646060A}"/>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16">
            <a:extLst>
              <a:ext uri="{FF2B5EF4-FFF2-40B4-BE49-F238E27FC236}">
                <a16:creationId xmlns:a16="http://schemas.microsoft.com/office/drawing/2014/main" id="{723B189E-FCB4-DC2F-5DE7-75526BA75658}"/>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6" name="Shape 367">
            <a:extLst>
              <a:ext uri="{FF2B5EF4-FFF2-40B4-BE49-F238E27FC236}">
                <a16:creationId xmlns:a16="http://schemas.microsoft.com/office/drawing/2014/main" id="{3C4B6DEC-4BE8-D6A9-59DD-0EF092FC4474}"/>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8">
            <a:extLst>
              <a:ext uri="{FF2B5EF4-FFF2-40B4-BE49-F238E27FC236}">
                <a16:creationId xmlns:a16="http://schemas.microsoft.com/office/drawing/2014/main" id="{B905D29F-2E74-D2D8-9BFE-9A1E7CDC05E9}"/>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19">
            <a:extLst>
              <a:ext uri="{FF2B5EF4-FFF2-40B4-BE49-F238E27FC236}">
                <a16:creationId xmlns:a16="http://schemas.microsoft.com/office/drawing/2014/main" id="{F69521C6-CF9D-D9EA-ED6E-3C46377F8978}"/>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0">
            <a:extLst>
              <a:ext uri="{FF2B5EF4-FFF2-40B4-BE49-F238E27FC236}">
                <a16:creationId xmlns:a16="http://schemas.microsoft.com/office/drawing/2014/main" id="{7EAAE450-5B92-CBE6-C3BD-C4CD7CF28CC9}"/>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1">
            <a:extLst>
              <a:ext uri="{FF2B5EF4-FFF2-40B4-BE49-F238E27FC236}">
                <a16:creationId xmlns:a16="http://schemas.microsoft.com/office/drawing/2014/main" id="{3D4CDF19-FBE1-6D9B-919A-3DDAB2B885A9}"/>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2">
            <a:extLst>
              <a:ext uri="{FF2B5EF4-FFF2-40B4-BE49-F238E27FC236}">
                <a16:creationId xmlns:a16="http://schemas.microsoft.com/office/drawing/2014/main" id="{45904B8D-C945-C818-9717-10CD7747505B}"/>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3">
            <a:extLst>
              <a:ext uri="{FF2B5EF4-FFF2-40B4-BE49-F238E27FC236}">
                <a16:creationId xmlns:a16="http://schemas.microsoft.com/office/drawing/2014/main" id="{17E5C583-B470-4A9D-9E6C-72F35EB83667}"/>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368">
            <a:extLst>
              <a:ext uri="{FF2B5EF4-FFF2-40B4-BE49-F238E27FC236}">
                <a16:creationId xmlns:a16="http://schemas.microsoft.com/office/drawing/2014/main" id="{046821FD-4831-5382-8D41-2D77D760F81C}"/>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5">
            <a:extLst>
              <a:ext uri="{FF2B5EF4-FFF2-40B4-BE49-F238E27FC236}">
                <a16:creationId xmlns:a16="http://schemas.microsoft.com/office/drawing/2014/main" id="{B4E67CAA-C4A1-1C73-039A-3104B2FC917A}"/>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6">
            <a:extLst>
              <a:ext uri="{FF2B5EF4-FFF2-40B4-BE49-F238E27FC236}">
                <a16:creationId xmlns:a16="http://schemas.microsoft.com/office/drawing/2014/main" id="{CABE18EC-F7DD-4D3B-AC28-7CE75B834E58}"/>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7">
            <a:extLst>
              <a:ext uri="{FF2B5EF4-FFF2-40B4-BE49-F238E27FC236}">
                <a16:creationId xmlns:a16="http://schemas.microsoft.com/office/drawing/2014/main" id="{9D8777D3-136C-5240-3980-F8A08B722C6A}"/>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8">
            <a:extLst>
              <a:ext uri="{FF2B5EF4-FFF2-40B4-BE49-F238E27FC236}">
                <a16:creationId xmlns:a16="http://schemas.microsoft.com/office/drawing/2014/main" id="{90084F1F-5352-688B-83F9-382EF3FCC56A}"/>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8" name="Shape 29">
            <a:extLst>
              <a:ext uri="{FF2B5EF4-FFF2-40B4-BE49-F238E27FC236}">
                <a16:creationId xmlns:a16="http://schemas.microsoft.com/office/drawing/2014/main" id="{E52B583D-CEF4-8890-6BE6-274A22FAB2D7}"/>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twoCellAnchor editAs="oneCell">
    <xdr:from>
      <xdr:col>1</xdr:col>
      <xdr:colOff>85725</xdr:colOff>
      <xdr:row>24</xdr:row>
      <xdr:rowOff>133350</xdr:rowOff>
    </xdr:from>
    <xdr:to>
      <xdr:col>14</xdr:col>
      <xdr:colOff>57149</xdr:colOff>
      <xdr:row>31</xdr:row>
      <xdr:rowOff>57445</xdr:rowOff>
    </xdr:to>
    <xdr:pic>
      <xdr:nvPicPr>
        <xdr:cNvPr id="31" name="Imagen 30">
          <a:extLst>
            <a:ext uri="{FF2B5EF4-FFF2-40B4-BE49-F238E27FC236}">
              <a16:creationId xmlns:a16="http://schemas.microsoft.com/office/drawing/2014/main" id="{92043AC1-0EA6-4CE9-BD20-F77CCF2FBE84}"/>
            </a:ext>
          </a:extLst>
        </xdr:cNvPr>
        <xdr:cNvPicPr>
          <a:picLocks noChangeAspect="1"/>
        </xdr:cNvPicPr>
      </xdr:nvPicPr>
      <xdr:blipFill rotWithShape="1">
        <a:blip xmlns:r="http://schemas.openxmlformats.org/officeDocument/2006/relationships" r:embed="rId1"/>
        <a:srcRect l="4868" t="50696" r="5047" b="19217"/>
        <a:stretch/>
      </xdr:blipFill>
      <xdr:spPr>
        <a:xfrm>
          <a:off x="333375" y="5257800"/>
          <a:ext cx="12496799" cy="1457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1</xdr:row>
      <xdr:rowOff>104775</xdr:rowOff>
    </xdr:from>
    <xdr:to>
      <xdr:col>1</xdr:col>
      <xdr:colOff>2540000</xdr:colOff>
      <xdr:row>4</xdr:row>
      <xdr:rowOff>127000</xdr:rowOff>
    </xdr:to>
    <xdr:grpSp>
      <xdr:nvGrpSpPr>
        <xdr:cNvPr id="4" name="Group 352">
          <a:extLst>
            <a:ext uri="{FF2B5EF4-FFF2-40B4-BE49-F238E27FC236}">
              <a16:creationId xmlns:a16="http://schemas.microsoft.com/office/drawing/2014/main" id="{9BA63102-6939-4836-B8C2-DE51F12A785D}"/>
            </a:ext>
          </a:extLst>
        </xdr:cNvPr>
        <xdr:cNvGrpSpPr/>
      </xdr:nvGrpSpPr>
      <xdr:grpSpPr>
        <a:xfrm>
          <a:off x="350309" y="248708"/>
          <a:ext cx="2511424" cy="454025"/>
          <a:chOff x="0" y="0"/>
          <a:chExt cx="2757732" cy="479637"/>
        </a:xfrm>
      </xdr:grpSpPr>
      <xdr:sp macro="" textlink="">
        <xdr:nvSpPr>
          <xdr:cNvPr id="5" name="Shape 6">
            <a:extLst>
              <a:ext uri="{FF2B5EF4-FFF2-40B4-BE49-F238E27FC236}">
                <a16:creationId xmlns:a16="http://schemas.microsoft.com/office/drawing/2014/main" id="{2F099CF4-D9D2-FDB7-0E83-06D90FE8704B}"/>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7">
            <a:extLst>
              <a:ext uri="{FF2B5EF4-FFF2-40B4-BE49-F238E27FC236}">
                <a16:creationId xmlns:a16="http://schemas.microsoft.com/office/drawing/2014/main" id="{88284D38-CA68-F3D2-DCA5-D2CC43F8F0A2}"/>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8">
            <a:extLst>
              <a:ext uri="{FF2B5EF4-FFF2-40B4-BE49-F238E27FC236}">
                <a16:creationId xmlns:a16="http://schemas.microsoft.com/office/drawing/2014/main" id="{68D6586D-6934-7F4B-AE9E-40F485FC006B}"/>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9">
            <a:extLst>
              <a:ext uri="{FF2B5EF4-FFF2-40B4-BE49-F238E27FC236}">
                <a16:creationId xmlns:a16="http://schemas.microsoft.com/office/drawing/2014/main" id="{8DE4EA1C-CFCC-7748-B65C-28D1C6130403}"/>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0">
            <a:extLst>
              <a:ext uri="{FF2B5EF4-FFF2-40B4-BE49-F238E27FC236}">
                <a16:creationId xmlns:a16="http://schemas.microsoft.com/office/drawing/2014/main" id="{BC7AEF56-9718-7600-2288-A98CCC5BF515}"/>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1">
            <a:extLst>
              <a:ext uri="{FF2B5EF4-FFF2-40B4-BE49-F238E27FC236}">
                <a16:creationId xmlns:a16="http://schemas.microsoft.com/office/drawing/2014/main" id="{7256513D-DC80-22AD-231D-41FDB3C80D82}"/>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2">
            <a:extLst>
              <a:ext uri="{FF2B5EF4-FFF2-40B4-BE49-F238E27FC236}">
                <a16:creationId xmlns:a16="http://schemas.microsoft.com/office/drawing/2014/main" id="{290CF6DA-C8E1-2640-4FAD-FAEA829C1006}"/>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2" name="Shape 13">
            <a:extLst>
              <a:ext uri="{FF2B5EF4-FFF2-40B4-BE49-F238E27FC236}">
                <a16:creationId xmlns:a16="http://schemas.microsoft.com/office/drawing/2014/main" id="{D1B7CD5D-22A4-E0B3-270F-3B6FA03056F5}"/>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3" name="Shape 14">
            <a:extLst>
              <a:ext uri="{FF2B5EF4-FFF2-40B4-BE49-F238E27FC236}">
                <a16:creationId xmlns:a16="http://schemas.microsoft.com/office/drawing/2014/main" id="{AB609044-B3F4-B6AC-F0AF-81CF5DC2B5D0}"/>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5">
            <a:extLst>
              <a:ext uri="{FF2B5EF4-FFF2-40B4-BE49-F238E27FC236}">
                <a16:creationId xmlns:a16="http://schemas.microsoft.com/office/drawing/2014/main" id="{0E6ACB2F-38DF-11F8-1C5B-F4E939DB5B71}"/>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16">
            <a:extLst>
              <a:ext uri="{FF2B5EF4-FFF2-40B4-BE49-F238E27FC236}">
                <a16:creationId xmlns:a16="http://schemas.microsoft.com/office/drawing/2014/main" id="{F0E5E77B-CA57-5A3D-3ED0-6D0C595AD99D}"/>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6" name="Shape 367">
            <a:extLst>
              <a:ext uri="{FF2B5EF4-FFF2-40B4-BE49-F238E27FC236}">
                <a16:creationId xmlns:a16="http://schemas.microsoft.com/office/drawing/2014/main" id="{F9254034-3BEA-9007-119F-1B8CE9AC6943}"/>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8">
            <a:extLst>
              <a:ext uri="{FF2B5EF4-FFF2-40B4-BE49-F238E27FC236}">
                <a16:creationId xmlns:a16="http://schemas.microsoft.com/office/drawing/2014/main" id="{B101FFFF-FEB7-C6F8-6EDB-08D64E420EA3}"/>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19">
            <a:extLst>
              <a:ext uri="{FF2B5EF4-FFF2-40B4-BE49-F238E27FC236}">
                <a16:creationId xmlns:a16="http://schemas.microsoft.com/office/drawing/2014/main" id="{9390AF06-EA2C-72C5-C4E9-67B4A39AD7ED}"/>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0">
            <a:extLst>
              <a:ext uri="{FF2B5EF4-FFF2-40B4-BE49-F238E27FC236}">
                <a16:creationId xmlns:a16="http://schemas.microsoft.com/office/drawing/2014/main" id="{29294C36-9435-DFC6-5DA4-6CA46425EEAA}"/>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1">
            <a:extLst>
              <a:ext uri="{FF2B5EF4-FFF2-40B4-BE49-F238E27FC236}">
                <a16:creationId xmlns:a16="http://schemas.microsoft.com/office/drawing/2014/main" id="{418F7AA2-7C4F-B41A-6937-B7E54561D1BD}"/>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2">
            <a:extLst>
              <a:ext uri="{FF2B5EF4-FFF2-40B4-BE49-F238E27FC236}">
                <a16:creationId xmlns:a16="http://schemas.microsoft.com/office/drawing/2014/main" id="{A051B32A-D490-A03A-279D-57ED96A11D97}"/>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3">
            <a:extLst>
              <a:ext uri="{FF2B5EF4-FFF2-40B4-BE49-F238E27FC236}">
                <a16:creationId xmlns:a16="http://schemas.microsoft.com/office/drawing/2014/main" id="{F3F5F9BF-DB58-DAFA-9998-16AEBA080CAA}"/>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368">
            <a:extLst>
              <a:ext uri="{FF2B5EF4-FFF2-40B4-BE49-F238E27FC236}">
                <a16:creationId xmlns:a16="http://schemas.microsoft.com/office/drawing/2014/main" id="{187D8B51-8AD3-E9DC-2FE7-2A17AB70F064}"/>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5">
            <a:extLst>
              <a:ext uri="{FF2B5EF4-FFF2-40B4-BE49-F238E27FC236}">
                <a16:creationId xmlns:a16="http://schemas.microsoft.com/office/drawing/2014/main" id="{30D59051-933E-0253-0D75-815ED2AD417B}"/>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6">
            <a:extLst>
              <a:ext uri="{FF2B5EF4-FFF2-40B4-BE49-F238E27FC236}">
                <a16:creationId xmlns:a16="http://schemas.microsoft.com/office/drawing/2014/main" id="{43599893-FBB4-05FA-2AC7-0FEBA289BAA9}"/>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7">
            <a:extLst>
              <a:ext uri="{FF2B5EF4-FFF2-40B4-BE49-F238E27FC236}">
                <a16:creationId xmlns:a16="http://schemas.microsoft.com/office/drawing/2014/main" id="{32DF97C3-41BF-EE3E-B171-D045ED38358A}"/>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8">
            <a:extLst>
              <a:ext uri="{FF2B5EF4-FFF2-40B4-BE49-F238E27FC236}">
                <a16:creationId xmlns:a16="http://schemas.microsoft.com/office/drawing/2014/main" id="{A3B9A02A-2F6F-D982-3A50-05A293B6FA2F}"/>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8" name="Shape 29">
            <a:extLst>
              <a:ext uri="{FF2B5EF4-FFF2-40B4-BE49-F238E27FC236}">
                <a16:creationId xmlns:a16="http://schemas.microsoft.com/office/drawing/2014/main" id="{C9CDBD59-2851-FFE6-0595-3F8B32987F18}"/>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1</xdr:row>
      <xdr:rowOff>93134</xdr:rowOff>
    </xdr:from>
    <xdr:to>
      <xdr:col>1</xdr:col>
      <xdr:colOff>2480734</xdr:colOff>
      <xdr:row>4</xdr:row>
      <xdr:rowOff>32385</xdr:rowOff>
    </xdr:to>
    <xdr:grpSp>
      <xdr:nvGrpSpPr>
        <xdr:cNvPr id="3" name="Group 352">
          <a:extLst>
            <a:ext uri="{FF2B5EF4-FFF2-40B4-BE49-F238E27FC236}">
              <a16:creationId xmlns:a16="http://schemas.microsoft.com/office/drawing/2014/main" id="{31E60582-4E7A-4363-BB4D-539236366649}"/>
            </a:ext>
          </a:extLst>
        </xdr:cNvPr>
        <xdr:cNvGrpSpPr/>
      </xdr:nvGrpSpPr>
      <xdr:grpSpPr>
        <a:xfrm>
          <a:off x="248073" y="262467"/>
          <a:ext cx="2427394" cy="447251"/>
          <a:chOff x="0" y="0"/>
          <a:chExt cx="2757732" cy="479637"/>
        </a:xfrm>
      </xdr:grpSpPr>
      <xdr:sp macro="" textlink="">
        <xdr:nvSpPr>
          <xdr:cNvPr id="4" name="Shape 6">
            <a:extLst>
              <a:ext uri="{FF2B5EF4-FFF2-40B4-BE49-F238E27FC236}">
                <a16:creationId xmlns:a16="http://schemas.microsoft.com/office/drawing/2014/main" id="{E10961E2-59FE-C5F3-5E5D-C67D4F6188BE}"/>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6A23CF9F-CBF9-DDFC-0378-8CEE26B0D3C5}"/>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35738FD8-C4B0-D16F-2A74-4FF61532D9CE}"/>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CB16AE71-F568-7FB8-742B-0D580D7C2CA2}"/>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493473D0-63B0-F8E0-2B78-893A08F54C45}"/>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DD3A56A3-589D-8B29-8F62-D61D24A93B28}"/>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7CD5469E-0FD6-A2A5-9D64-7155493F779D}"/>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4EF63DD8-B97B-4F0E-D951-EA2D9DD0B43A}"/>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7D1B125F-8770-1DE9-2CAB-0CFF1DB85765}"/>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AD134B15-82F8-4DEA-4466-CB375F54F681}"/>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FBBE3C0E-5EE7-DC42-F7EA-C200DA013592}"/>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0266D1F3-0E6C-152F-A055-DEAFFD7C7FFA}"/>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20BADB5F-0E58-7503-F4D9-72A94A5B003D}"/>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E28EA10F-AF70-5C68-7213-B2DBBE3E4608}"/>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B9D1FE89-DAE3-2999-ABC5-E2550FF56D8F}"/>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BF931C1F-F364-31C3-A384-8B29DB7EB674}"/>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6F1C4BD7-0409-16C0-E7A4-3CE47B65F94E}"/>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2E3F7DC6-7CD6-74E5-0E4B-24B9BD600DB9}"/>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43493E9A-F215-F269-71ED-E5E57870E44F}"/>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6ED5A01C-34FA-E765-CF07-9A995C700E19}"/>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33539259-3417-FE82-9195-77F46710BCA4}"/>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82902E3E-DD5A-5DE8-3EEA-D9F95B56BDA0}"/>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01BC9E80-1CE1-437E-6988-947F74BAEDD9}"/>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69A8A280-E6EF-FC38-2F37-3CAD58E3E782}"/>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267544</xdr:colOff>
      <xdr:row>1</xdr:row>
      <xdr:rowOff>83821</xdr:rowOff>
    </xdr:from>
    <xdr:to>
      <xdr:col>2</xdr:col>
      <xdr:colOff>93133</xdr:colOff>
      <xdr:row>3</xdr:row>
      <xdr:rowOff>169334</xdr:rowOff>
    </xdr:to>
    <xdr:grpSp>
      <xdr:nvGrpSpPr>
        <xdr:cNvPr id="28" name="Group 352">
          <a:extLst>
            <a:ext uri="{FF2B5EF4-FFF2-40B4-BE49-F238E27FC236}">
              <a16:creationId xmlns:a16="http://schemas.microsoft.com/office/drawing/2014/main" id="{781C5645-2A64-4CC5-9BB1-D7A6A475BCB6}"/>
            </a:ext>
          </a:extLst>
        </xdr:cNvPr>
        <xdr:cNvGrpSpPr/>
      </xdr:nvGrpSpPr>
      <xdr:grpSpPr>
        <a:xfrm>
          <a:off x="267544" y="253154"/>
          <a:ext cx="2551856" cy="424180"/>
          <a:chOff x="0" y="0"/>
          <a:chExt cx="2757732" cy="479637"/>
        </a:xfrm>
      </xdr:grpSpPr>
      <xdr:sp macro="" textlink="">
        <xdr:nvSpPr>
          <xdr:cNvPr id="29" name="Shape 6">
            <a:extLst>
              <a:ext uri="{FF2B5EF4-FFF2-40B4-BE49-F238E27FC236}">
                <a16:creationId xmlns:a16="http://schemas.microsoft.com/office/drawing/2014/main" id="{E84CBFDB-99B7-77AA-DE8B-23117594D9F0}"/>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0" name="Shape 7">
            <a:extLst>
              <a:ext uri="{FF2B5EF4-FFF2-40B4-BE49-F238E27FC236}">
                <a16:creationId xmlns:a16="http://schemas.microsoft.com/office/drawing/2014/main" id="{A40090A9-C5C7-75E8-E073-AAAA652AE5A9}"/>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1" name="Shape 8">
            <a:extLst>
              <a:ext uri="{FF2B5EF4-FFF2-40B4-BE49-F238E27FC236}">
                <a16:creationId xmlns:a16="http://schemas.microsoft.com/office/drawing/2014/main" id="{42E5BB9A-32DB-916F-D86F-41AB65306F11}"/>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2" name="Shape 9">
            <a:extLst>
              <a:ext uri="{FF2B5EF4-FFF2-40B4-BE49-F238E27FC236}">
                <a16:creationId xmlns:a16="http://schemas.microsoft.com/office/drawing/2014/main" id="{94E304FE-7FF7-2ED4-ABD2-47A6A04FB04B}"/>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3" name="Shape 10">
            <a:extLst>
              <a:ext uri="{FF2B5EF4-FFF2-40B4-BE49-F238E27FC236}">
                <a16:creationId xmlns:a16="http://schemas.microsoft.com/office/drawing/2014/main" id="{BB736E76-E432-9279-2A11-579ACF54875A}"/>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4" name="Shape 11">
            <a:extLst>
              <a:ext uri="{FF2B5EF4-FFF2-40B4-BE49-F238E27FC236}">
                <a16:creationId xmlns:a16="http://schemas.microsoft.com/office/drawing/2014/main" id="{A63BBAED-179E-6563-69FD-7BEFEDC82E24}"/>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5" name="Shape 12">
            <a:extLst>
              <a:ext uri="{FF2B5EF4-FFF2-40B4-BE49-F238E27FC236}">
                <a16:creationId xmlns:a16="http://schemas.microsoft.com/office/drawing/2014/main" id="{CDC2FEB1-B463-CB35-46B1-30F959F97D20}"/>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6" name="Shape 13">
            <a:extLst>
              <a:ext uri="{FF2B5EF4-FFF2-40B4-BE49-F238E27FC236}">
                <a16:creationId xmlns:a16="http://schemas.microsoft.com/office/drawing/2014/main" id="{CB4C5336-9985-1670-39C4-06C90F86B4C8}"/>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37" name="Shape 14">
            <a:extLst>
              <a:ext uri="{FF2B5EF4-FFF2-40B4-BE49-F238E27FC236}">
                <a16:creationId xmlns:a16="http://schemas.microsoft.com/office/drawing/2014/main" id="{A8B4159C-1E55-65E4-5179-8554C1E8C055}"/>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8" name="Shape 15">
            <a:extLst>
              <a:ext uri="{FF2B5EF4-FFF2-40B4-BE49-F238E27FC236}">
                <a16:creationId xmlns:a16="http://schemas.microsoft.com/office/drawing/2014/main" id="{3681C88C-8D10-3310-F43F-49DA0D823F02}"/>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9" name="Shape 16">
            <a:extLst>
              <a:ext uri="{FF2B5EF4-FFF2-40B4-BE49-F238E27FC236}">
                <a16:creationId xmlns:a16="http://schemas.microsoft.com/office/drawing/2014/main" id="{C5E9BDBA-DEED-3B69-6840-82888606EBC8}"/>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40" name="Shape 367">
            <a:extLst>
              <a:ext uri="{FF2B5EF4-FFF2-40B4-BE49-F238E27FC236}">
                <a16:creationId xmlns:a16="http://schemas.microsoft.com/office/drawing/2014/main" id="{CF1BEA51-4D37-E02A-79FA-F8E18613E641}"/>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1" name="Shape 18">
            <a:extLst>
              <a:ext uri="{FF2B5EF4-FFF2-40B4-BE49-F238E27FC236}">
                <a16:creationId xmlns:a16="http://schemas.microsoft.com/office/drawing/2014/main" id="{FDBB9550-C205-2DFB-01F4-5A67447B60E2}"/>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2" name="Shape 19">
            <a:extLst>
              <a:ext uri="{FF2B5EF4-FFF2-40B4-BE49-F238E27FC236}">
                <a16:creationId xmlns:a16="http://schemas.microsoft.com/office/drawing/2014/main" id="{63273FC3-6FE0-AEEB-747E-26B4C7CC9964}"/>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3" name="Shape 20">
            <a:extLst>
              <a:ext uri="{FF2B5EF4-FFF2-40B4-BE49-F238E27FC236}">
                <a16:creationId xmlns:a16="http://schemas.microsoft.com/office/drawing/2014/main" id="{83CB6436-CCB5-59E7-4C08-F623AF1A2177}"/>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4" name="Shape 21">
            <a:extLst>
              <a:ext uri="{FF2B5EF4-FFF2-40B4-BE49-F238E27FC236}">
                <a16:creationId xmlns:a16="http://schemas.microsoft.com/office/drawing/2014/main" id="{99571AB7-2D23-7C92-76EB-66B4874700B6}"/>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5" name="Shape 22">
            <a:extLst>
              <a:ext uri="{FF2B5EF4-FFF2-40B4-BE49-F238E27FC236}">
                <a16:creationId xmlns:a16="http://schemas.microsoft.com/office/drawing/2014/main" id="{8631AA9A-A6AD-CE51-3BED-928CC43EBB37}"/>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6" name="Shape 23">
            <a:extLst>
              <a:ext uri="{FF2B5EF4-FFF2-40B4-BE49-F238E27FC236}">
                <a16:creationId xmlns:a16="http://schemas.microsoft.com/office/drawing/2014/main" id="{36D1EDC3-C36C-0409-27DD-914267D2B03C}"/>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7" name="Shape 368">
            <a:extLst>
              <a:ext uri="{FF2B5EF4-FFF2-40B4-BE49-F238E27FC236}">
                <a16:creationId xmlns:a16="http://schemas.microsoft.com/office/drawing/2014/main" id="{2BFD1A07-F5A6-07A9-426C-413780366B52}"/>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8" name="Shape 25">
            <a:extLst>
              <a:ext uri="{FF2B5EF4-FFF2-40B4-BE49-F238E27FC236}">
                <a16:creationId xmlns:a16="http://schemas.microsoft.com/office/drawing/2014/main" id="{44FBBBC4-9141-4395-527D-F3D5D6BCF2FA}"/>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9" name="Shape 26">
            <a:extLst>
              <a:ext uri="{FF2B5EF4-FFF2-40B4-BE49-F238E27FC236}">
                <a16:creationId xmlns:a16="http://schemas.microsoft.com/office/drawing/2014/main" id="{D2A6ECEB-3BC1-D0CF-6971-46F25E727A19}"/>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0" name="Shape 27">
            <a:extLst>
              <a:ext uri="{FF2B5EF4-FFF2-40B4-BE49-F238E27FC236}">
                <a16:creationId xmlns:a16="http://schemas.microsoft.com/office/drawing/2014/main" id="{9C71DED4-AEA1-AFCF-0398-83420263D835}"/>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1" name="Shape 28">
            <a:extLst>
              <a:ext uri="{FF2B5EF4-FFF2-40B4-BE49-F238E27FC236}">
                <a16:creationId xmlns:a16="http://schemas.microsoft.com/office/drawing/2014/main" id="{E0DD40F2-8695-784A-3041-146DCBFC3E84}"/>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2" name="Shape 29">
            <a:extLst>
              <a:ext uri="{FF2B5EF4-FFF2-40B4-BE49-F238E27FC236}">
                <a16:creationId xmlns:a16="http://schemas.microsoft.com/office/drawing/2014/main" id="{6BC3A25A-0DEB-7536-D9A5-39824DB72657}"/>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16933</xdr:colOff>
      <xdr:row>1</xdr:row>
      <xdr:rowOff>76199</xdr:rowOff>
    </xdr:from>
    <xdr:to>
      <xdr:col>1</xdr:col>
      <xdr:colOff>2568789</xdr:colOff>
      <xdr:row>3</xdr:row>
      <xdr:rowOff>161712</xdr:rowOff>
    </xdr:to>
    <xdr:grpSp>
      <xdr:nvGrpSpPr>
        <xdr:cNvPr id="2" name="Group 352">
          <a:extLst>
            <a:ext uri="{FF2B5EF4-FFF2-40B4-BE49-F238E27FC236}">
              <a16:creationId xmlns:a16="http://schemas.microsoft.com/office/drawing/2014/main" id="{6F135BFA-2D5E-43C2-9C13-CFB04C4B92FC}"/>
            </a:ext>
          </a:extLst>
        </xdr:cNvPr>
        <xdr:cNvGrpSpPr/>
      </xdr:nvGrpSpPr>
      <xdr:grpSpPr>
        <a:xfrm>
          <a:off x="223998" y="241851"/>
          <a:ext cx="2551856" cy="416818"/>
          <a:chOff x="0" y="0"/>
          <a:chExt cx="2757732" cy="479637"/>
        </a:xfrm>
      </xdr:grpSpPr>
      <xdr:sp macro="" textlink="">
        <xdr:nvSpPr>
          <xdr:cNvPr id="3" name="Shape 6">
            <a:extLst>
              <a:ext uri="{FF2B5EF4-FFF2-40B4-BE49-F238E27FC236}">
                <a16:creationId xmlns:a16="http://schemas.microsoft.com/office/drawing/2014/main" id="{1755EC2F-676E-0BE6-953B-BCE7FDA1EF69}"/>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 name="Shape 7">
            <a:extLst>
              <a:ext uri="{FF2B5EF4-FFF2-40B4-BE49-F238E27FC236}">
                <a16:creationId xmlns:a16="http://schemas.microsoft.com/office/drawing/2014/main" id="{407D713C-97DB-90E6-3CB9-427793B50CBB}"/>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8">
            <a:extLst>
              <a:ext uri="{FF2B5EF4-FFF2-40B4-BE49-F238E27FC236}">
                <a16:creationId xmlns:a16="http://schemas.microsoft.com/office/drawing/2014/main" id="{1485227B-90CF-495B-7686-CF29CFA69088}"/>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9">
            <a:extLst>
              <a:ext uri="{FF2B5EF4-FFF2-40B4-BE49-F238E27FC236}">
                <a16:creationId xmlns:a16="http://schemas.microsoft.com/office/drawing/2014/main" id="{9035B0B0-9A10-7D96-F8F8-6F4418A869FA}"/>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10">
            <a:extLst>
              <a:ext uri="{FF2B5EF4-FFF2-40B4-BE49-F238E27FC236}">
                <a16:creationId xmlns:a16="http://schemas.microsoft.com/office/drawing/2014/main" id="{056D8758-2071-7378-BDB8-5C7533716BD8}"/>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1">
            <a:extLst>
              <a:ext uri="{FF2B5EF4-FFF2-40B4-BE49-F238E27FC236}">
                <a16:creationId xmlns:a16="http://schemas.microsoft.com/office/drawing/2014/main" id="{0D291F27-B711-332B-66BF-694236DDE631}"/>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2">
            <a:extLst>
              <a:ext uri="{FF2B5EF4-FFF2-40B4-BE49-F238E27FC236}">
                <a16:creationId xmlns:a16="http://schemas.microsoft.com/office/drawing/2014/main" id="{B56192C2-546C-A476-297B-DBCCE4154A32}"/>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3">
            <a:extLst>
              <a:ext uri="{FF2B5EF4-FFF2-40B4-BE49-F238E27FC236}">
                <a16:creationId xmlns:a16="http://schemas.microsoft.com/office/drawing/2014/main" id="{AC2DE43E-B23D-266F-B718-AC247D3B9DCB}"/>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1" name="Shape 14">
            <a:extLst>
              <a:ext uri="{FF2B5EF4-FFF2-40B4-BE49-F238E27FC236}">
                <a16:creationId xmlns:a16="http://schemas.microsoft.com/office/drawing/2014/main" id="{6F0FC824-FE56-BD95-65C6-FC599110B8FE}"/>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2" name="Shape 15">
            <a:extLst>
              <a:ext uri="{FF2B5EF4-FFF2-40B4-BE49-F238E27FC236}">
                <a16:creationId xmlns:a16="http://schemas.microsoft.com/office/drawing/2014/main" id="{C535D7EA-A4AA-4EC3-1A7F-F1BCEADDDB29}"/>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6">
            <a:extLst>
              <a:ext uri="{FF2B5EF4-FFF2-40B4-BE49-F238E27FC236}">
                <a16:creationId xmlns:a16="http://schemas.microsoft.com/office/drawing/2014/main" id="{1E224F72-2D65-4415-9EF9-1A8AE7BA9BC6}"/>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367">
            <a:extLst>
              <a:ext uri="{FF2B5EF4-FFF2-40B4-BE49-F238E27FC236}">
                <a16:creationId xmlns:a16="http://schemas.microsoft.com/office/drawing/2014/main" id="{93167234-D232-BDA0-1A56-F2DA751DC7B4}"/>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5" name="Shape 18">
            <a:extLst>
              <a:ext uri="{FF2B5EF4-FFF2-40B4-BE49-F238E27FC236}">
                <a16:creationId xmlns:a16="http://schemas.microsoft.com/office/drawing/2014/main" id="{86EBBF28-0900-C7CC-7A0A-F643FCA48E1F}"/>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9">
            <a:extLst>
              <a:ext uri="{FF2B5EF4-FFF2-40B4-BE49-F238E27FC236}">
                <a16:creationId xmlns:a16="http://schemas.microsoft.com/office/drawing/2014/main" id="{251259E9-ECB4-9E8F-F6FD-6B3F40AECAAB}"/>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20">
            <a:extLst>
              <a:ext uri="{FF2B5EF4-FFF2-40B4-BE49-F238E27FC236}">
                <a16:creationId xmlns:a16="http://schemas.microsoft.com/office/drawing/2014/main" id="{59A09450-B8E2-FCAA-5D6B-496860C77FAE}"/>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1">
            <a:extLst>
              <a:ext uri="{FF2B5EF4-FFF2-40B4-BE49-F238E27FC236}">
                <a16:creationId xmlns:a16="http://schemas.microsoft.com/office/drawing/2014/main" id="{F00A9148-AABC-7378-D1D4-EA3BA9434BCF}"/>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2">
            <a:extLst>
              <a:ext uri="{FF2B5EF4-FFF2-40B4-BE49-F238E27FC236}">
                <a16:creationId xmlns:a16="http://schemas.microsoft.com/office/drawing/2014/main" id="{2C703B4F-308C-CA20-168E-B1A55FE62469}"/>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3">
            <a:extLst>
              <a:ext uri="{FF2B5EF4-FFF2-40B4-BE49-F238E27FC236}">
                <a16:creationId xmlns:a16="http://schemas.microsoft.com/office/drawing/2014/main" id="{633EAE0F-D8C5-DE86-7017-1F37FD11DDB3}"/>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368">
            <a:extLst>
              <a:ext uri="{FF2B5EF4-FFF2-40B4-BE49-F238E27FC236}">
                <a16:creationId xmlns:a16="http://schemas.microsoft.com/office/drawing/2014/main" id="{722715CB-F373-7D1E-2927-AD26CB4B912E}"/>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5">
            <a:extLst>
              <a:ext uri="{FF2B5EF4-FFF2-40B4-BE49-F238E27FC236}">
                <a16:creationId xmlns:a16="http://schemas.microsoft.com/office/drawing/2014/main" id="{A12E830A-89EB-A21D-846A-74322431B90A}"/>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6">
            <a:extLst>
              <a:ext uri="{FF2B5EF4-FFF2-40B4-BE49-F238E27FC236}">
                <a16:creationId xmlns:a16="http://schemas.microsoft.com/office/drawing/2014/main" id="{560FCC6C-A184-CF0B-3FDE-46C99577E8E7}"/>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7">
            <a:extLst>
              <a:ext uri="{FF2B5EF4-FFF2-40B4-BE49-F238E27FC236}">
                <a16:creationId xmlns:a16="http://schemas.microsoft.com/office/drawing/2014/main" id="{4052C628-04E5-71AD-A76B-855EC3CD6AA7}"/>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8">
            <a:extLst>
              <a:ext uri="{FF2B5EF4-FFF2-40B4-BE49-F238E27FC236}">
                <a16:creationId xmlns:a16="http://schemas.microsoft.com/office/drawing/2014/main" id="{995964B7-900C-75B2-2A79-94E2F4275061}"/>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9">
            <a:extLst>
              <a:ext uri="{FF2B5EF4-FFF2-40B4-BE49-F238E27FC236}">
                <a16:creationId xmlns:a16="http://schemas.microsoft.com/office/drawing/2014/main" id="{9FEB0A8C-1A3C-2553-126F-6640495E3576}"/>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194733</xdr:colOff>
      <xdr:row>2</xdr:row>
      <xdr:rowOff>160866</xdr:rowOff>
    </xdr:from>
    <xdr:to>
      <xdr:col>3</xdr:col>
      <xdr:colOff>909322</xdr:colOff>
      <xdr:row>5</xdr:row>
      <xdr:rowOff>77046</xdr:rowOff>
    </xdr:to>
    <xdr:grpSp>
      <xdr:nvGrpSpPr>
        <xdr:cNvPr id="2" name="Group 352">
          <a:extLst>
            <a:ext uri="{FF2B5EF4-FFF2-40B4-BE49-F238E27FC236}">
              <a16:creationId xmlns:a16="http://schemas.microsoft.com/office/drawing/2014/main" id="{0C980AF6-C4A4-4DBE-BA60-3942617A5357}"/>
            </a:ext>
          </a:extLst>
        </xdr:cNvPr>
        <xdr:cNvGrpSpPr/>
      </xdr:nvGrpSpPr>
      <xdr:grpSpPr>
        <a:xfrm>
          <a:off x="194733" y="501525"/>
          <a:ext cx="2113083" cy="427168"/>
          <a:chOff x="0" y="0"/>
          <a:chExt cx="2757732" cy="479637"/>
        </a:xfrm>
      </xdr:grpSpPr>
      <xdr:sp macro="" textlink="">
        <xdr:nvSpPr>
          <xdr:cNvPr id="28" name="Shape 6">
            <a:extLst>
              <a:ext uri="{FF2B5EF4-FFF2-40B4-BE49-F238E27FC236}">
                <a16:creationId xmlns:a16="http://schemas.microsoft.com/office/drawing/2014/main" id="{EC7B8C1C-988E-6ACE-0347-F347E71DB470}"/>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9" name="Shape 7">
            <a:extLst>
              <a:ext uri="{FF2B5EF4-FFF2-40B4-BE49-F238E27FC236}">
                <a16:creationId xmlns:a16="http://schemas.microsoft.com/office/drawing/2014/main" id="{1E38DBDF-93F9-F3A4-D243-8CBCD66E8587}"/>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0" name="Shape 8">
            <a:extLst>
              <a:ext uri="{FF2B5EF4-FFF2-40B4-BE49-F238E27FC236}">
                <a16:creationId xmlns:a16="http://schemas.microsoft.com/office/drawing/2014/main" id="{595F7F94-6E81-D92E-727C-4135DB4C2621}"/>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1" name="Shape 9">
            <a:extLst>
              <a:ext uri="{FF2B5EF4-FFF2-40B4-BE49-F238E27FC236}">
                <a16:creationId xmlns:a16="http://schemas.microsoft.com/office/drawing/2014/main" id="{AEE93192-9036-2A95-3ECA-AB71A5A8903E}"/>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2" name="Shape 10">
            <a:extLst>
              <a:ext uri="{FF2B5EF4-FFF2-40B4-BE49-F238E27FC236}">
                <a16:creationId xmlns:a16="http://schemas.microsoft.com/office/drawing/2014/main" id="{D304CC4F-E952-FDE2-5750-89B0348CD4C5}"/>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3" name="Shape 11">
            <a:extLst>
              <a:ext uri="{FF2B5EF4-FFF2-40B4-BE49-F238E27FC236}">
                <a16:creationId xmlns:a16="http://schemas.microsoft.com/office/drawing/2014/main" id="{0F7869CB-530B-8EC1-6B4E-BCCAC9C2DF0B}"/>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4" name="Shape 12">
            <a:extLst>
              <a:ext uri="{FF2B5EF4-FFF2-40B4-BE49-F238E27FC236}">
                <a16:creationId xmlns:a16="http://schemas.microsoft.com/office/drawing/2014/main" id="{E98E95E5-6502-7AAB-770D-D16FB2D96D58}"/>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5" name="Shape 13">
            <a:extLst>
              <a:ext uri="{FF2B5EF4-FFF2-40B4-BE49-F238E27FC236}">
                <a16:creationId xmlns:a16="http://schemas.microsoft.com/office/drawing/2014/main" id="{EB959543-5236-ED9A-1133-FE4221AA66B8}"/>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36" name="Shape 14">
            <a:extLst>
              <a:ext uri="{FF2B5EF4-FFF2-40B4-BE49-F238E27FC236}">
                <a16:creationId xmlns:a16="http://schemas.microsoft.com/office/drawing/2014/main" id="{53A36CF1-7D60-B535-536F-C0B304DB01EC}"/>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7" name="Shape 15">
            <a:extLst>
              <a:ext uri="{FF2B5EF4-FFF2-40B4-BE49-F238E27FC236}">
                <a16:creationId xmlns:a16="http://schemas.microsoft.com/office/drawing/2014/main" id="{BC0880A9-1D35-0750-8487-779460171926}"/>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8" name="Shape 16">
            <a:extLst>
              <a:ext uri="{FF2B5EF4-FFF2-40B4-BE49-F238E27FC236}">
                <a16:creationId xmlns:a16="http://schemas.microsoft.com/office/drawing/2014/main" id="{A69E1906-E23B-1E7A-1B8B-2C62B3717EEC}"/>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9" name="Shape 367">
            <a:extLst>
              <a:ext uri="{FF2B5EF4-FFF2-40B4-BE49-F238E27FC236}">
                <a16:creationId xmlns:a16="http://schemas.microsoft.com/office/drawing/2014/main" id="{4CB600CD-B553-3EEC-05D7-FD7781B438BF}"/>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0" name="Shape 18">
            <a:extLst>
              <a:ext uri="{FF2B5EF4-FFF2-40B4-BE49-F238E27FC236}">
                <a16:creationId xmlns:a16="http://schemas.microsoft.com/office/drawing/2014/main" id="{2254854A-AE93-448E-44F9-5950411BCA32}"/>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1" name="Shape 19">
            <a:extLst>
              <a:ext uri="{FF2B5EF4-FFF2-40B4-BE49-F238E27FC236}">
                <a16:creationId xmlns:a16="http://schemas.microsoft.com/office/drawing/2014/main" id="{5BE74F2C-9FE0-02EC-2A6B-9B4451E69432}"/>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2" name="Shape 20">
            <a:extLst>
              <a:ext uri="{FF2B5EF4-FFF2-40B4-BE49-F238E27FC236}">
                <a16:creationId xmlns:a16="http://schemas.microsoft.com/office/drawing/2014/main" id="{13212ADE-D7D8-1411-EDF4-9FAD1B282E33}"/>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3" name="Shape 21">
            <a:extLst>
              <a:ext uri="{FF2B5EF4-FFF2-40B4-BE49-F238E27FC236}">
                <a16:creationId xmlns:a16="http://schemas.microsoft.com/office/drawing/2014/main" id="{847CAA66-FE2D-A4E6-D9A5-5B0F0E312778}"/>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4" name="Shape 22">
            <a:extLst>
              <a:ext uri="{FF2B5EF4-FFF2-40B4-BE49-F238E27FC236}">
                <a16:creationId xmlns:a16="http://schemas.microsoft.com/office/drawing/2014/main" id="{123C9286-18E7-5BEB-B0AF-92FD694C9E27}"/>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5" name="Shape 23">
            <a:extLst>
              <a:ext uri="{FF2B5EF4-FFF2-40B4-BE49-F238E27FC236}">
                <a16:creationId xmlns:a16="http://schemas.microsoft.com/office/drawing/2014/main" id="{D803C674-FB2C-DA92-78D9-91AC027E4444}"/>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6" name="Shape 368">
            <a:extLst>
              <a:ext uri="{FF2B5EF4-FFF2-40B4-BE49-F238E27FC236}">
                <a16:creationId xmlns:a16="http://schemas.microsoft.com/office/drawing/2014/main" id="{AC9355EF-D201-0B34-DBC8-1C09CA741028}"/>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7" name="Shape 25">
            <a:extLst>
              <a:ext uri="{FF2B5EF4-FFF2-40B4-BE49-F238E27FC236}">
                <a16:creationId xmlns:a16="http://schemas.microsoft.com/office/drawing/2014/main" id="{6D1F0B3D-A13B-5252-0146-6F0ABD10826B}"/>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8" name="Shape 26">
            <a:extLst>
              <a:ext uri="{FF2B5EF4-FFF2-40B4-BE49-F238E27FC236}">
                <a16:creationId xmlns:a16="http://schemas.microsoft.com/office/drawing/2014/main" id="{F3E90003-C2D8-FCFE-BD56-EA90A5E975B2}"/>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9" name="Shape 27">
            <a:extLst>
              <a:ext uri="{FF2B5EF4-FFF2-40B4-BE49-F238E27FC236}">
                <a16:creationId xmlns:a16="http://schemas.microsoft.com/office/drawing/2014/main" id="{C43C2F81-37BA-7670-412E-B091522C9A4A}"/>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0" name="Shape 28">
            <a:extLst>
              <a:ext uri="{FF2B5EF4-FFF2-40B4-BE49-F238E27FC236}">
                <a16:creationId xmlns:a16="http://schemas.microsoft.com/office/drawing/2014/main" id="{B04EA26D-80D9-B8A3-5460-A028936AB15A}"/>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1" name="Shape 29">
            <a:extLst>
              <a:ext uri="{FF2B5EF4-FFF2-40B4-BE49-F238E27FC236}">
                <a16:creationId xmlns:a16="http://schemas.microsoft.com/office/drawing/2014/main" id="{12BBD8AB-7BF4-EB33-5395-DAAF8C6CDA6B}"/>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drawing" Target="../drawings/drawing4.x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drawing" Target="../drawings/drawing5.xml"/><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drawing" Target="../drawings/drawing6.xml"/><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R459"/>
  <sheetViews>
    <sheetView showGridLines="0" tabSelected="1" topLeftCell="A21" zoomScale="80" zoomScaleNormal="80" workbookViewId="0">
      <selection activeCell="D46" sqref="D46"/>
    </sheetView>
  </sheetViews>
  <sheetFormatPr baseColWidth="10" defaultColWidth="11.5546875" defaultRowHeight="14.4"/>
  <cols>
    <col min="1" max="1" width="3.5546875" style="23" customWidth="1"/>
    <col min="2" max="2" width="11.5546875" style="23"/>
    <col min="3" max="3" width="22" style="23" customWidth="1"/>
    <col min="4" max="4" width="21.88671875" style="23" customWidth="1"/>
    <col min="5" max="5" width="11.5546875" style="23" customWidth="1"/>
    <col min="6" max="6" width="8.33203125" style="23" customWidth="1"/>
    <col min="7" max="9" width="11.5546875" style="23"/>
    <col min="10" max="10" width="15.88671875" style="23" customWidth="1"/>
    <col min="11" max="11" width="11.5546875" style="23"/>
    <col min="12" max="12" width="22.33203125" style="23" customWidth="1"/>
    <col min="13" max="15" width="11.5546875" style="23"/>
    <col min="16" max="16" width="11.5546875" style="23" customWidth="1"/>
    <col min="17" max="17" width="11.5546875" style="23"/>
    <col min="18" max="18" width="10.88671875" style="23" customWidth="1"/>
    <col min="19" max="16384" width="11.5546875" style="23"/>
  </cols>
  <sheetData>
    <row r="1" spans="1:18" s="21" customFormat="1"/>
    <row r="2" spans="1:18" s="21" customFormat="1" ht="18.75" customHeight="1">
      <c r="A2" s="20"/>
      <c r="B2" s="20"/>
      <c r="C2" s="20"/>
      <c r="D2" s="20"/>
      <c r="E2" s="20"/>
      <c r="F2" s="20"/>
      <c r="G2" s="20"/>
      <c r="H2" s="20"/>
      <c r="I2" s="20"/>
      <c r="J2" s="20"/>
      <c r="K2" s="20"/>
      <c r="L2" s="20"/>
    </row>
    <row r="3" spans="1:18" s="21" customFormat="1" ht="18.75" customHeight="1">
      <c r="A3" s="20"/>
      <c r="B3" s="20"/>
      <c r="C3" s="20"/>
      <c r="D3" s="20"/>
      <c r="E3" s="20"/>
      <c r="F3" s="20"/>
      <c r="G3" s="20"/>
      <c r="H3" s="20"/>
      <c r="I3" s="20"/>
      <c r="J3" s="20"/>
      <c r="K3" s="20"/>
      <c r="L3" s="20"/>
    </row>
    <row r="4" spans="1:18" s="21" customFormat="1" ht="18.75" customHeight="1">
      <c r="A4" s="20"/>
      <c r="B4" s="20"/>
      <c r="C4" s="20"/>
      <c r="D4" s="20"/>
      <c r="E4" s="20"/>
      <c r="F4" s="20"/>
      <c r="G4" s="20"/>
      <c r="H4" s="20"/>
      <c r="I4" s="20"/>
      <c r="J4" s="20"/>
      <c r="K4" s="20"/>
      <c r="L4" s="20"/>
    </row>
    <row r="5" spans="1:18" s="21" customFormat="1" ht="18.75" customHeight="1">
      <c r="A5" s="20"/>
      <c r="B5" s="20"/>
      <c r="C5" s="20"/>
      <c r="D5" s="20"/>
      <c r="E5" s="20"/>
      <c r="F5" s="20"/>
      <c r="G5" s="20"/>
      <c r="H5" s="20"/>
      <c r="I5" s="20"/>
      <c r="J5" s="20"/>
      <c r="K5" s="20"/>
      <c r="L5" s="20"/>
    </row>
    <row r="6" spans="1:18" s="21" customFormat="1" ht="18.75" customHeight="1">
      <c r="A6" s="20"/>
      <c r="B6" s="20"/>
      <c r="C6" s="20"/>
      <c r="D6" s="20"/>
      <c r="E6" s="20"/>
      <c r="F6" s="20"/>
      <c r="G6" s="20"/>
      <c r="H6" s="20"/>
      <c r="I6" s="20"/>
      <c r="J6" s="20"/>
      <c r="K6" s="20"/>
      <c r="L6" s="20"/>
    </row>
    <row r="7" spans="1:18" s="21" customFormat="1" ht="18.75" customHeight="1">
      <c r="A7" s="20"/>
      <c r="B7" s="20"/>
      <c r="C7" s="20"/>
      <c r="D7" s="20"/>
      <c r="E7" s="20"/>
      <c r="F7" s="20"/>
      <c r="G7" s="20"/>
      <c r="H7" s="20"/>
      <c r="I7" s="20"/>
      <c r="J7" s="20"/>
      <c r="K7" s="20"/>
      <c r="L7" s="20"/>
    </row>
    <row r="8" spans="1:18" s="21" customFormat="1" ht="15" customHeight="1">
      <c r="A8" s="20"/>
      <c r="B8" s="172"/>
      <c r="C8" s="172"/>
      <c r="D8" s="172"/>
      <c r="E8" s="172"/>
      <c r="F8" s="172"/>
      <c r="G8" s="172"/>
      <c r="H8" s="172"/>
      <c r="I8" s="172"/>
      <c r="J8" s="172"/>
      <c r="K8" s="172"/>
      <c r="L8" s="20"/>
    </row>
    <row r="9" spans="1:18" s="21" customFormat="1" ht="19.95" customHeight="1">
      <c r="B9" s="400" t="s">
        <v>69</v>
      </c>
      <c r="C9" s="400"/>
      <c r="D9" s="400"/>
      <c r="E9" s="400"/>
      <c r="F9" s="400"/>
      <c r="G9" s="400"/>
      <c r="H9" s="400"/>
      <c r="I9" s="400"/>
      <c r="J9" s="400"/>
      <c r="K9" s="400"/>
      <c r="L9" s="400"/>
      <c r="M9" s="400"/>
      <c r="N9" s="400"/>
      <c r="O9" s="400"/>
      <c r="P9" s="20"/>
    </row>
    <row r="10" spans="1:18" s="21" customFormat="1" ht="15" customHeight="1">
      <c r="B10" s="29"/>
      <c r="C10" s="29"/>
      <c r="D10" s="29"/>
      <c r="E10" s="29"/>
      <c r="F10" s="29"/>
      <c r="G10" s="29"/>
      <c r="H10" s="29"/>
      <c r="I10" s="29"/>
      <c r="J10" s="29"/>
      <c r="K10" s="29"/>
      <c r="L10" s="29"/>
      <c r="M10" s="29"/>
      <c r="N10" s="29"/>
      <c r="O10" s="29"/>
      <c r="P10" s="20"/>
    </row>
    <row r="11" spans="1:18" s="21" customFormat="1" ht="12" customHeight="1"/>
    <row r="12" spans="1:18" s="21" customFormat="1" ht="19.2">
      <c r="B12" s="401" t="s">
        <v>68</v>
      </c>
      <c r="C12" s="401"/>
      <c r="D12" s="401"/>
      <c r="E12" s="401"/>
      <c r="F12" s="401"/>
      <c r="G12" s="401"/>
      <c r="H12" s="401"/>
      <c r="I12" s="401"/>
      <c r="J12" s="401"/>
      <c r="K12" s="401"/>
      <c r="L12" s="401"/>
      <c r="M12" s="401"/>
      <c r="N12" s="401"/>
      <c r="O12" s="401"/>
      <c r="P12" s="28"/>
    </row>
    <row r="13" spans="1:18" s="21" customFormat="1"/>
    <row r="14" spans="1:18" s="21" customFormat="1" ht="13.95" customHeight="1"/>
    <row r="15" spans="1:18" s="12" customFormat="1" ht="16.8" thickBot="1">
      <c r="A15" s="4"/>
      <c r="B15" s="4"/>
      <c r="C15" s="4"/>
      <c r="D15" s="4"/>
      <c r="E15" s="5"/>
      <c r="F15" s="4"/>
      <c r="G15" s="4"/>
      <c r="H15" s="5"/>
      <c r="I15" s="5"/>
      <c r="J15" s="6"/>
      <c r="K15" s="4"/>
      <c r="L15" s="4"/>
      <c r="M15" s="4"/>
      <c r="N15" s="4"/>
      <c r="O15" s="4"/>
      <c r="P15" s="4"/>
      <c r="Q15" s="4"/>
      <c r="R15" s="4"/>
    </row>
    <row r="16" spans="1:18" s="12" customFormat="1" ht="16.8" thickTop="1">
      <c r="A16" s="4"/>
      <c r="B16" s="25"/>
      <c r="C16" s="25"/>
      <c r="D16" s="25"/>
      <c r="E16" s="26"/>
      <c r="F16" s="25"/>
      <c r="G16" s="25"/>
      <c r="H16" s="26"/>
      <c r="I16" s="26"/>
      <c r="J16" s="27"/>
      <c r="K16" s="25"/>
      <c r="L16" s="25"/>
      <c r="M16" s="25"/>
      <c r="N16" s="25"/>
      <c r="O16" s="4"/>
      <c r="P16" s="4"/>
      <c r="Q16" s="4"/>
      <c r="R16" s="4"/>
    </row>
    <row r="17" spans="1:18" s="12" customFormat="1" ht="16.2">
      <c r="A17" s="4"/>
      <c r="B17" s="4"/>
      <c r="C17" s="4"/>
      <c r="D17" s="4"/>
      <c r="E17" s="5"/>
      <c r="F17" s="4"/>
      <c r="G17" s="4"/>
      <c r="H17" s="5"/>
      <c r="I17" s="5"/>
      <c r="J17" s="6"/>
      <c r="K17" s="4"/>
      <c r="L17" s="4"/>
      <c r="M17" s="4"/>
      <c r="N17" s="4"/>
      <c r="O17" s="4"/>
      <c r="P17" s="4"/>
      <c r="Q17" s="4"/>
      <c r="R17" s="4"/>
    </row>
    <row r="18" spans="1:18" s="12" customFormat="1" ht="15.6">
      <c r="A18" s="78"/>
      <c r="B18" s="78"/>
      <c r="C18" s="78"/>
      <c r="D18" s="78"/>
      <c r="E18" s="79"/>
      <c r="F18" s="78"/>
      <c r="G18" s="78"/>
      <c r="H18" s="79"/>
      <c r="I18" s="79"/>
      <c r="J18" s="80"/>
      <c r="K18" s="78"/>
      <c r="L18" s="78"/>
      <c r="M18" s="78"/>
      <c r="N18" s="78"/>
      <c r="O18" s="78"/>
      <c r="P18" s="78"/>
      <c r="Q18" s="4"/>
      <c r="R18" s="4"/>
    </row>
    <row r="19" spans="1:18" s="12" customFormat="1">
      <c r="A19" s="78"/>
      <c r="B19" s="78"/>
      <c r="C19" s="78"/>
      <c r="D19" s="78"/>
      <c r="E19" s="79"/>
      <c r="F19" s="78"/>
      <c r="G19" s="78"/>
      <c r="H19" s="79"/>
      <c r="I19" s="79"/>
      <c r="J19" s="78"/>
      <c r="K19" s="78"/>
      <c r="L19" s="78"/>
      <c r="M19" s="78"/>
      <c r="N19" s="78"/>
      <c r="O19" s="78"/>
      <c r="P19" s="78"/>
      <c r="Q19" s="4"/>
      <c r="R19" s="4"/>
    </row>
    <row r="20" spans="1:18" s="12" customFormat="1" ht="19.2" customHeight="1">
      <c r="B20" s="399" t="s">
        <v>612</v>
      </c>
      <c r="C20" s="399"/>
      <c r="D20" s="399"/>
      <c r="E20" s="399"/>
      <c r="F20" s="399"/>
      <c r="G20" s="399"/>
      <c r="H20" s="399"/>
      <c r="I20" s="399"/>
      <c r="J20" s="399"/>
      <c r="K20" s="399"/>
      <c r="L20" s="399"/>
      <c r="M20" s="399"/>
      <c r="N20" s="399"/>
      <c r="O20" s="252"/>
      <c r="P20" s="252"/>
      <c r="Q20" s="87"/>
      <c r="R20" s="4"/>
    </row>
    <row r="21" spans="1:18" s="12" customFormat="1" ht="19.2" customHeight="1">
      <c r="A21" s="399"/>
      <c r="B21" s="399"/>
      <c r="C21" s="399"/>
      <c r="D21" s="399"/>
      <c r="E21" s="399"/>
      <c r="F21" s="399"/>
      <c r="G21" s="399"/>
      <c r="H21" s="399"/>
      <c r="I21" s="399"/>
      <c r="J21" s="399"/>
      <c r="K21" s="399"/>
      <c r="L21" s="399"/>
      <c r="M21" s="399"/>
      <c r="N21" s="399"/>
      <c r="O21" s="399"/>
      <c r="P21" s="399"/>
      <c r="Q21" s="87"/>
      <c r="R21" s="4"/>
    </row>
    <row r="22" spans="1:18" s="12" customFormat="1" ht="15.6">
      <c r="A22" s="78"/>
      <c r="B22" s="81"/>
      <c r="C22" s="82"/>
      <c r="D22" s="82"/>
      <c r="E22" s="83"/>
      <c r="F22" s="78"/>
      <c r="G22" s="78"/>
      <c r="H22" s="78"/>
      <c r="I22" s="83"/>
      <c r="J22" s="84"/>
      <c r="K22" s="78"/>
      <c r="L22" s="78"/>
      <c r="M22" s="78"/>
      <c r="N22" s="78"/>
      <c r="O22" s="78"/>
      <c r="P22" s="78"/>
      <c r="Q22" s="4"/>
      <c r="R22" s="4"/>
    </row>
    <row r="23" spans="1:18" s="12" customFormat="1" ht="16.8">
      <c r="A23" s="85"/>
      <c r="B23" s="81"/>
      <c r="C23" s="82"/>
      <c r="D23" s="82"/>
      <c r="E23" s="86"/>
      <c r="F23" s="78"/>
      <c r="G23" s="78"/>
      <c r="H23" s="78"/>
      <c r="I23" s="86"/>
      <c r="J23" s="78"/>
      <c r="K23" s="78"/>
      <c r="L23" s="78"/>
      <c r="M23" s="78"/>
      <c r="N23" s="78"/>
      <c r="O23" s="78"/>
      <c r="P23" s="78"/>
      <c r="Q23" s="4"/>
      <c r="R23" s="4"/>
    </row>
    <row r="24" spans="1:18" s="12" customFormat="1" ht="17.399999999999999">
      <c r="A24" s="7"/>
      <c r="B24" s="8"/>
      <c r="C24" s="9"/>
      <c r="D24" s="9"/>
      <c r="E24" s="11"/>
      <c r="F24" s="4"/>
      <c r="G24" s="4"/>
      <c r="H24" s="4"/>
      <c r="I24" s="11"/>
      <c r="J24" s="4"/>
      <c r="K24" s="4"/>
      <c r="L24" s="4"/>
      <c r="M24" s="4"/>
      <c r="N24" s="4"/>
      <c r="O24" s="4"/>
      <c r="P24" s="4"/>
      <c r="Q24" s="4"/>
      <c r="R24" s="4"/>
    </row>
    <row r="25" spans="1:18" s="12" customFormat="1" ht="17.399999999999999">
      <c r="A25" s="7"/>
      <c r="B25" s="8"/>
      <c r="C25" s="9"/>
      <c r="D25" s="9"/>
      <c r="E25" s="11"/>
      <c r="F25" s="4"/>
      <c r="G25" s="4"/>
      <c r="H25" s="4"/>
      <c r="I25" s="11"/>
      <c r="J25" s="4"/>
      <c r="K25" s="4"/>
      <c r="L25" s="4"/>
      <c r="M25" s="4"/>
      <c r="N25" s="4"/>
      <c r="O25" s="4"/>
      <c r="P25" s="4"/>
      <c r="Q25" s="4"/>
      <c r="R25" s="4"/>
    </row>
    <row r="26" spans="1:18" s="12" customFormat="1" ht="17.399999999999999">
      <c r="A26" s="7"/>
      <c r="B26" s="8"/>
      <c r="C26" s="9"/>
      <c r="D26" s="9"/>
      <c r="E26" s="3"/>
      <c r="F26" s="4"/>
      <c r="G26" s="4"/>
      <c r="H26" s="4"/>
      <c r="I26" s="3"/>
      <c r="J26" s="10"/>
      <c r="K26" s="4"/>
      <c r="L26" s="4"/>
      <c r="M26" s="4"/>
      <c r="N26" s="4"/>
      <c r="O26" s="4"/>
      <c r="P26" s="4"/>
      <c r="Q26" s="4"/>
      <c r="R26" s="4"/>
    </row>
    <row r="27" spans="1:18" s="12" customFormat="1" ht="17.399999999999999">
      <c r="A27" s="7"/>
      <c r="B27" s="8"/>
      <c r="C27" s="9"/>
      <c r="D27" s="9"/>
      <c r="E27" s="11"/>
      <c r="F27" s="4"/>
      <c r="G27" s="4"/>
      <c r="H27" s="4"/>
      <c r="I27" s="11"/>
      <c r="J27" s="4"/>
      <c r="K27" s="4"/>
      <c r="L27" s="4"/>
      <c r="M27" s="4"/>
      <c r="N27" s="4"/>
      <c r="O27" s="4"/>
      <c r="P27" s="4"/>
      <c r="Q27" s="4"/>
      <c r="R27" s="4"/>
    </row>
    <row r="28" spans="1:18" s="12" customFormat="1" ht="17.399999999999999">
      <c r="A28" s="13"/>
      <c r="B28" s="14"/>
      <c r="C28" s="15"/>
      <c r="D28" s="15"/>
      <c r="E28" s="1"/>
      <c r="I28" s="1"/>
      <c r="J28" s="16"/>
    </row>
    <row r="29" spans="1:18" s="12" customFormat="1" ht="17.399999999999999">
      <c r="A29" s="13"/>
      <c r="B29" s="14"/>
      <c r="C29" s="15"/>
      <c r="D29" s="15"/>
      <c r="E29" s="17"/>
      <c r="I29" s="17"/>
    </row>
    <row r="30" spans="1:18" s="12" customFormat="1" ht="17.399999999999999">
      <c r="A30" s="13"/>
      <c r="B30" s="14"/>
      <c r="C30" s="15"/>
      <c r="D30" s="15"/>
      <c r="E30" s="1"/>
      <c r="I30" s="2"/>
      <c r="J30" s="16"/>
    </row>
    <row r="31" spans="1:18" s="12" customFormat="1" ht="17.399999999999999">
      <c r="A31" s="13"/>
      <c r="B31" s="14"/>
      <c r="C31" s="15"/>
      <c r="D31" s="15"/>
      <c r="E31" s="17"/>
      <c r="I31" s="17"/>
    </row>
    <row r="32" spans="1:18" s="12" customFormat="1" ht="17.399999999999999">
      <c r="A32" s="13"/>
      <c r="B32" s="14"/>
      <c r="C32" s="15"/>
      <c r="D32" s="15"/>
      <c r="E32" s="1"/>
      <c r="I32" s="2"/>
      <c r="J32" s="16"/>
    </row>
    <row r="33" spans="1:14" s="12" customFormat="1" ht="17.399999999999999">
      <c r="A33" s="18"/>
      <c r="B33" s="14"/>
      <c r="C33" s="15"/>
      <c r="D33" s="15"/>
      <c r="E33" s="1"/>
      <c r="I33" s="19"/>
    </row>
    <row r="34" spans="1:14" s="12" customFormat="1" ht="17.399999999999999">
      <c r="A34" s="18"/>
      <c r="B34" s="14"/>
      <c r="C34" s="15"/>
      <c r="D34" s="15"/>
      <c r="E34" s="1"/>
      <c r="I34" s="19"/>
    </row>
    <row r="35" spans="1:14" s="12" customFormat="1"/>
    <row r="36" spans="1:14" s="12" customFormat="1"/>
    <row r="37" spans="1:14" s="12" customFormat="1">
      <c r="B37" s="248"/>
      <c r="C37" s="248"/>
      <c r="D37" s="248"/>
      <c r="E37" s="248"/>
      <c r="F37" s="248"/>
      <c r="G37" s="248"/>
      <c r="H37" s="248"/>
      <c r="I37" s="248"/>
      <c r="J37" s="248"/>
      <c r="K37" s="248"/>
      <c r="L37" s="248"/>
      <c r="M37" s="248"/>
      <c r="N37" s="248"/>
    </row>
    <row r="38" spans="1:14" s="12" customFormat="1">
      <c r="B38" s="248"/>
      <c r="C38" s="248"/>
      <c r="D38" s="248"/>
      <c r="E38" s="248"/>
      <c r="F38" s="248"/>
      <c r="G38" s="248"/>
      <c r="H38" s="248"/>
      <c r="I38" s="248"/>
      <c r="J38" s="248"/>
      <c r="K38" s="248"/>
      <c r="L38" s="248"/>
      <c r="M38" s="248"/>
      <c r="N38" s="248"/>
    </row>
    <row r="39" spans="1:14" s="12" customFormat="1">
      <c r="B39" s="248"/>
      <c r="C39" s="249" t="s">
        <v>172</v>
      </c>
      <c r="D39" s="248"/>
      <c r="E39" s="249" t="s">
        <v>173</v>
      </c>
      <c r="F39" s="248"/>
      <c r="G39" s="248"/>
      <c r="I39" s="249" t="s">
        <v>686</v>
      </c>
      <c r="J39" s="248"/>
      <c r="K39" s="248"/>
      <c r="L39" s="249" t="s">
        <v>174</v>
      </c>
      <c r="M39" s="248"/>
      <c r="N39" s="248"/>
    </row>
    <row r="40" spans="1:14" s="12" customFormat="1">
      <c r="B40" s="248"/>
      <c r="C40" s="249" t="s">
        <v>175</v>
      </c>
      <c r="D40" s="248"/>
      <c r="E40" s="249" t="s">
        <v>176</v>
      </c>
      <c r="F40" s="248"/>
      <c r="G40" s="248"/>
      <c r="I40" s="249" t="s">
        <v>687</v>
      </c>
      <c r="J40" s="248"/>
      <c r="K40" s="248"/>
      <c r="L40" s="250" t="s">
        <v>177</v>
      </c>
      <c r="M40" s="248"/>
      <c r="N40" s="248"/>
    </row>
    <row r="41" spans="1:14" s="12" customFormat="1">
      <c r="B41" s="248"/>
      <c r="C41" s="248"/>
      <c r="D41" s="248"/>
      <c r="E41" s="248"/>
      <c r="F41" s="248"/>
      <c r="G41" s="248"/>
      <c r="H41" s="248"/>
      <c r="I41" s="248"/>
      <c r="J41" s="248"/>
      <c r="K41" s="248"/>
      <c r="L41" s="248"/>
      <c r="M41" s="248"/>
      <c r="N41" s="248"/>
    </row>
    <row r="42" spans="1:14">
      <c r="B42" s="248"/>
      <c r="C42" s="248"/>
      <c r="D42" s="248"/>
      <c r="E42" s="248"/>
      <c r="F42" s="248"/>
      <c r="G42" s="248"/>
      <c r="H42" s="248"/>
      <c r="I42" s="248"/>
      <c r="J42" s="248"/>
      <c r="K42" s="248"/>
      <c r="L42" s="248"/>
      <c r="M42" s="248"/>
      <c r="N42" s="248"/>
    </row>
    <row r="43" spans="1:14">
      <c r="B43" s="248"/>
      <c r="C43" s="248"/>
      <c r="D43" s="248"/>
      <c r="E43" s="248"/>
      <c r="F43" s="248"/>
      <c r="G43" s="248"/>
      <c r="H43" s="248"/>
      <c r="I43" s="248"/>
      <c r="J43" s="248"/>
      <c r="K43" s="248"/>
      <c r="L43" s="248"/>
      <c r="M43" s="248"/>
      <c r="N43" s="248"/>
    </row>
    <row r="44" spans="1:14">
      <c r="B44" s="248"/>
      <c r="C44" s="248"/>
      <c r="D44" s="248"/>
      <c r="E44" s="248"/>
      <c r="F44" s="248"/>
      <c r="G44" s="248"/>
      <c r="H44" s="248"/>
      <c r="I44" s="248"/>
      <c r="J44" s="248"/>
      <c r="K44" s="248"/>
      <c r="L44" s="248"/>
      <c r="M44" s="248"/>
      <c r="N44" s="248"/>
    </row>
    <row r="45" spans="1:14">
      <c r="B45" s="248"/>
      <c r="C45" s="248"/>
      <c r="D45" s="248"/>
      <c r="E45" s="248"/>
      <c r="F45" s="248"/>
      <c r="G45" s="248"/>
      <c r="H45" s="248"/>
      <c r="I45" s="248"/>
      <c r="J45" s="248"/>
      <c r="K45" s="248"/>
      <c r="L45" s="248"/>
      <c r="M45" s="248"/>
      <c r="N45" s="248"/>
    </row>
    <row r="46" spans="1:14">
      <c r="B46" s="248"/>
      <c r="C46" s="251"/>
      <c r="D46" s="251"/>
      <c r="E46" s="248"/>
      <c r="F46" s="248"/>
      <c r="G46" s="248"/>
      <c r="H46" s="248"/>
      <c r="I46" s="248"/>
      <c r="J46" s="248"/>
      <c r="K46" s="248"/>
      <c r="L46" s="248"/>
      <c r="M46" s="248"/>
      <c r="N46" s="248"/>
    </row>
    <row r="47" spans="1:14">
      <c r="B47" s="248"/>
      <c r="C47" s="251"/>
      <c r="D47" s="251"/>
      <c r="E47" s="248"/>
      <c r="F47" s="248"/>
      <c r="G47" s="248"/>
      <c r="H47" s="248"/>
      <c r="I47" s="248"/>
      <c r="J47" s="248"/>
      <c r="K47" s="248"/>
      <c r="L47" s="248"/>
      <c r="M47" s="248"/>
      <c r="N47" s="248"/>
    </row>
    <row r="48" spans="1:14">
      <c r="B48" s="248" t="s">
        <v>681</v>
      </c>
      <c r="C48" s="251"/>
      <c r="D48" s="248"/>
      <c r="E48" s="248"/>
      <c r="F48" s="248"/>
      <c r="G48" s="248"/>
      <c r="H48" s="248"/>
      <c r="I48" s="248"/>
      <c r="J48" s="248"/>
      <c r="K48" s="248"/>
      <c r="L48" s="248"/>
      <c r="M48" s="248"/>
      <c r="N48" s="248"/>
    </row>
    <row r="49" spans="2:14">
      <c r="B49" s="248" t="s">
        <v>682</v>
      </c>
      <c r="C49" s="248"/>
      <c r="D49" s="248"/>
      <c r="E49" s="248"/>
      <c r="F49" s="248"/>
      <c r="G49" s="248"/>
      <c r="H49" s="248"/>
      <c r="I49" s="248"/>
      <c r="J49" s="248"/>
      <c r="K49" s="248"/>
      <c r="L49" s="248"/>
      <c r="M49" s="248"/>
      <c r="N49" s="248"/>
    </row>
    <row r="50" spans="2:14">
      <c r="B50" s="248"/>
      <c r="C50" s="248"/>
      <c r="D50" s="248"/>
      <c r="E50" s="248"/>
      <c r="F50" s="248"/>
      <c r="G50" s="248"/>
      <c r="H50" s="248"/>
      <c r="I50" s="248"/>
      <c r="J50" s="248"/>
      <c r="K50" s="248"/>
      <c r="L50" s="248"/>
      <c r="M50" s="248"/>
      <c r="N50" s="248"/>
    </row>
    <row r="51" spans="2:14">
      <c r="B51" s="248" t="s">
        <v>683</v>
      </c>
      <c r="C51" s="248"/>
      <c r="D51" s="248"/>
      <c r="E51" s="248"/>
      <c r="F51" s="248"/>
      <c r="G51" s="248"/>
      <c r="H51" s="248"/>
      <c r="I51" s="248"/>
      <c r="J51" s="248"/>
      <c r="K51" s="248"/>
      <c r="L51" s="248"/>
      <c r="M51" s="248"/>
      <c r="N51" s="248"/>
    </row>
    <row r="52" spans="2:14">
      <c r="B52" s="248" t="s">
        <v>684</v>
      </c>
      <c r="C52" s="248"/>
      <c r="D52" s="248"/>
      <c r="E52" s="248"/>
      <c r="F52" s="248"/>
      <c r="G52" s="248"/>
      <c r="H52" s="248"/>
      <c r="I52" s="248"/>
      <c r="J52" s="248"/>
      <c r="K52" s="248"/>
      <c r="L52" s="248"/>
      <c r="M52" s="248"/>
      <c r="N52" s="248"/>
    </row>
    <row r="53" spans="2:14">
      <c r="B53" s="248"/>
      <c r="C53" s="248"/>
      <c r="D53" s="248"/>
      <c r="E53" s="248"/>
      <c r="F53" s="248"/>
      <c r="G53" s="248"/>
      <c r="H53" s="248"/>
      <c r="I53" s="248"/>
      <c r="J53" s="248"/>
      <c r="K53" s="248"/>
      <c r="L53" s="248"/>
      <c r="M53" s="248"/>
      <c r="N53" s="248"/>
    </row>
    <row r="54" spans="2:14">
      <c r="B54" s="248" t="s">
        <v>685</v>
      </c>
      <c r="C54" s="248"/>
      <c r="D54" s="248"/>
      <c r="E54" s="248"/>
      <c r="F54" s="248"/>
      <c r="G54" s="248"/>
      <c r="H54" s="248"/>
      <c r="I54" s="248"/>
      <c r="J54" s="248"/>
      <c r="K54" s="248"/>
      <c r="L54" s="248"/>
      <c r="M54" s="248"/>
      <c r="N54" s="248"/>
    </row>
    <row r="447" spans="1:1" ht="15">
      <c r="A447" s="22">
        <v>10984.77</v>
      </c>
    </row>
    <row r="448" spans="1:1" ht="15">
      <c r="A448" s="22">
        <v>10984.77</v>
      </c>
    </row>
    <row r="449" spans="1:1" ht="15">
      <c r="A449" s="24">
        <v>0</v>
      </c>
    </row>
    <row r="450" spans="1:1" ht="15">
      <c r="A450" s="24">
        <v>0</v>
      </c>
    </row>
    <row r="451" spans="1:1" ht="15">
      <c r="A451" s="24">
        <v>2349.29</v>
      </c>
    </row>
    <row r="452" spans="1:1" ht="15">
      <c r="A452" s="24">
        <v>493.2</v>
      </c>
    </row>
    <row r="453" spans="1:1" ht="15">
      <c r="A453" s="24">
        <v>1856.09</v>
      </c>
    </row>
    <row r="454" spans="1:1" ht="15">
      <c r="A454" s="24">
        <v>0</v>
      </c>
    </row>
    <row r="455" spans="1:1" ht="15">
      <c r="A455" s="24">
        <v>0</v>
      </c>
    </row>
    <row r="456" spans="1:1" ht="15">
      <c r="A456" s="24">
        <v>13334.06</v>
      </c>
    </row>
    <row r="457" spans="1:1" ht="15">
      <c r="A457" s="24">
        <v>12154.11</v>
      </c>
    </row>
    <row r="458" spans="1:1" ht="15">
      <c r="A458" s="24">
        <v>1215.3900000000001</v>
      </c>
    </row>
    <row r="459" spans="1:1" ht="15">
      <c r="A459" s="24">
        <v>35.44</v>
      </c>
    </row>
  </sheetData>
  <mergeCells count="4">
    <mergeCell ref="A21:P21"/>
    <mergeCell ref="B9:O9"/>
    <mergeCell ref="B12:O12"/>
    <mergeCell ref="B20:N20"/>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K50"/>
  <sheetViews>
    <sheetView showGridLines="0" zoomScale="90" zoomScaleNormal="90" zoomScaleSheetLayoutView="80" workbookViewId="0">
      <selection activeCell="G14" sqref="G14"/>
    </sheetView>
  </sheetViews>
  <sheetFormatPr baseColWidth="10" defaultColWidth="11.44140625" defaultRowHeight="11.4"/>
  <cols>
    <col min="1" max="1" width="4.6640625" style="54" customWidth="1"/>
    <col min="2" max="2" width="44.33203125" style="54" customWidth="1"/>
    <col min="3" max="3" width="19.5546875" style="54" customWidth="1"/>
    <col min="4" max="4" width="10.5546875" style="57" customWidth="1"/>
    <col min="5" max="6" width="21.88671875" style="54" customWidth="1"/>
    <col min="7" max="7" width="18.88671875" style="54" bestFit="1" customWidth="1"/>
    <col min="8" max="8" width="17.6640625" style="54" customWidth="1"/>
    <col min="9" max="9" width="16.6640625" style="54" customWidth="1"/>
    <col min="10" max="10" width="18.88671875" style="54" bestFit="1" customWidth="1"/>
    <col min="11" max="11" width="13.5546875" style="54" bestFit="1" customWidth="1"/>
    <col min="12" max="16384" width="11.44140625" style="54"/>
  </cols>
  <sheetData>
    <row r="1" spans="2:11">
      <c r="D1" s="55"/>
    </row>
    <row r="2" spans="2:11">
      <c r="D2" s="55"/>
    </row>
    <row r="3" spans="2:11">
      <c r="D3" s="55"/>
    </row>
    <row r="4" spans="2:11">
      <c r="D4" s="55"/>
    </row>
    <row r="5" spans="2:11">
      <c r="D5" s="55"/>
    </row>
    <row r="6" spans="2:11">
      <c r="B6" s="56"/>
      <c r="F6" s="58"/>
    </row>
    <row r="7" spans="2:11">
      <c r="B7" s="56"/>
      <c r="F7" s="58"/>
    </row>
    <row r="8" spans="2:11" ht="13.8">
      <c r="B8" s="402" t="s">
        <v>69</v>
      </c>
      <c r="C8" s="402"/>
      <c r="D8" s="402"/>
      <c r="E8" s="402"/>
      <c r="F8" s="402"/>
    </row>
    <row r="9" spans="2:11" ht="13.2">
      <c r="B9" s="219"/>
      <c r="C9" s="219"/>
      <c r="D9" s="219"/>
      <c r="E9" s="219"/>
      <c r="F9" s="219"/>
    </row>
    <row r="10" spans="2:11" ht="15" customHeight="1">
      <c r="B10" s="404" t="s">
        <v>13</v>
      </c>
      <c r="C10" s="404"/>
      <c r="D10" s="404"/>
      <c r="E10" s="404"/>
      <c r="F10" s="404"/>
      <c r="G10" s="168"/>
      <c r="K10" s="168"/>
    </row>
    <row r="11" spans="2:11" ht="45.75" customHeight="1">
      <c r="B11" s="407" t="s">
        <v>649</v>
      </c>
      <c r="C11" s="407"/>
      <c r="D11" s="407"/>
      <c r="E11" s="407"/>
      <c r="F11" s="407"/>
      <c r="G11" s="168"/>
      <c r="K11" s="168"/>
    </row>
    <row r="12" spans="2:11" ht="15" customHeight="1">
      <c r="B12" s="405"/>
      <c r="C12" s="405"/>
      <c r="D12" s="405"/>
      <c r="E12" s="405"/>
      <c r="F12" s="405"/>
      <c r="G12" s="168"/>
      <c r="K12" s="168"/>
    </row>
    <row r="13" spans="2:11" ht="10.199999999999999" customHeight="1">
      <c r="B13" s="30"/>
      <c r="C13" s="30"/>
      <c r="D13" s="31"/>
      <c r="E13" s="30"/>
      <c r="F13" s="30"/>
    </row>
    <row r="14" spans="2:11" ht="30" customHeight="1">
      <c r="B14" s="406" t="s">
        <v>0</v>
      </c>
      <c r="C14" s="406"/>
      <c r="D14" s="406"/>
      <c r="E14" s="32">
        <v>45657</v>
      </c>
      <c r="F14" s="32">
        <v>45291</v>
      </c>
      <c r="G14" s="30"/>
    </row>
    <row r="15" spans="2:11" ht="13.2">
      <c r="B15" s="33"/>
      <c r="C15" s="30"/>
      <c r="D15" s="31"/>
      <c r="E15" s="34"/>
      <c r="F15" s="34"/>
      <c r="G15" s="30"/>
    </row>
    <row r="16" spans="2:11" ht="13.2">
      <c r="B16" s="33" t="s">
        <v>1</v>
      </c>
      <c r="C16" s="71" t="s">
        <v>121</v>
      </c>
      <c r="D16" s="31"/>
      <c r="E16" s="35">
        <v>9731564600</v>
      </c>
      <c r="F16" s="221">
        <v>8372640540</v>
      </c>
      <c r="G16" s="30"/>
    </row>
    <row r="17" spans="2:9" ht="13.2">
      <c r="B17" s="36"/>
      <c r="C17" s="30"/>
      <c r="D17" s="37"/>
      <c r="E17" s="35"/>
      <c r="F17" s="35"/>
      <c r="G17" s="30"/>
    </row>
    <row r="18" spans="2:9" ht="13.2">
      <c r="B18" s="33" t="s">
        <v>2</v>
      </c>
      <c r="C18" s="71" t="s">
        <v>122</v>
      </c>
      <c r="D18" s="37"/>
      <c r="E18" s="35">
        <v>182521211304.62009</v>
      </c>
      <c r="F18" s="221">
        <v>40523004666</v>
      </c>
      <c r="G18" s="59"/>
    </row>
    <row r="19" spans="2:9" ht="13.2">
      <c r="B19" s="33"/>
      <c r="C19" s="38"/>
      <c r="D19" s="37"/>
      <c r="E19" s="39"/>
      <c r="F19" s="39"/>
      <c r="G19" s="30"/>
      <c r="H19" s="328"/>
    </row>
    <row r="20" spans="2:9" ht="13.2">
      <c r="B20" s="33" t="s">
        <v>517</v>
      </c>
      <c r="C20" s="71" t="s">
        <v>123</v>
      </c>
      <c r="D20" s="37"/>
      <c r="E20" s="35">
        <v>129318218.90000001</v>
      </c>
      <c r="F20" s="221">
        <v>53951779</v>
      </c>
      <c r="G20" s="30"/>
    </row>
    <row r="21" spans="2:9" ht="13.2">
      <c r="B21" s="33"/>
      <c r="C21" s="38"/>
      <c r="D21" s="37"/>
      <c r="E21" s="39"/>
      <c r="F21" s="39"/>
      <c r="G21" s="30"/>
      <c r="H21" s="328"/>
      <c r="I21" s="328"/>
    </row>
    <row r="22" spans="2:9" ht="13.2">
      <c r="B22" s="36" t="s">
        <v>14</v>
      </c>
      <c r="C22" s="31"/>
      <c r="D22" s="31"/>
      <c r="E22" s="39">
        <v>192382094123.52008</v>
      </c>
      <c r="F22" s="318">
        <v>48949596985</v>
      </c>
      <c r="G22" s="60"/>
      <c r="H22" s="60"/>
    </row>
    <row r="23" spans="2:9" ht="9" customHeight="1">
      <c r="B23" s="36"/>
      <c r="C23" s="31"/>
      <c r="D23" s="31"/>
      <c r="E23" s="39"/>
      <c r="F23" s="39"/>
      <c r="G23" s="60"/>
      <c r="H23" s="328"/>
    </row>
    <row r="24" spans="2:9" ht="30" customHeight="1">
      <c r="B24" s="406" t="s">
        <v>3</v>
      </c>
      <c r="C24" s="406"/>
      <c r="D24" s="406"/>
      <c r="E24" s="40"/>
      <c r="F24" s="40"/>
      <c r="G24" s="30"/>
    </row>
    <row r="25" spans="2:9" ht="13.2">
      <c r="B25" s="36"/>
      <c r="C25" s="41"/>
      <c r="D25" s="42"/>
      <c r="E25" s="43"/>
      <c r="F25" s="43"/>
      <c r="G25" s="30"/>
    </row>
    <row r="26" spans="2:9" ht="13.2">
      <c r="B26" s="33" t="s">
        <v>5</v>
      </c>
      <c r="C26" s="71" t="s">
        <v>124</v>
      </c>
      <c r="D26" s="42"/>
      <c r="E26" s="35">
        <v>-480959219.85000002</v>
      </c>
      <c r="F26" s="221">
        <v>0</v>
      </c>
      <c r="G26" s="30"/>
    </row>
    <row r="27" spans="2:9" ht="13.2">
      <c r="B27" s="33"/>
      <c r="C27" s="38"/>
      <c r="D27" s="37"/>
      <c r="E27" s="44"/>
      <c r="F27" s="44"/>
      <c r="G27" s="30"/>
    </row>
    <row r="28" spans="2:9" ht="13.2">
      <c r="B28" s="33" t="s">
        <v>4</v>
      </c>
      <c r="C28" s="71" t="s">
        <v>125</v>
      </c>
      <c r="D28" s="37"/>
      <c r="E28" s="35">
        <v>-229231540.66000003</v>
      </c>
      <c r="F28" s="35">
        <v>-43541545</v>
      </c>
      <c r="G28" s="59"/>
    </row>
    <row r="29" spans="2:9" ht="13.2">
      <c r="B29" s="36"/>
      <c r="C29" s="38"/>
      <c r="D29" s="37"/>
      <c r="E29" s="44"/>
      <c r="F29" s="44"/>
      <c r="G29" s="30"/>
    </row>
    <row r="30" spans="2:9" ht="13.2">
      <c r="B30" s="33" t="s">
        <v>6</v>
      </c>
      <c r="C30" s="38"/>
      <c r="D30" s="37"/>
      <c r="E30" s="221">
        <v>0</v>
      </c>
      <c r="F30" s="221">
        <v>0</v>
      </c>
      <c r="G30" s="30"/>
    </row>
    <row r="31" spans="2:9" ht="13.2">
      <c r="B31" s="36"/>
      <c r="C31" s="38"/>
      <c r="D31" s="37"/>
      <c r="E31" s="44"/>
      <c r="F31" s="44"/>
      <c r="G31" s="30"/>
    </row>
    <row r="32" spans="2:9" ht="13.2">
      <c r="B32" s="45" t="s">
        <v>15</v>
      </c>
      <c r="C32" s="46"/>
      <c r="D32" s="47"/>
      <c r="E32" s="222">
        <v>191671903363.01007</v>
      </c>
      <c r="F32" s="222">
        <v>48906055440</v>
      </c>
      <c r="G32" s="383"/>
      <c r="H32" s="383"/>
    </row>
    <row r="33" spans="1:9" ht="13.2">
      <c r="B33" s="45" t="s">
        <v>16</v>
      </c>
      <c r="C33" s="48"/>
      <c r="D33" s="48"/>
      <c r="E33" s="223">
        <v>175479.75324969247</v>
      </c>
      <c r="F33" s="223">
        <v>47581.792902779998</v>
      </c>
      <c r="G33" s="30"/>
    </row>
    <row r="34" spans="1:9" ht="13.2">
      <c r="B34" s="49" t="s">
        <v>17</v>
      </c>
      <c r="C34" s="50"/>
      <c r="D34" s="50"/>
      <c r="E34" s="223">
        <v>1092273.6088549064</v>
      </c>
      <c r="F34" s="223">
        <v>1027831.2870603603</v>
      </c>
      <c r="G34" s="30"/>
    </row>
    <row r="35" spans="1:9" ht="13.2">
      <c r="B35" s="51"/>
      <c r="C35" s="52"/>
      <c r="D35" s="52"/>
      <c r="E35" s="53"/>
      <c r="F35" s="53"/>
      <c r="G35" s="61"/>
    </row>
    <row r="36" spans="1:9" ht="15" customHeight="1">
      <c r="B36" s="403" t="s">
        <v>130</v>
      </c>
      <c r="C36" s="403"/>
      <c r="D36" s="403"/>
      <c r="E36" s="403"/>
      <c r="F36" s="403"/>
      <c r="G36" s="63"/>
      <c r="H36" s="64"/>
      <c r="I36" s="64"/>
    </row>
    <row r="37" spans="1:9" ht="15" customHeight="1">
      <c r="B37" s="30"/>
      <c r="C37" s="30"/>
      <c r="D37" s="31"/>
      <c r="E37" s="65"/>
      <c r="F37" s="65"/>
      <c r="G37" s="63"/>
      <c r="H37" s="64"/>
      <c r="I37" s="64"/>
    </row>
    <row r="38" spans="1:9" ht="15" customHeight="1">
      <c r="B38" s="30"/>
      <c r="C38" s="30"/>
      <c r="D38" s="31"/>
      <c r="E38" s="41"/>
      <c r="F38" s="30"/>
      <c r="G38" s="63"/>
      <c r="H38" s="64"/>
      <c r="I38" s="64"/>
    </row>
    <row r="39" spans="1:9" ht="15" customHeight="1">
      <c r="B39" s="30"/>
      <c r="C39" s="30"/>
      <c r="D39" s="31"/>
      <c r="E39" s="30"/>
      <c r="F39" s="30"/>
      <c r="G39" s="63"/>
      <c r="H39" s="64"/>
      <c r="I39" s="64"/>
    </row>
    <row r="40" spans="1:9" ht="15" customHeight="1">
      <c r="B40" s="30"/>
      <c r="C40" s="30"/>
      <c r="D40" s="31"/>
      <c r="E40" s="30"/>
      <c r="F40" s="30"/>
      <c r="G40" s="63"/>
      <c r="H40" s="64"/>
      <c r="I40" s="64"/>
    </row>
    <row r="41" spans="1:9" ht="15" customHeight="1">
      <c r="B41" s="30"/>
      <c r="C41" s="30"/>
      <c r="D41" s="31"/>
      <c r="E41" s="30"/>
      <c r="F41" s="30"/>
      <c r="G41" s="63"/>
      <c r="H41" s="64"/>
      <c r="I41" s="64"/>
    </row>
    <row r="42" spans="1:9" ht="15" customHeight="1">
      <c r="B42" s="30"/>
      <c r="C42" s="30"/>
      <c r="D42" s="31"/>
      <c r="E42" s="30"/>
      <c r="F42" s="30"/>
      <c r="G42" s="63"/>
      <c r="H42" s="64"/>
      <c r="I42" s="64"/>
    </row>
    <row r="43" spans="1:9" ht="13.2">
      <c r="B43" s="66"/>
      <c r="C43" s="30"/>
      <c r="D43" s="31"/>
      <c r="E43" s="30"/>
      <c r="F43" s="30"/>
      <c r="G43" s="30"/>
    </row>
    <row r="44" spans="1:9" ht="13.2">
      <c r="B44" s="67"/>
      <c r="C44" s="67"/>
      <c r="D44" s="67"/>
      <c r="E44" s="67"/>
      <c r="F44" s="67"/>
      <c r="G44" s="30"/>
    </row>
    <row r="45" spans="1:9" s="72" customFormat="1" ht="13.2">
      <c r="A45" s="68"/>
      <c r="B45" s="69"/>
      <c r="C45" s="69"/>
      <c r="D45" s="70"/>
      <c r="E45" s="69"/>
      <c r="F45" s="70"/>
      <c r="G45" s="71"/>
    </row>
    <row r="46" spans="1:9" s="75" customFormat="1" ht="13.2">
      <c r="A46" s="73"/>
      <c r="B46" s="74"/>
      <c r="C46" s="69"/>
      <c r="E46" s="69"/>
      <c r="F46" s="74"/>
      <c r="G46" s="69"/>
    </row>
    <row r="47" spans="1:9" ht="13.2">
      <c r="B47" s="76"/>
      <c r="C47" s="77"/>
      <c r="E47" s="30"/>
      <c r="F47" s="77"/>
      <c r="G47" s="30"/>
    </row>
    <row r="48" spans="1:9" ht="13.2">
      <c r="B48" s="30"/>
      <c r="C48" s="30"/>
      <c r="D48" s="31"/>
      <c r="E48" s="30"/>
      <c r="F48" s="30"/>
      <c r="G48" s="30"/>
    </row>
    <row r="49" spans="2:7" ht="13.2">
      <c r="B49" s="30"/>
      <c r="C49" s="30"/>
      <c r="D49" s="31"/>
      <c r="E49" s="30"/>
      <c r="F49" s="30"/>
      <c r="G49" s="30"/>
    </row>
    <row r="50" spans="2:7" ht="13.2">
      <c r="B50" s="30"/>
      <c r="C50" s="30"/>
      <c r="D50" s="31"/>
      <c r="E50" s="30"/>
      <c r="F50" s="30"/>
      <c r="G50" s="30"/>
    </row>
  </sheetData>
  <customSheetViews>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1"/>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2"/>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 right="0" top="0" bottom="0" header="0" footer="0"/>
      <pageSetup paperSize="9" scale="46" orientation="portrait" r:id="rId3"/>
    </customSheetView>
    <customSheetView guid="{F3648BCD-1CED-4BBB-AE63-37BDB925883F}" scale="80" showGridLines="0">
      <pane ySplit="7" topLeftCell="A8" activePane="bottomLeft" state="frozen"/>
      <selection pane="bottomLeft" activeCell="B38" sqref="B38"/>
      <colBreaks count="1" manualBreakCount="1">
        <brk id="7" max="1048575" man="1"/>
      </colBreaks>
      <pageMargins left="0" right="0" top="0" bottom="0" header="0" footer="0"/>
      <pageSetup paperSize="9" scale="46" orientation="portrait" r:id="rId4"/>
    </customSheetView>
  </customSheetViews>
  <mergeCells count="7">
    <mergeCell ref="B8:F8"/>
    <mergeCell ref="B36:F36"/>
    <mergeCell ref="B10:F10"/>
    <mergeCell ref="B12:F12"/>
    <mergeCell ref="B14:D14"/>
    <mergeCell ref="B24:D24"/>
    <mergeCell ref="B11:F11"/>
  </mergeCells>
  <pageMargins left="0.7" right="0.7" top="0.75" bottom="0.75" header="0.3" footer="0.3"/>
  <pageSetup paperSize="9" scale="71" fitToHeight="0" orientation="portrait" r:id="rId5"/>
  <colBreaks count="1" manualBreakCount="1">
    <brk id="6" max="1048575" man="1"/>
  </col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L40"/>
  <sheetViews>
    <sheetView showGridLines="0" zoomScale="90" zoomScaleNormal="90" zoomScaleSheetLayoutView="90" workbookViewId="0">
      <pane ySplit="11" topLeftCell="A12" activePane="bottomLeft" state="frozen"/>
      <selection activeCell="B114" sqref="B114:F114"/>
      <selection pane="bottomLeft" activeCell="H18" sqref="H18"/>
    </sheetView>
  </sheetViews>
  <sheetFormatPr baseColWidth="10" defaultColWidth="11.44140625" defaultRowHeight="13.2"/>
  <cols>
    <col min="1" max="1" width="2.88671875" style="30" customWidth="1"/>
    <col min="2" max="2" width="51.6640625" style="30" customWidth="1"/>
    <col min="3" max="3" width="13.88671875" style="30" customWidth="1"/>
    <col min="4" max="4" width="9.33203125" style="30" customWidth="1"/>
    <col min="5" max="5" width="7.6640625" style="30" customWidth="1"/>
    <col min="6" max="7" width="20.33203125" style="30" customWidth="1"/>
    <col min="8" max="8" width="17.88671875" style="30" bestFit="1" customWidth="1"/>
    <col min="9" max="9" width="14.109375" style="30" bestFit="1" customWidth="1"/>
    <col min="10" max="16384" width="11.44140625" style="30"/>
  </cols>
  <sheetData>
    <row r="1" spans="1:8">
      <c r="D1" s="77"/>
    </row>
    <row r="2" spans="1:8">
      <c r="D2" s="77"/>
    </row>
    <row r="3" spans="1:8">
      <c r="D3" s="77"/>
    </row>
    <row r="4" spans="1:8">
      <c r="D4" s="77"/>
    </row>
    <row r="5" spans="1:8">
      <c r="D5" s="77"/>
    </row>
    <row r="6" spans="1:8">
      <c r="B6" s="108"/>
      <c r="C6" s="109"/>
      <c r="D6" s="109"/>
      <c r="E6" s="109"/>
      <c r="F6" s="109"/>
      <c r="G6" s="110"/>
      <c r="H6" s="111"/>
    </row>
    <row r="7" spans="1:8" ht="13.8">
      <c r="B7" s="402" t="s">
        <v>69</v>
      </c>
      <c r="C7" s="402"/>
      <c r="D7" s="402"/>
      <c r="E7" s="402"/>
      <c r="F7" s="402"/>
      <c r="G7" s="224"/>
      <c r="H7" s="111"/>
    </row>
    <row r="8" spans="1:8">
      <c r="B8" s="219"/>
      <c r="C8" s="219"/>
      <c r="D8" s="219"/>
      <c r="E8" s="219"/>
      <c r="F8" s="219"/>
      <c r="G8" s="219"/>
      <c r="H8" s="111"/>
    </row>
    <row r="9" spans="1:8" ht="15" customHeight="1">
      <c r="B9" s="404" t="s">
        <v>18</v>
      </c>
      <c r="C9" s="404"/>
      <c r="D9" s="404"/>
      <c r="E9" s="404"/>
      <c r="F9" s="404"/>
      <c r="G9" s="225"/>
      <c r="H9" s="170"/>
    </row>
    <row r="10" spans="1:8" ht="40.5" customHeight="1">
      <c r="B10" s="407" t="s">
        <v>650</v>
      </c>
      <c r="C10" s="407"/>
      <c r="D10" s="407"/>
      <c r="E10" s="407"/>
      <c r="F10" s="407"/>
      <c r="G10" s="407"/>
      <c r="H10" s="170"/>
    </row>
    <row r="11" spans="1:8" ht="15" customHeight="1">
      <c r="B11" s="405" t="s">
        <v>129</v>
      </c>
      <c r="C11" s="405"/>
      <c r="D11" s="405"/>
      <c r="E11" s="405"/>
      <c r="F11" s="405"/>
      <c r="G11" s="139"/>
      <c r="H11" s="170"/>
    </row>
    <row r="12" spans="1:8">
      <c r="B12" s="112"/>
      <c r="C12" s="112"/>
      <c r="D12" s="112"/>
      <c r="E12" s="112"/>
      <c r="F12" s="112"/>
      <c r="G12" s="112"/>
      <c r="H12" s="89"/>
    </row>
    <row r="13" spans="1:8" ht="30" customHeight="1">
      <c r="B13" s="113" t="s">
        <v>19</v>
      </c>
      <c r="C13" s="114"/>
      <c r="D13" s="114"/>
      <c r="E13" s="114"/>
      <c r="F13" s="32">
        <v>45657</v>
      </c>
      <c r="G13" s="32" t="s">
        <v>651</v>
      </c>
    </row>
    <row r="14" spans="1:8">
      <c r="B14" s="115"/>
      <c r="C14" s="116"/>
      <c r="D14" s="116"/>
      <c r="E14" s="116"/>
      <c r="F14" s="117"/>
      <c r="G14" s="117"/>
    </row>
    <row r="15" spans="1:8" ht="15" customHeight="1">
      <c r="A15" s="118"/>
      <c r="B15" s="33" t="s">
        <v>20</v>
      </c>
      <c r="C15" s="71" t="s">
        <v>126</v>
      </c>
      <c r="D15" s="31"/>
      <c r="E15" s="31"/>
      <c r="F15" s="227">
        <v>3171117104.7300005</v>
      </c>
      <c r="G15" s="227">
        <v>458967288</v>
      </c>
      <c r="H15" s="119"/>
    </row>
    <row r="16" spans="1:8" ht="15" customHeight="1">
      <c r="A16" s="118"/>
      <c r="B16" s="33" t="s">
        <v>12</v>
      </c>
      <c r="C16" s="71" t="s">
        <v>126</v>
      </c>
      <c r="D16" s="31"/>
      <c r="E16" s="31"/>
      <c r="F16" s="227">
        <v>7020051042.8400002</v>
      </c>
      <c r="G16" s="227">
        <v>262710092</v>
      </c>
      <c r="H16" s="119"/>
    </row>
    <row r="17" spans="1:12" ht="15" customHeight="1">
      <c r="A17" s="118"/>
      <c r="B17" s="33" t="s">
        <v>104</v>
      </c>
      <c r="C17" s="71" t="s">
        <v>126</v>
      </c>
      <c r="D17" s="31"/>
      <c r="E17" s="31"/>
      <c r="F17" s="227">
        <v>867313067.30000305</v>
      </c>
      <c r="G17" s="227">
        <v>32112747</v>
      </c>
      <c r="H17" s="119"/>
    </row>
    <row r="18" spans="1:12" ht="15" customHeight="1">
      <c r="A18" s="118"/>
      <c r="B18" s="33" t="s">
        <v>11</v>
      </c>
      <c r="C18" s="71"/>
      <c r="D18" s="31"/>
      <c r="E18" s="31"/>
      <c r="F18" s="227">
        <v>1756.49</v>
      </c>
      <c r="G18" s="227">
        <v>0</v>
      </c>
      <c r="H18" s="119"/>
    </row>
    <row r="19" spans="1:12">
      <c r="A19" s="118"/>
      <c r="B19" s="121"/>
      <c r="C19" s="226"/>
      <c r="D19" s="123"/>
      <c r="E19" s="31"/>
      <c r="F19" s="227"/>
      <c r="G19" s="227"/>
    </row>
    <row r="20" spans="1:12" s="31" customFormat="1" ht="15" customHeight="1">
      <c r="A20" s="118"/>
      <c r="B20" s="36" t="s">
        <v>21</v>
      </c>
      <c r="F20" s="228">
        <v>11058482971.360003</v>
      </c>
      <c r="G20" s="228">
        <v>753790127</v>
      </c>
      <c r="H20" s="384"/>
      <c r="I20" s="384"/>
      <c r="J20" s="30"/>
      <c r="K20" s="30"/>
      <c r="L20" s="30"/>
    </row>
    <row r="21" spans="1:12" ht="30" customHeight="1">
      <c r="B21" s="124" t="s">
        <v>22</v>
      </c>
      <c r="C21" s="125"/>
      <c r="D21" s="126"/>
      <c r="E21" s="126"/>
      <c r="F21" s="229"/>
      <c r="G21" s="229"/>
    </row>
    <row r="22" spans="1:12" ht="15" customHeight="1">
      <c r="A22" s="118"/>
      <c r="B22" s="127"/>
      <c r="C22" s="122"/>
      <c r="D22" s="123"/>
      <c r="E22" s="31"/>
      <c r="F22" s="227"/>
      <c r="G22" s="227"/>
    </row>
    <row r="23" spans="1:12" ht="15" customHeight="1">
      <c r="A23" s="118"/>
      <c r="B23" s="121" t="s">
        <v>10</v>
      </c>
      <c r="C23" s="71" t="s">
        <v>646</v>
      </c>
      <c r="D23" s="123"/>
      <c r="E23" s="31"/>
      <c r="F23" s="231">
        <v>-1571142481.5999999</v>
      </c>
      <c r="G23" s="231">
        <v>-135638931</v>
      </c>
    </row>
    <row r="24" spans="1:12" ht="15" customHeight="1">
      <c r="A24" s="128"/>
      <c r="B24" s="129" t="s">
        <v>9</v>
      </c>
      <c r="C24" s="71" t="s">
        <v>647</v>
      </c>
      <c r="D24" s="130"/>
      <c r="E24" s="131"/>
      <c r="F24" s="231">
        <v>-101358261</v>
      </c>
      <c r="G24" s="231">
        <v>-10664064</v>
      </c>
    </row>
    <row r="25" spans="1:12" ht="15" customHeight="1">
      <c r="A25" s="128"/>
      <c r="B25" s="129"/>
      <c r="C25" s="132"/>
      <c r="D25" s="130"/>
      <c r="E25" s="131"/>
      <c r="F25" s="231"/>
      <c r="G25" s="227"/>
    </row>
    <row r="26" spans="1:12" ht="15" customHeight="1">
      <c r="A26" s="118"/>
      <c r="B26" s="36" t="s">
        <v>23</v>
      </c>
      <c r="C26" s="122"/>
      <c r="D26" s="31"/>
      <c r="E26" s="31"/>
      <c r="F26" s="232">
        <v>-1672500742.5999999</v>
      </c>
      <c r="G26" s="232">
        <v>-146302995</v>
      </c>
      <c r="H26" s="120"/>
      <c r="I26" s="120"/>
    </row>
    <row r="27" spans="1:12" ht="15" customHeight="1">
      <c r="A27" s="118"/>
      <c r="B27" s="36"/>
      <c r="C27" s="31"/>
      <c r="D27" s="31"/>
      <c r="E27" s="31"/>
      <c r="F27" s="228"/>
      <c r="G27" s="228"/>
    </row>
    <row r="28" spans="1:12" ht="15" customHeight="1">
      <c r="A28" s="118"/>
      <c r="B28" s="133" t="s">
        <v>24</v>
      </c>
      <c r="C28" s="134"/>
      <c r="D28" s="134"/>
      <c r="E28" s="134"/>
      <c r="F28" s="230">
        <v>9385982228.7600021</v>
      </c>
      <c r="G28" s="375">
        <v>607487132</v>
      </c>
      <c r="H28" s="120"/>
      <c r="I28" s="120"/>
    </row>
    <row r="29" spans="1:12" ht="15" customHeight="1">
      <c r="B29" s="30" t="s">
        <v>652</v>
      </c>
      <c r="F29" s="136"/>
    </row>
    <row r="30" spans="1:12" ht="15" customHeight="1">
      <c r="B30" s="30" t="s">
        <v>130</v>
      </c>
      <c r="H30" s="135"/>
    </row>
    <row r="31" spans="1:12" ht="15" customHeight="1">
      <c r="F31" s="120"/>
      <c r="G31" s="329"/>
      <c r="H31" s="66"/>
    </row>
    <row r="32" spans="1:12" ht="15" customHeight="1">
      <c r="F32" s="120"/>
      <c r="G32" s="137"/>
      <c r="H32" s="66"/>
    </row>
    <row r="33" spans="1:8" ht="15" customHeight="1">
      <c r="B33" s="70"/>
      <c r="F33" s="120"/>
      <c r="G33" s="137"/>
      <c r="H33" s="66"/>
    </row>
    <row r="34" spans="1:8">
      <c r="C34" s="66"/>
      <c r="D34" s="66"/>
      <c r="E34" s="66"/>
      <c r="H34" s="66"/>
    </row>
    <row r="35" spans="1:8">
      <c r="C35" s="66"/>
      <c r="D35" s="66"/>
      <c r="E35" s="66"/>
      <c r="H35" s="66"/>
    </row>
    <row r="36" spans="1:8">
      <c r="C36" s="66"/>
      <c r="D36" s="66"/>
      <c r="E36" s="66"/>
      <c r="H36" s="66"/>
    </row>
    <row r="37" spans="1:8">
      <c r="C37" s="66"/>
      <c r="D37" s="66"/>
      <c r="E37" s="66"/>
      <c r="H37" s="66"/>
    </row>
    <row r="38" spans="1:8" s="75" customFormat="1">
      <c r="A38" s="73"/>
      <c r="B38" s="74"/>
      <c r="C38" s="104"/>
      <c r="D38" s="69"/>
      <c r="E38" s="69"/>
      <c r="F38" s="104"/>
      <c r="G38" s="74"/>
    </row>
    <row r="39" spans="1:8" s="54" customFormat="1">
      <c r="B39" s="76"/>
      <c r="C39" s="30"/>
      <c r="D39" s="77"/>
      <c r="E39" s="30"/>
      <c r="F39" s="30"/>
      <c r="G39" s="77"/>
    </row>
    <row r="40" spans="1:8" s="54" customFormat="1">
      <c r="B40" s="30"/>
      <c r="C40" s="30"/>
      <c r="D40" s="31"/>
      <c r="E40" s="30"/>
      <c r="F40" s="30"/>
      <c r="G40" s="30"/>
    </row>
  </sheetData>
  <customSheetViews>
    <customSheetView guid="{B9F63820-5C32-455A-BC9D-0BE84D6B0867}" scale="80" showGridLines="0" fitToPage="1" state="hidden">
      <pane ySplit="6" topLeftCell="A28" activePane="bottomLeft" state="frozen"/>
      <selection pane="bottomLeft" activeCell="F51" sqref="F51"/>
      <pageMargins left="0" right="0" top="0" bottom="0" header="0" footer="0"/>
      <printOptions horizontalCentered="1"/>
      <pageSetup paperSize="9" scale="55" orientation="portrait" r:id="rId1"/>
    </customSheetView>
    <customSheetView guid="{7015FC6D-0680-4B00-AA0E-B83DA1D0B666}" scale="80" showPageBreaks="1" showGridLines="0" fitToPage="1" printArea="1">
      <pane ySplit="6" topLeftCell="A37" activePane="bottomLeft" state="frozen"/>
      <selection pane="bottomLeft" activeCell="B2" sqref="B2:G2"/>
      <pageMargins left="0" right="0" top="0" bottom="0" header="0" footer="0"/>
      <printOptions horizontalCentered="1"/>
      <pageSetup paperSize="9" scale="52" orientation="portrait" r:id="rId2"/>
    </customSheetView>
    <customSheetView guid="{5FCC9217-B3E9-4B91-A943-5F21728EBEE9}" scale="80" showPageBreaks="1" showGridLines="0" fitToPage="1" printArea="1">
      <pane ySplit="6" topLeftCell="A70" activePane="bottomLeft" state="frozen"/>
      <selection pane="bottomLeft" activeCell="B6" sqref="B6:G79"/>
      <pageMargins left="0" right="0" top="0" bottom="0" header="0" footer="0"/>
      <printOptions horizontalCentered="1"/>
      <pageSetup paperSize="9" scale="52" orientation="portrait" r:id="rId3"/>
    </customSheetView>
    <customSheetView guid="{F3648BCD-1CED-4BBB-AE63-37BDB925883F}" scale="80" showGridLines="0" fitToPage="1">
      <pane ySplit="6" topLeftCell="A37" activePane="bottomLeft" state="frozen"/>
      <selection pane="bottomLeft" activeCell="B2" sqref="B2:G2"/>
      <pageMargins left="0" right="0" top="0" bottom="0" header="0" footer="0"/>
      <printOptions horizontalCentered="1"/>
      <pageSetup paperSize="9" scale="52" orientation="portrait" r:id="rId4"/>
    </customSheetView>
  </customSheetViews>
  <mergeCells count="4">
    <mergeCell ref="B7:F7"/>
    <mergeCell ref="B9:F9"/>
    <mergeCell ref="B11:F11"/>
    <mergeCell ref="B10:G10"/>
  </mergeCells>
  <printOptions horizontalCentered="1"/>
  <pageMargins left="0.48" right="0.39" top="0.74803149606299213" bottom="0.74803149606299213" header="0.31496062992125984" footer="0.31496062992125984"/>
  <pageSetup paperSize="9" scale="74"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8655-FD70-44C0-846F-E657CE47927F}">
  <sheetPr filterMode="1">
    <tabColor theme="0"/>
  </sheetPr>
  <dimension ref="A1:AN222"/>
  <sheetViews>
    <sheetView workbookViewId="0">
      <selection activeCell="F154" sqref="F154"/>
    </sheetView>
  </sheetViews>
  <sheetFormatPr baseColWidth="10" defaultColWidth="9.109375" defaultRowHeight="14.4"/>
  <cols>
    <col min="1" max="1" width="53.33203125" style="266" bestFit="1" customWidth="1"/>
    <col min="2" max="2" width="16" style="298" customWidth="1"/>
    <col min="3" max="3" width="15.109375" style="300" bestFit="1" customWidth="1"/>
    <col min="4" max="4" width="15.44140625" style="300" customWidth="1"/>
    <col min="5" max="5" width="16.5546875" style="298" bestFit="1" customWidth="1"/>
    <col min="6" max="6" width="14.109375" style="281" bestFit="1" customWidth="1"/>
    <col min="7" max="7" width="17.5546875" style="266" bestFit="1" customWidth="1"/>
    <col min="8" max="9" width="18.109375" style="266" bestFit="1" customWidth="1"/>
    <col min="10" max="10" width="13.5546875" style="266" bestFit="1" customWidth="1"/>
    <col min="11" max="11" width="13.6640625" style="266" bestFit="1" customWidth="1"/>
    <col min="12" max="12" width="13.109375" style="266" customWidth="1"/>
    <col min="13" max="13" width="13.44140625" style="266" bestFit="1" customWidth="1"/>
    <col min="14" max="14" width="16" style="266" bestFit="1" customWidth="1"/>
    <col min="15" max="248" width="9.109375" style="266"/>
    <col min="249" max="249" width="33.6640625" style="266" customWidth="1"/>
    <col min="250" max="250" width="16" style="266" customWidth="1"/>
    <col min="251" max="252" width="15" style="266" bestFit="1" customWidth="1"/>
    <col min="253" max="253" width="16.5546875" style="266" bestFit="1" customWidth="1"/>
    <col min="254" max="254" width="12.5546875" style="266" customWidth="1"/>
    <col min="255" max="255" width="17.5546875" style="266" bestFit="1" customWidth="1"/>
    <col min="256" max="257" width="18.109375" style="266" bestFit="1" customWidth="1"/>
    <col min="258" max="258" width="12.88671875" style="266" bestFit="1" customWidth="1"/>
    <col min="259" max="260" width="16.5546875" style="266" bestFit="1" customWidth="1"/>
    <col min="261" max="262" width="13.109375" style="266" bestFit="1" customWidth="1"/>
    <col min="263" max="263" width="15.5546875" style="266" bestFit="1" customWidth="1"/>
    <col min="264" max="264" width="13.6640625" style="266" bestFit="1" customWidth="1"/>
    <col min="265" max="267" width="12.33203125" style="266" bestFit="1" customWidth="1"/>
    <col min="268" max="268" width="17.5546875" style="266" bestFit="1" customWidth="1"/>
    <col min="269" max="269" width="12.33203125" style="266" bestFit="1" customWidth="1"/>
    <col min="270" max="270" width="13.44140625" style="266" bestFit="1" customWidth="1"/>
    <col min="271" max="504" width="9.109375" style="266"/>
    <col min="505" max="505" width="33.6640625" style="266" customWidth="1"/>
    <col min="506" max="506" width="16" style="266" customWidth="1"/>
    <col min="507" max="508" width="15" style="266" bestFit="1" customWidth="1"/>
    <col min="509" max="509" width="16.5546875" style="266" bestFit="1" customWidth="1"/>
    <col min="510" max="510" width="12.5546875" style="266" customWidth="1"/>
    <col min="511" max="511" width="17.5546875" style="266" bestFit="1" customWidth="1"/>
    <col min="512" max="513" width="18.109375" style="266" bestFit="1" customWidth="1"/>
    <col min="514" max="514" width="12.88671875" style="266" bestFit="1" customWidth="1"/>
    <col min="515" max="516" width="16.5546875" style="266" bestFit="1" customWidth="1"/>
    <col min="517" max="518" width="13.109375" style="266" bestFit="1" customWidth="1"/>
    <col min="519" max="519" width="15.5546875" style="266" bestFit="1" customWidth="1"/>
    <col min="520" max="520" width="13.6640625" style="266" bestFit="1" customWidth="1"/>
    <col min="521" max="523" width="12.33203125" style="266" bestFit="1" customWidth="1"/>
    <col min="524" max="524" width="17.5546875" style="266" bestFit="1" customWidth="1"/>
    <col min="525" max="525" width="12.33203125" style="266" bestFit="1" customWidth="1"/>
    <col min="526" max="526" width="13.44140625" style="266" bestFit="1" customWidth="1"/>
    <col min="527" max="760" width="9.109375" style="266"/>
    <col min="761" max="761" width="33.6640625" style="266" customWidth="1"/>
    <col min="762" max="762" width="16" style="266" customWidth="1"/>
    <col min="763" max="764" width="15" style="266" bestFit="1" customWidth="1"/>
    <col min="765" max="765" width="16.5546875" style="266" bestFit="1" customWidth="1"/>
    <col min="766" max="766" width="12.5546875" style="266" customWidth="1"/>
    <col min="767" max="767" width="17.5546875" style="266" bestFit="1" customWidth="1"/>
    <col min="768" max="769" width="18.109375" style="266" bestFit="1" customWidth="1"/>
    <col min="770" max="770" width="12.88671875" style="266" bestFit="1" customWidth="1"/>
    <col min="771" max="772" width="16.5546875" style="266" bestFit="1" customWidth="1"/>
    <col min="773" max="774" width="13.109375" style="266" bestFit="1" customWidth="1"/>
    <col min="775" max="775" width="15.5546875" style="266" bestFit="1" customWidth="1"/>
    <col min="776" max="776" width="13.6640625" style="266" bestFit="1" customWidth="1"/>
    <col min="777" max="779" width="12.33203125" style="266" bestFit="1" customWidth="1"/>
    <col min="780" max="780" width="17.5546875" style="266" bestFit="1" customWidth="1"/>
    <col min="781" max="781" width="12.33203125" style="266" bestFit="1" customWidth="1"/>
    <col min="782" max="782" width="13.44140625" style="266" bestFit="1" customWidth="1"/>
    <col min="783" max="1016" width="9.109375" style="266"/>
    <col min="1017" max="1017" width="33.6640625" style="266" customWidth="1"/>
    <col min="1018" max="1018" width="16" style="266" customWidth="1"/>
    <col min="1019" max="1020" width="15" style="266" bestFit="1" customWidth="1"/>
    <col min="1021" max="1021" width="16.5546875" style="266" bestFit="1" customWidth="1"/>
    <col min="1022" max="1022" width="12.5546875" style="266" customWidth="1"/>
    <col min="1023" max="1023" width="17.5546875" style="266" bestFit="1" customWidth="1"/>
    <col min="1024" max="1025" width="18.109375" style="266" bestFit="1" customWidth="1"/>
    <col min="1026" max="1026" width="12.88671875" style="266" bestFit="1" customWidth="1"/>
    <col min="1027" max="1028" width="16.5546875" style="266" bestFit="1" customWidth="1"/>
    <col min="1029" max="1030" width="13.109375" style="266" bestFit="1" customWidth="1"/>
    <col min="1031" max="1031" width="15.5546875" style="266" bestFit="1" customWidth="1"/>
    <col min="1032" max="1032" width="13.6640625" style="266" bestFit="1" customWidth="1"/>
    <col min="1033" max="1035" width="12.33203125" style="266" bestFit="1" customWidth="1"/>
    <col min="1036" max="1036" width="17.5546875" style="266" bestFit="1" customWidth="1"/>
    <col min="1037" max="1037" width="12.33203125" style="266" bestFit="1" customWidth="1"/>
    <col min="1038" max="1038" width="13.44140625" style="266" bestFit="1" customWidth="1"/>
    <col min="1039" max="1272" width="9.109375" style="266"/>
    <col min="1273" max="1273" width="33.6640625" style="266" customWidth="1"/>
    <col min="1274" max="1274" width="16" style="266" customWidth="1"/>
    <col min="1275" max="1276" width="15" style="266" bestFit="1" customWidth="1"/>
    <col min="1277" max="1277" width="16.5546875" style="266" bestFit="1" customWidth="1"/>
    <col min="1278" max="1278" width="12.5546875" style="266" customWidth="1"/>
    <col min="1279" max="1279" width="17.5546875" style="266" bestFit="1" customWidth="1"/>
    <col min="1280" max="1281" width="18.109375" style="266" bestFit="1" customWidth="1"/>
    <col min="1282" max="1282" width="12.88671875" style="266" bestFit="1" customWidth="1"/>
    <col min="1283" max="1284" width="16.5546875" style="266" bestFit="1" customWidth="1"/>
    <col min="1285" max="1286" width="13.109375" style="266" bestFit="1" customWidth="1"/>
    <col min="1287" max="1287" width="15.5546875" style="266" bestFit="1" customWidth="1"/>
    <col min="1288" max="1288" width="13.6640625" style="266" bestFit="1" customWidth="1"/>
    <col min="1289" max="1291" width="12.33203125" style="266" bestFit="1" customWidth="1"/>
    <col min="1292" max="1292" width="17.5546875" style="266" bestFit="1" customWidth="1"/>
    <col min="1293" max="1293" width="12.33203125" style="266" bestFit="1" customWidth="1"/>
    <col min="1294" max="1294" width="13.44140625" style="266" bestFit="1" customWidth="1"/>
    <col min="1295" max="1528" width="9.109375" style="266"/>
    <col min="1529" max="1529" width="33.6640625" style="266" customWidth="1"/>
    <col min="1530" max="1530" width="16" style="266" customWidth="1"/>
    <col min="1531" max="1532" width="15" style="266" bestFit="1" customWidth="1"/>
    <col min="1533" max="1533" width="16.5546875" style="266" bestFit="1" customWidth="1"/>
    <col min="1534" max="1534" width="12.5546875" style="266" customWidth="1"/>
    <col min="1535" max="1535" width="17.5546875" style="266" bestFit="1" customWidth="1"/>
    <col min="1536" max="1537" width="18.109375" style="266" bestFit="1" customWidth="1"/>
    <col min="1538" max="1538" width="12.88671875" style="266" bestFit="1" customWidth="1"/>
    <col min="1539" max="1540" width="16.5546875" style="266" bestFit="1" customWidth="1"/>
    <col min="1541" max="1542" width="13.109375" style="266" bestFit="1" customWidth="1"/>
    <col min="1543" max="1543" width="15.5546875" style="266" bestFit="1" customWidth="1"/>
    <col min="1544" max="1544" width="13.6640625" style="266" bestFit="1" customWidth="1"/>
    <col min="1545" max="1547" width="12.33203125" style="266" bestFit="1" customWidth="1"/>
    <col min="1548" max="1548" width="17.5546875" style="266" bestFit="1" customWidth="1"/>
    <col min="1549" max="1549" width="12.33203125" style="266" bestFit="1" customWidth="1"/>
    <col min="1550" max="1550" width="13.44140625" style="266" bestFit="1" customWidth="1"/>
    <col min="1551" max="1784" width="9.109375" style="266"/>
    <col min="1785" max="1785" width="33.6640625" style="266" customWidth="1"/>
    <col min="1786" max="1786" width="16" style="266" customWidth="1"/>
    <col min="1787" max="1788" width="15" style="266" bestFit="1" customWidth="1"/>
    <col min="1789" max="1789" width="16.5546875" style="266" bestFit="1" customWidth="1"/>
    <col min="1790" max="1790" width="12.5546875" style="266" customWidth="1"/>
    <col min="1791" max="1791" width="17.5546875" style="266" bestFit="1" customWidth="1"/>
    <col min="1792" max="1793" width="18.109375" style="266" bestFit="1" customWidth="1"/>
    <col min="1794" max="1794" width="12.88671875" style="266" bestFit="1" customWidth="1"/>
    <col min="1795" max="1796" width="16.5546875" style="266" bestFit="1" customWidth="1"/>
    <col min="1797" max="1798" width="13.109375" style="266" bestFit="1" customWidth="1"/>
    <col min="1799" max="1799" width="15.5546875" style="266" bestFit="1" customWidth="1"/>
    <col min="1800" max="1800" width="13.6640625" style="266" bestFit="1" customWidth="1"/>
    <col min="1801" max="1803" width="12.33203125" style="266" bestFit="1" customWidth="1"/>
    <col min="1804" max="1804" width="17.5546875" style="266" bestFit="1" customWidth="1"/>
    <col min="1805" max="1805" width="12.33203125" style="266" bestFit="1" customWidth="1"/>
    <col min="1806" max="1806" width="13.44140625" style="266" bestFit="1" customWidth="1"/>
    <col min="1807" max="2040" width="9.109375" style="266"/>
    <col min="2041" max="2041" width="33.6640625" style="266" customWidth="1"/>
    <col min="2042" max="2042" width="16" style="266" customWidth="1"/>
    <col min="2043" max="2044" width="15" style="266" bestFit="1" customWidth="1"/>
    <col min="2045" max="2045" width="16.5546875" style="266" bestFit="1" customWidth="1"/>
    <col min="2046" max="2046" width="12.5546875" style="266" customWidth="1"/>
    <col min="2047" max="2047" width="17.5546875" style="266" bestFit="1" customWidth="1"/>
    <col min="2048" max="2049" width="18.109375" style="266" bestFit="1" customWidth="1"/>
    <col min="2050" max="2050" width="12.88671875" style="266" bestFit="1" customWidth="1"/>
    <col min="2051" max="2052" width="16.5546875" style="266" bestFit="1" customWidth="1"/>
    <col min="2053" max="2054" width="13.109375" style="266" bestFit="1" customWidth="1"/>
    <col min="2055" max="2055" width="15.5546875" style="266" bestFit="1" customWidth="1"/>
    <col min="2056" max="2056" width="13.6640625" style="266" bestFit="1" customWidth="1"/>
    <col min="2057" max="2059" width="12.33203125" style="266" bestFit="1" customWidth="1"/>
    <col min="2060" max="2060" width="17.5546875" style="266" bestFit="1" customWidth="1"/>
    <col min="2061" max="2061" width="12.33203125" style="266" bestFit="1" customWidth="1"/>
    <col min="2062" max="2062" width="13.44140625" style="266" bestFit="1" customWidth="1"/>
    <col min="2063" max="2296" width="9.109375" style="266"/>
    <col min="2297" max="2297" width="33.6640625" style="266" customWidth="1"/>
    <col min="2298" max="2298" width="16" style="266" customWidth="1"/>
    <col min="2299" max="2300" width="15" style="266" bestFit="1" customWidth="1"/>
    <col min="2301" max="2301" width="16.5546875" style="266" bestFit="1" customWidth="1"/>
    <col min="2302" max="2302" width="12.5546875" style="266" customWidth="1"/>
    <col min="2303" max="2303" width="17.5546875" style="266" bestFit="1" customWidth="1"/>
    <col min="2304" max="2305" width="18.109375" style="266" bestFit="1" customWidth="1"/>
    <col min="2306" max="2306" width="12.88671875" style="266" bestFit="1" customWidth="1"/>
    <col min="2307" max="2308" width="16.5546875" style="266" bestFit="1" customWidth="1"/>
    <col min="2309" max="2310" width="13.109375" style="266" bestFit="1" customWidth="1"/>
    <col min="2311" max="2311" width="15.5546875" style="266" bestFit="1" customWidth="1"/>
    <col min="2312" max="2312" width="13.6640625" style="266" bestFit="1" customWidth="1"/>
    <col min="2313" max="2315" width="12.33203125" style="266" bestFit="1" customWidth="1"/>
    <col min="2316" max="2316" width="17.5546875" style="266" bestFit="1" customWidth="1"/>
    <col min="2317" max="2317" width="12.33203125" style="266" bestFit="1" customWidth="1"/>
    <col min="2318" max="2318" width="13.44140625" style="266" bestFit="1" customWidth="1"/>
    <col min="2319" max="2552" width="9.109375" style="266"/>
    <col min="2553" max="2553" width="33.6640625" style="266" customWidth="1"/>
    <col min="2554" max="2554" width="16" style="266" customWidth="1"/>
    <col min="2555" max="2556" width="15" style="266" bestFit="1" customWidth="1"/>
    <col min="2557" max="2557" width="16.5546875" style="266" bestFit="1" customWidth="1"/>
    <col min="2558" max="2558" width="12.5546875" style="266" customWidth="1"/>
    <col min="2559" max="2559" width="17.5546875" style="266" bestFit="1" customWidth="1"/>
    <col min="2560" max="2561" width="18.109375" style="266" bestFit="1" customWidth="1"/>
    <col min="2562" max="2562" width="12.88671875" style="266" bestFit="1" customWidth="1"/>
    <col min="2563" max="2564" width="16.5546875" style="266" bestFit="1" customWidth="1"/>
    <col min="2565" max="2566" width="13.109375" style="266" bestFit="1" customWidth="1"/>
    <col min="2567" max="2567" width="15.5546875" style="266" bestFit="1" customWidth="1"/>
    <col min="2568" max="2568" width="13.6640625" style="266" bestFit="1" customWidth="1"/>
    <col min="2569" max="2571" width="12.33203125" style="266" bestFit="1" customWidth="1"/>
    <col min="2572" max="2572" width="17.5546875" style="266" bestFit="1" customWidth="1"/>
    <col min="2573" max="2573" width="12.33203125" style="266" bestFit="1" customWidth="1"/>
    <col min="2574" max="2574" width="13.44140625" style="266" bestFit="1" customWidth="1"/>
    <col min="2575" max="2808" width="9.109375" style="266"/>
    <col min="2809" max="2809" width="33.6640625" style="266" customWidth="1"/>
    <col min="2810" max="2810" width="16" style="266" customWidth="1"/>
    <col min="2811" max="2812" width="15" style="266" bestFit="1" customWidth="1"/>
    <col min="2813" max="2813" width="16.5546875" style="266" bestFit="1" customWidth="1"/>
    <col min="2814" max="2814" width="12.5546875" style="266" customWidth="1"/>
    <col min="2815" max="2815" width="17.5546875" style="266" bestFit="1" customWidth="1"/>
    <col min="2816" max="2817" width="18.109375" style="266" bestFit="1" customWidth="1"/>
    <col min="2818" max="2818" width="12.88671875" style="266" bestFit="1" customWidth="1"/>
    <col min="2819" max="2820" width="16.5546875" style="266" bestFit="1" customWidth="1"/>
    <col min="2821" max="2822" width="13.109375" style="266" bestFit="1" customWidth="1"/>
    <col min="2823" max="2823" width="15.5546875" style="266" bestFit="1" customWidth="1"/>
    <col min="2824" max="2824" width="13.6640625" style="266" bestFit="1" customWidth="1"/>
    <col min="2825" max="2827" width="12.33203125" style="266" bestFit="1" customWidth="1"/>
    <col min="2828" max="2828" width="17.5546875" style="266" bestFit="1" customWidth="1"/>
    <col min="2829" max="2829" width="12.33203125" style="266" bestFit="1" customWidth="1"/>
    <col min="2830" max="2830" width="13.44140625" style="266" bestFit="1" customWidth="1"/>
    <col min="2831" max="3064" width="9.109375" style="266"/>
    <col min="3065" max="3065" width="33.6640625" style="266" customWidth="1"/>
    <col min="3066" max="3066" width="16" style="266" customWidth="1"/>
    <col min="3067" max="3068" width="15" style="266" bestFit="1" customWidth="1"/>
    <col min="3069" max="3069" width="16.5546875" style="266" bestFit="1" customWidth="1"/>
    <col min="3070" max="3070" width="12.5546875" style="266" customWidth="1"/>
    <col min="3071" max="3071" width="17.5546875" style="266" bestFit="1" customWidth="1"/>
    <col min="3072" max="3073" width="18.109375" style="266" bestFit="1" customWidth="1"/>
    <col min="3074" max="3074" width="12.88671875" style="266" bestFit="1" customWidth="1"/>
    <col min="3075" max="3076" width="16.5546875" style="266" bestFit="1" customWidth="1"/>
    <col min="3077" max="3078" width="13.109375" style="266" bestFit="1" customWidth="1"/>
    <col min="3079" max="3079" width="15.5546875" style="266" bestFit="1" customWidth="1"/>
    <col min="3080" max="3080" width="13.6640625" style="266" bestFit="1" customWidth="1"/>
    <col min="3081" max="3083" width="12.33203125" style="266" bestFit="1" customWidth="1"/>
    <col min="3084" max="3084" width="17.5546875" style="266" bestFit="1" customWidth="1"/>
    <col min="3085" max="3085" width="12.33203125" style="266" bestFit="1" customWidth="1"/>
    <col min="3086" max="3086" width="13.44140625" style="266" bestFit="1" customWidth="1"/>
    <col min="3087" max="3320" width="9.109375" style="266"/>
    <col min="3321" max="3321" width="33.6640625" style="266" customWidth="1"/>
    <col min="3322" max="3322" width="16" style="266" customWidth="1"/>
    <col min="3323" max="3324" width="15" style="266" bestFit="1" customWidth="1"/>
    <col min="3325" max="3325" width="16.5546875" style="266" bestFit="1" customWidth="1"/>
    <col min="3326" max="3326" width="12.5546875" style="266" customWidth="1"/>
    <col min="3327" max="3327" width="17.5546875" style="266" bestFit="1" customWidth="1"/>
    <col min="3328" max="3329" width="18.109375" style="266" bestFit="1" customWidth="1"/>
    <col min="3330" max="3330" width="12.88671875" style="266" bestFit="1" customWidth="1"/>
    <col min="3331" max="3332" width="16.5546875" style="266" bestFit="1" customWidth="1"/>
    <col min="3333" max="3334" width="13.109375" style="266" bestFit="1" customWidth="1"/>
    <col min="3335" max="3335" width="15.5546875" style="266" bestFit="1" customWidth="1"/>
    <col min="3336" max="3336" width="13.6640625" style="266" bestFit="1" customWidth="1"/>
    <col min="3337" max="3339" width="12.33203125" style="266" bestFit="1" customWidth="1"/>
    <col min="3340" max="3340" width="17.5546875" style="266" bestFit="1" customWidth="1"/>
    <col min="3341" max="3341" width="12.33203125" style="266" bestFit="1" customWidth="1"/>
    <col min="3342" max="3342" width="13.44140625" style="266" bestFit="1" customWidth="1"/>
    <col min="3343" max="3576" width="9.109375" style="266"/>
    <col min="3577" max="3577" width="33.6640625" style="266" customWidth="1"/>
    <col min="3578" max="3578" width="16" style="266" customWidth="1"/>
    <col min="3579" max="3580" width="15" style="266" bestFit="1" customWidth="1"/>
    <col min="3581" max="3581" width="16.5546875" style="266" bestFit="1" customWidth="1"/>
    <col min="3582" max="3582" width="12.5546875" style="266" customWidth="1"/>
    <col min="3583" max="3583" width="17.5546875" style="266" bestFit="1" customWidth="1"/>
    <col min="3584" max="3585" width="18.109375" style="266" bestFit="1" customWidth="1"/>
    <col min="3586" max="3586" width="12.88671875" style="266" bestFit="1" customWidth="1"/>
    <col min="3587" max="3588" width="16.5546875" style="266" bestFit="1" customWidth="1"/>
    <col min="3589" max="3590" width="13.109375" style="266" bestFit="1" customWidth="1"/>
    <col min="3591" max="3591" width="15.5546875" style="266" bestFit="1" customWidth="1"/>
    <col min="3592" max="3592" width="13.6640625" style="266" bestFit="1" customWidth="1"/>
    <col min="3593" max="3595" width="12.33203125" style="266" bestFit="1" customWidth="1"/>
    <col min="3596" max="3596" width="17.5546875" style="266" bestFit="1" customWidth="1"/>
    <col min="3597" max="3597" width="12.33203125" style="266" bestFit="1" customWidth="1"/>
    <col min="3598" max="3598" width="13.44140625" style="266" bestFit="1" customWidth="1"/>
    <col min="3599" max="3832" width="9.109375" style="266"/>
    <col min="3833" max="3833" width="33.6640625" style="266" customWidth="1"/>
    <col min="3834" max="3834" width="16" style="266" customWidth="1"/>
    <col min="3835" max="3836" width="15" style="266" bestFit="1" customWidth="1"/>
    <col min="3837" max="3837" width="16.5546875" style="266" bestFit="1" customWidth="1"/>
    <col min="3838" max="3838" width="12.5546875" style="266" customWidth="1"/>
    <col min="3839" max="3839" width="17.5546875" style="266" bestFit="1" customWidth="1"/>
    <col min="3840" max="3841" width="18.109375" style="266" bestFit="1" customWidth="1"/>
    <col min="3842" max="3842" width="12.88671875" style="266" bestFit="1" customWidth="1"/>
    <col min="3843" max="3844" width="16.5546875" style="266" bestFit="1" customWidth="1"/>
    <col min="3845" max="3846" width="13.109375" style="266" bestFit="1" customWidth="1"/>
    <col min="3847" max="3847" width="15.5546875" style="266" bestFit="1" customWidth="1"/>
    <col min="3848" max="3848" width="13.6640625" style="266" bestFit="1" customWidth="1"/>
    <col min="3849" max="3851" width="12.33203125" style="266" bestFit="1" customWidth="1"/>
    <col min="3852" max="3852" width="17.5546875" style="266" bestFit="1" customWidth="1"/>
    <col min="3853" max="3853" width="12.33203125" style="266" bestFit="1" customWidth="1"/>
    <col min="3854" max="3854" width="13.44140625" style="266" bestFit="1" customWidth="1"/>
    <col min="3855" max="4088" width="9.109375" style="266"/>
    <col min="4089" max="4089" width="33.6640625" style="266" customWidth="1"/>
    <col min="4090" max="4090" width="16" style="266" customWidth="1"/>
    <col min="4091" max="4092" width="15" style="266" bestFit="1" customWidth="1"/>
    <col min="4093" max="4093" width="16.5546875" style="266" bestFit="1" customWidth="1"/>
    <col min="4094" max="4094" width="12.5546875" style="266" customWidth="1"/>
    <col min="4095" max="4095" width="17.5546875" style="266" bestFit="1" customWidth="1"/>
    <col min="4096" max="4097" width="18.109375" style="266" bestFit="1" customWidth="1"/>
    <col min="4098" max="4098" width="12.88671875" style="266" bestFit="1" customWidth="1"/>
    <col min="4099" max="4100" width="16.5546875" style="266" bestFit="1" customWidth="1"/>
    <col min="4101" max="4102" width="13.109375" style="266" bestFit="1" customWidth="1"/>
    <col min="4103" max="4103" width="15.5546875" style="266" bestFit="1" customWidth="1"/>
    <col min="4104" max="4104" width="13.6640625" style="266" bestFit="1" customWidth="1"/>
    <col min="4105" max="4107" width="12.33203125" style="266" bestFit="1" customWidth="1"/>
    <col min="4108" max="4108" width="17.5546875" style="266" bestFit="1" customWidth="1"/>
    <col min="4109" max="4109" width="12.33203125" style="266" bestFit="1" customWidth="1"/>
    <col min="4110" max="4110" width="13.44140625" style="266" bestFit="1" customWidth="1"/>
    <col min="4111" max="4344" width="9.109375" style="266"/>
    <col min="4345" max="4345" width="33.6640625" style="266" customWidth="1"/>
    <col min="4346" max="4346" width="16" style="266" customWidth="1"/>
    <col min="4347" max="4348" width="15" style="266" bestFit="1" customWidth="1"/>
    <col min="4349" max="4349" width="16.5546875" style="266" bestFit="1" customWidth="1"/>
    <col min="4350" max="4350" width="12.5546875" style="266" customWidth="1"/>
    <col min="4351" max="4351" width="17.5546875" style="266" bestFit="1" customWidth="1"/>
    <col min="4352" max="4353" width="18.109375" style="266" bestFit="1" customWidth="1"/>
    <col min="4354" max="4354" width="12.88671875" style="266" bestFit="1" customWidth="1"/>
    <col min="4355" max="4356" width="16.5546875" style="266" bestFit="1" customWidth="1"/>
    <col min="4357" max="4358" width="13.109375" style="266" bestFit="1" customWidth="1"/>
    <col min="4359" max="4359" width="15.5546875" style="266" bestFit="1" customWidth="1"/>
    <col min="4360" max="4360" width="13.6640625" style="266" bestFit="1" customWidth="1"/>
    <col min="4361" max="4363" width="12.33203125" style="266" bestFit="1" customWidth="1"/>
    <col min="4364" max="4364" width="17.5546875" style="266" bestFit="1" customWidth="1"/>
    <col min="4365" max="4365" width="12.33203125" style="266" bestFit="1" customWidth="1"/>
    <col min="4366" max="4366" width="13.44140625" style="266" bestFit="1" customWidth="1"/>
    <col min="4367" max="4600" width="9.109375" style="266"/>
    <col min="4601" max="4601" width="33.6640625" style="266" customWidth="1"/>
    <col min="4602" max="4602" width="16" style="266" customWidth="1"/>
    <col min="4603" max="4604" width="15" style="266" bestFit="1" customWidth="1"/>
    <col min="4605" max="4605" width="16.5546875" style="266" bestFit="1" customWidth="1"/>
    <col min="4606" max="4606" width="12.5546875" style="266" customWidth="1"/>
    <col min="4607" max="4607" width="17.5546875" style="266" bestFit="1" customWidth="1"/>
    <col min="4608" max="4609" width="18.109375" style="266" bestFit="1" customWidth="1"/>
    <col min="4610" max="4610" width="12.88671875" style="266" bestFit="1" customWidth="1"/>
    <col min="4611" max="4612" width="16.5546875" style="266" bestFit="1" customWidth="1"/>
    <col min="4613" max="4614" width="13.109375" style="266" bestFit="1" customWidth="1"/>
    <col min="4615" max="4615" width="15.5546875" style="266" bestFit="1" customWidth="1"/>
    <col min="4616" max="4616" width="13.6640625" style="266" bestFit="1" customWidth="1"/>
    <col min="4617" max="4619" width="12.33203125" style="266" bestFit="1" customWidth="1"/>
    <col min="4620" max="4620" width="17.5546875" style="266" bestFit="1" customWidth="1"/>
    <col min="4621" max="4621" width="12.33203125" style="266" bestFit="1" customWidth="1"/>
    <col min="4622" max="4622" width="13.44140625" style="266" bestFit="1" customWidth="1"/>
    <col min="4623" max="4856" width="9.109375" style="266"/>
    <col min="4857" max="4857" width="33.6640625" style="266" customWidth="1"/>
    <col min="4858" max="4858" width="16" style="266" customWidth="1"/>
    <col min="4859" max="4860" width="15" style="266" bestFit="1" customWidth="1"/>
    <col min="4861" max="4861" width="16.5546875" style="266" bestFit="1" customWidth="1"/>
    <col min="4862" max="4862" width="12.5546875" style="266" customWidth="1"/>
    <col min="4863" max="4863" width="17.5546875" style="266" bestFit="1" customWidth="1"/>
    <col min="4864" max="4865" width="18.109375" style="266" bestFit="1" customWidth="1"/>
    <col min="4866" max="4866" width="12.88671875" style="266" bestFit="1" customWidth="1"/>
    <col min="4867" max="4868" width="16.5546875" style="266" bestFit="1" customWidth="1"/>
    <col min="4869" max="4870" width="13.109375" style="266" bestFit="1" customWidth="1"/>
    <col min="4871" max="4871" width="15.5546875" style="266" bestFit="1" customWidth="1"/>
    <col min="4872" max="4872" width="13.6640625" style="266" bestFit="1" customWidth="1"/>
    <col min="4873" max="4875" width="12.33203125" style="266" bestFit="1" customWidth="1"/>
    <col min="4876" max="4876" width="17.5546875" style="266" bestFit="1" customWidth="1"/>
    <col min="4877" max="4877" width="12.33203125" style="266" bestFit="1" customWidth="1"/>
    <col min="4878" max="4878" width="13.44140625" style="266" bestFit="1" customWidth="1"/>
    <col min="4879" max="5112" width="9.109375" style="266"/>
    <col min="5113" max="5113" width="33.6640625" style="266" customWidth="1"/>
    <col min="5114" max="5114" width="16" style="266" customWidth="1"/>
    <col min="5115" max="5116" width="15" style="266" bestFit="1" customWidth="1"/>
    <col min="5117" max="5117" width="16.5546875" style="266" bestFit="1" customWidth="1"/>
    <col min="5118" max="5118" width="12.5546875" style="266" customWidth="1"/>
    <col min="5119" max="5119" width="17.5546875" style="266" bestFit="1" customWidth="1"/>
    <col min="5120" max="5121" width="18.109375" style="266" bestFit="1" customWidth="1"/>
    <col min="5122" max="5122" width="12.88671875" style="266" bestFit="1" customWidth="1"/>
    <col min="5123" max="5124" width="16.5546875" style="266" bestFit="1" customWidth="1"/>
    <col min="5125" max="5126" width="13.109375" style="266" bestFit="1" customWidth="1"/>
    <col min="5127" max="5127" width="15.5546875" style="266" bestFit="1" customWidth="1"/>
    <col min="5128" max="5128" width="13.6640625" style="266" bestFit="1" customWidth="1"/>
    <col min="5129" max="5131" width="12.33203125" style="266" bestFit="1" customWidth="1"/>
    <col min="5132" max="5132" width="17.5546875" style="266" bestFit="1" customWidth="1"/>
    <col min="5133" max="5133" width="12.33203125" style="266" bestFit="1" customWidth="1"/>
    <col min="5134" max="5134" width="13.44140625" style="266" bestFit="1" customWidth="1"/>
    <col min="5135" max="5368" width="9.109375" style="266"/>
    <col min="5369" max="5369" width="33.6640625" style="266" customWidth="1"/>
    <col min="5370" max="5370" width="16" style="266" customWidth="1"/>
    <col min="5371" max="5372" width="15" style="266" bestFit="1" customWidth="1"/>
    <col min="5373" max="5373" width="16.5546875" style="266" bestFit="1" customWidth="1"/>
    <col min="5374" max="5374" width="12.5546875" style="266" customWidth="1"/>
    <col min="5375" max="5375" width="17.5546875" style="266" bestFit="1" customWidth="1"/>
    <col min="5376" max="5377" width="18.109375" style="266" bestFit="1" customWidth="1"/>
    <col min="5378" max="5378" width="12.88671875" style="266" bestFit="1" customWidth="1"/>
    <col min="5379" max="5380" width="16.5546875" style="266" bestFit="1" customWidth="1"/>
    <col min="5381" max="5382" width="13.109375" style="266" bestFit="1" customWidth="1"/>
    <col min="5383" max="5383" width="15.5546875" style="266" bestFit="1" customWidth="1"/>
    <col min="5384" max="5384" width="13.6640625" style="266" bestFit="1" customWidth="1"/>
    <col min="5385" max="5387" width="12.33203125" style="266" bestFit="1" customWidth="1"/>
    <col min="5388" max="5388" width="17.5546875" style="266" bestFit="1" customWidth="1"/>
    <col min="5389" max="5389" width="12.33203125" style="266" bestFit="1" customWidth="1"/>
    <col min="5390" max="5390" width="13.44140625" style="266" bestFit="1" customWidth="1"/>
    <col min="5391" max="5624" width="9.109375" style="266"/>
    <col min="5625" max="5625" width="33.6640625" style="266" customWidth="1"/>
    <col min="5626" max="5626" width="16" style="266" customWidth="1"/>
    <col min="5627" max="5628" width="15" style="266" bestFit="1" customWidth="1"/>
    <col min="5629" max="5629" width="16.5546875" style="266" bestFit="1" customWidth="1"/>
    <col min="5630" max="5630" width="12.5546875" style="266" customWidth="1"/>
    <col min="5631" max="5631" width="17.5546875" style="266" bestFit="1" customWidth="1"/>
    <col min="5632" max="5633" width="18.109375" style="266" bestFit="1" customWidth="1"/>
    <col min="5634" max="5634" width="12.88671875" style="266" bestFit="1" customWidth="1"/>
    <col min="5635" max="5636" width="16.5546875" style="266" bestFit="1" customWidth="1"/>
    <col min="5637" max="5638" width="13.109375" style="266" bestFit="1" customWidth="1"/>
    <col min="5639" max="5639" width="15.5546875" style="266" bestFit="1" customWidth="1"/>
    <col min="5640" max="5640" width="13.6640625" style="266" bestFit="1" customWidth="1"/>
    <col min="5641" max="5643" width="12.33203125" style="266" bestFit="1" customWidth="1"/>
    <col min="5644" max="5644" width="17.5546875" style="266" bestFit="1" customWidth="1"/>
    <col min="5645" max="5645" width="12.33203125" style="266" bestFit="1" customWidth="1"/>
    <col min="5646" max="5646" width="13.44140625" style="266" bestFit="1" customWidth="1"/>
    <col min="5647" max="5880" width="9.109375" style="266"/>
    <col min="5881" max="5881" width="33.6640625" style="266" customWidth="1"/>
    <col min="5882" max="5882" width="16" style="266" customWidth="1"/>
    <col min="5883" max="5884" width="15" style="266" bestFit="1" customWidth="1"/>
    <col min="5885" max="5885" width="16.5546875" style="266" bestFit="1" customWidth="1"/>
    <col min="5886" max="5886" width="12.5546875" style="266" customWidth="1"/>
    <col min="5887" max="5887" width="17.5546875" style="266" bestFit="1" customWidth="1"/>
    <col min="5888" max="5889" width="18.109375" style="266" bestFit="1" customWidth="1"/>
    <col min="5890" max="5890" width="12.88671875" style="266" bestFit="1" customWidth="1"/>
    <col min="5891" max="5892" width="16.5546875" style="266" bestFit="1" customWidth="1"/>
    <col min="5893" max="5894" width="13.109375" style="266" bestFit="1" customWidth="1"/>
    <col min="5895" max="5895" width="15.5546875" style="266" bestFit="1" customWidth="1"/>
    <col min="5896" max="5896" width="13.6640625" style="266" bestFit="1" customWidth="1"/>
    <col min="5897" max="5899" width="12.33203125" style="266" bestFit="1" customWidth="1"/>
    <col min="5900" max="5900" width="17.5546875" style="266" bestFit="1" customWidth="1"/>
    <col min="5901" max="5901" width="12.33203125" style="266" bestFit="1" customWidth="1"/>
    <col min="5902" max="5902" width="13.44140625" style="266" bestFit="1" customWidth="1"/>
    <col min="5903" max="6136" width="9.109375" style="266"/>
    <col min="6137" max="6137" width="33.6640625" style="266" customWidth="1"/>
    <col min="6138" max="6138" width="16" style="266" customWidth="1"/>
    <col min="6139" max="6140" width="15" style="266" bestFit="1" customWidth="1"/>
    <col min="6141" max="6141" width="16.5546875" style="266" bestFit="1" customWidth="1"/>
    <col min="6142" max="6142" width="12.5546875" style="266" customWidth="1"/>
    <col min="6143" max="6143" width="17.5546875" style="266" bestFit="1" customWidth="1"/>
    <col min="6144" max="6145" width="18.109375" style="266" bestFit="1" customWidth="1"/>
    <col min="6146" max="6146" width="12.88671875" style="266" bestFit="1" customWidth="1"/>
    <col min="6147" max="6148" width="16.5546875" style="266" bestFit="1" customWidth="1"/>
    <col min="6149" max="6150" width="13.109375" style="266" bestFit="1" customWidth="1"/>
    <col min="6151" max="6151" width="15.5546875" style="266" bestFit="1" customWidth="1"/>
    <col min="6152" max="6152" width="13.6640625" style="266" bestFit="1" customWidth="1"/>
    <col min="6153" max="6155" width="12.33203125" style="266" bestFit="1" customWidth="1"/>
    <col min="6156" max="6156" width="17.5546875" style="266" bestFit="1" customWidth="1"/>
    <col min="6157" max="6157" width="12.33203125" style="266" bestFit="1" customWidth="1"/>
    <col min="6158" max="6158" width="13.44140625" style="266" bestFit="1" customWidth="1"/>
    <col min="6159" max="6392" width="9.109375" style="266"/>
    <col min="6393" max="6393" width="33.6640625" style="266" customWidth="1"/>
    <col min="6394" max="6394" width="16" style="266" customWidth="1"/>
    <col min="6395" max="6396" width="15" style="266" bestFit="1" customWidth="1"/>
    <col min="6397" max="6397" width="16.5546875" style="266" bestFit="1" customWidth="1"/>
    <col min="6398" max="6398" width="12.5546875" style="266" customWidth="1"/>
    <col min="6399" max="6399" width="17.5546875" style="266" bestFit="1" customWidth="1"/>
    <col min="6400" max="6401" width="18.109375" style="266" bestFit="1" customWidth="1"/>
    <col min="6402" max="6402" width="12.88671875" style="266" bestFit="1" customWidth="1"/>
    <col min="6403" max="6404" width="16.5546875" style="266" bestFit="1" customWidth="1"/>
    <col min="6405" max="6406" width="13.109375" style="266" bestFit="1" customWidth="1"/>
    <col min="6407" max="6407" width="15.5546875" style="266" bestFit="1" customWidth="1"/>
    <col min="6408" max="6408" width="13.6640625" style="266" bestFit="1" customWidth="1"/>
    <col min="6409" max="6411" width="12.33203125" style="266" bestFit="1" customWidth="1"/>
    <col min="6412" max="6412" width="17.5546875" style="266" bestFit="1" customWidth="1"/>
    <col min="6413" max="6413" width="12.33203125" style="266" bestFit="1" customWidth="1"/>
    <col min="6414" max="6414" width="13.44140625" style="266" bestFit="1" customWidth="1"/>
    <col min="6415" max="6648" width="9.109375" style="266"/>
    <col min="6649" max="6649" width="33.6640625" style="266" customWidth="1"/>
    <col min="6650" max="6650" width="16" style="266" customWidth="1"/>
    <col min="6651" max="6652" width="15" style="266" bestFit="1" customWidth="1"/>
    <col min="6653" max="6653" width="16.5546875" style="266" bestFit="1" customWidth="1"/>
    <col min="6654" max="6654" width="12.5546875" style="266" customWidth="1"/>
    <col min="6655" max="6655" width="17.5546875" style="266" bestFit="1" customWidth="1"/>
    <col min="6656" max="6657" width="18.109375" style="266" bestFit="1" customWidth="1"/>
    <col min="6658" max="6658" width="12.88671875" style="266" bestFit="1" customWidth="1"/>
    <col min="6659" max="6660" width="16.5546875" style="266" bestFit="1" customWidth="1"/>
    <col min="6661" max="6662" width="13.109375" style="266" bestFit="1" customWidth="1"/>
    <col min="6663" max="6663" width="15.5546875" style="266" bestFit="1" customWidth="1"/>
    <col min="6664" max="6664" width="13.6640625" style="266" bestFit="1" customWidth="1"/>
    <col min="6665" max="6667" width="12.33203125" style="266" bestFit="1" customWidth="1"/>
    <col min="6668" max="6668" width="17.5546875" style="266" bestFit="1" customWidth="1"/>
    <col min="6669" max="6669" width="12.33203125" style="266" bestFit="1" customWidth="1"/>
    <col min="6670" max="6670" width="13.44140625" style="266" bestFit="1" customWidth="1"/>
    <col min="6671" max="6904" width="9.109375" style="266"/>
    <col min="6905" max="6905" width="33.6640625" style="266" customWidth="1"/>
    <col min="6906" max="6906" width="16" style="266" customWidth="1"/>
    <col min="6907" max="6908" width="15" style="266" bestFit="1" customWidth="1"/>
    <col min="6909" max="6909" width="16.5546875" style="266" bestFit="1" customWidth="1"/>
    <col min="6910" max="6910" width="12.5546875" style="266" customWidth="1"/>
    <col min="6911" max="6911" width="17.5546875" style="266" bestFit="1" customWidth="1"/>
    <col min="6912" max="6913" width="18.109375" style="266" bestFit="1" customWidth="1"/>
    <col min="6914" max="6914" width="12.88671875" style="266" bestFit="1" customWidth="1"/>
    <col min="6915" max="6916" width="16.5546875" style="266" bestFit="1" customWidth="1"/>
    <col min="6917" max="6918" width="13.109375" style="266" bestFit="1" customWidth="1"/>
    <col min="6919" max="6919" width="15.5546875" style="266" bestFit="1" customWidth="1"/>
    <col min="6920" max="6920" width="13.6640625" style="266" bestFit="1" customWidth="1"/>
    <col min="6921" max="6923" width="12.33203125" style="266" bestFit="1" customWidth="1"/>
    <col min="6924" max="6924" width="17.5546875" style="266" bestFit="1" customWidth="1"/>
    <col min="6925" max="6925" width="12.33203125" style="266" bestFit="1" customWidth="1"/>
    <col min="6926" max="6926" width="13.44140625" style="266" bestFit="1" customWidth="1"/>
    <col min="6927" max="7160" width="9.109375" style="266"/>
    <col min="7161" max="7161" width="33.6640625" style="266" customWidth="1"/>
    <col min="7162" max="7162" width="16" style="266" customWidth="1"/>
    <col min="7163" max="7164" width="15" style="266" bestFit="1" customWidth="1"/>
    <col min="7165" max="7165" width="16.5546875" style="266" bestFit="1" customWidth="1"/>
    <col min="7166" max="7166" width="12.5546875" style="266" customWidth="1"/>
    <col min="7167" max="7167" width="17.5546875" style="266" bestFit="1" customWidth="1"/>
    <col min="7168" max="7169" width="18.109375" style="266" bestFit="1" customWidth="1"/>
    <col min="7170" max="7170" width="12.88671875" style="266" bestFit="1" customWidth="1"/>
    <col min="7171" max="7172" width="16.5546875" style="266" bestFit="1" customWidth="1"/>
    <col min="7173" max="7174" width="13.109375" style="266" bestFit="1" customWidth="1"/>
    <col min="7175" max="7175" width="15.5546875" style="266" bestFit="1" customWidth="1"/>
    <col min="7176" max="7176" width="13.6640625" style="266" bestFit="1" customWidth="1"/>
    <col min="7177" max="7179" width="12.33203125" style="266" bestFit="1" customWidth="1"/>
    <col min="7180" max="7180" width="17.5546875" style="266" bestFit="1" customWidth="1"/>
    <col min="7181" max="7181" width="12.33203125" style="266" bestFit="1" customWidth="1"/>
    <col min="7182" max="7182" width="13.44140625" style="266" bestFit="1" customWidth="1"/>
    <col min="7183" max="7416" width="9.109375" style="266"/>
    <col min="7417" max="7417" width="33.6640625" style="266" customWidth="1"/>
    <col min="7418" max="7418" width="16" style="266" customWidth="1"/>
    <col min="7419" max="7420" width="15" style="266" bestFit="1" customWidth="1"/>
    <col min="7421" max="7421" width="16.5546875" style="266" bestFit="1" customWidth="1"/>
    <col min="7422" max="7422" width="12.5546875" style="266" customWidth="1"/>
    <col min="7423" max="7423" width="17.5546875" style="266" bestFit="1" customWidth="1"/>
    <col min="7424" max="7425" width="18.109375" style="266" bestFit="1" customWidth="1"/>
    <col min="7426" max="7426" width="12.88671875" style="266" bestFit="1" customWidth="1"/>
    <col min="7427" max="7428" width="16.5546875" style="266" bestFit="1" customWidth="1"/>
    <col min="7429" max="7430" width="13.109375" style="266" bestFit="1" customWidth="1"/>
    <col min="7431" max="7431" width="15.5546875" style="266" bestFit="1" customWidth="1"/>
    <col min="7432" max="7432" width="13.6640625" style="266" bestFit="1" customWidth="1"/>
    <col min="7433" max="7435" width="12.33203125" style="266" bestFit="1" customWidth="1"/>
    <col min="7436" max="7436" width="17.5546875" style="266" bestFit="1" customWidth="1"/>
    <col min="7437" max="7437" width="12.33203125" style="266" bestFit="1" customWidth="1"/>
    <col min="7438" max="7438" width="13.44140625" style="266" bestFit="1" customWidth="1"/>
    <col min="7439" max="7672" width="9.109375" style="266"/>
    <col min="7673" max="7673" width="33.6640625" style="266" customWidth="1"/>
    <col min="7674" max="7674" width="16" style="266" customWidth="1"/>
    <col min="7675" max="7676" width="15" style="266" bestFit="1" customWidth="1"/>
    <col min="7677" max="7677" width="16.5546875" style="266" bestFit="1" customWidth="1"/>
    <col min="7678" max="7678" width="12.5546875" style="266" customWidth="1"/>
    <col min="7679" max="7679" width="17.5546875" style="266" bestFit="1" customWidth="1"/>
    <col min="7680" max="7681" width="18.109375" style="266" bestFit="1" customWidth="1"/>
    <col min="7682" max="7682" width="12.88671875" style="266" bestFit="1" customWidth="1"/>
    <col min="7683" max="7684" width="16.5546875" style="266" bestFit="1" customWidth="1"/>
    <col min="7685" max="7686" width="13.109375" style="266" bestFit="1" customWidth="1"/>
    <col min="7687" max="7687" width="15.5546875" style="266" bestFit="1" customWidth="1"/>
    <col min="7688" max="7688" width="13.6640625" style="266" bestFit="1" customWidth="1"/>
    <col min="7689" max="7691" width="12.33203125" style="266" bestFit="1" customWidth="1"/>
    <col min="7692" max="7692" width="17.5546875" style="266" bestFit="1" customWidth="1"/>
    <col min="7693" max="7693" width="12.33203125" style="266" bestFit="1" customWidth="1"/>
    <col min="7694" max="7694" width="13.44140625" style="266" bestFit="1" customWidth="1"/>
    <col min="7695" max="7928" width="9.109375" style="266"/>
    <col min="7929" max="7929" width="33.6640625" style="266" customWidth="1"/>
    <col min="7930" max="7930" width="16" style="266" customWidth="1"/>
    <col min="7931" max="7932" width="15" style="266" bestFit="1" customWidth="1"/>
    <col min="7933" max="7933" width="16.5546875" style="266" bestFit="1" customWidth="1"/>
    <col min="7934" max="7934" width="12.5546875" style="266" customWidth="1"/>
    <col min="7935" max="7935" width="17.5546875" style="266" bestFit="1" customWidth="1"/>
    <col min="7936" max="7937" width="18.109375" style="266" bestFit="1" customWidth="1"/>
    <col min="7938" max="7938" width="12.88671875" style="266" bestFit="1" customWidth="1"/>
    <col min="7939" max="7940" width="16.5546875" style="266" bestFit="1" customWidth="1"/>
    <col min="7941" max="7942" width="13.109375" style="266" bestFit="1" customWidth="1"/>
    <col min="7943" max="7943" width="15.5546875" style="266" bestFit="1" customWidth="1"/>
    <col min="7944" max="7944" width="13.6640625" style="266" bestFit="1" customWidth="1"/>
    <col min="7945" max="7947" width="12.33203125" style="266" bestFit="1" customWidth="1"/>
    <col min="7948" max="7948" width="17.5546875" style="266" bestFit="1" customWidth="1"/>
    <col min="7949" max="7949" width="12.33203125" style="266" bestFit="1" customWidth="1"/>
    <col min="7950" max="7950" width="13.44140625" style="266" bestFit="1" customWidth="1"/>
    <col min="7951" max="8184" width="9.109375" style="266"/>
    <col min="8185" max="8185" width="33.6640625" style="266" customWidth="1"/>
    <col min="8186" max="8186" width="16" style="266" customWidth="1"/>
    <col min="8187" max="8188" width="15" style="266" bestFit="1" customWidth="1"/>
    <col min="8189" max="8189" width="16.5546875" style="266" bestFit="1" customWidth="1"/>
    <col min="8190" max="8190" width="12.5546875" style="266" customWidth="1"/>
    <col min="8191" max="8191" width="17.5546875" style="266" bestFit="1" customWidth="1"/>
    <col min="8192" max="8193" width="18.109375" style="266" bestFit="1" customWidth="1"/>
    <col min="8194" max="8194" width="12.88671875" style="266" bestFit="1" customWidth="1"/>
    <col min="8195" max="8196" width="16.5546875" style="266" bestFit="1" customWidth="1"/>
    <col min="8197" max="8198" width="13.109375" style="266" bestFit="1" customWidth="1"/>
    <col min="8199" max="8199" width="15.5546875" style="266" bestFit="1" customWidth="1"/>
    <col min="8200" max="8200" width="13.6640625" style="266" bestFit="1" customWidth="1"/>
    <col min="8201" max="8203" width="12.33203125" style="266" bestFit="1" customWidth="1"/>
    <col min="8204" max="8204" width="17.5546875" style="266" bestFit="1" customWidth="1"/>
    <col min="8205" max="8205" width="12.33203125" style="266" bestFit="1" customWidth="1"/>
    <col min="8206" max="8206" width="13.44140625" style="266" bestFit="1" customWidth="1"/>
    <col min="8207" max="8440" width="9.109375" style="266"/>
    <col min="8441" max="8441" width="33.6640625" style="266" customWidth="1"/>
    <col min="8442" max="8442" width="16" style="266" customWidth="1"/>
    <col min="8443" max="8444" width="15" style="266" bestFit="1" customWidth="1"/>
    <col min="8445" max="8445" width="16.5546875" style="266" bestFit="1" customWidth="1"/>
    <col min="8446" max="8446" width="12.5546875" style="266" customWidth="1"/>
    <col min="8447" max="8447" width="17.5546875" style="266" bestFit="1" customWidth="1"/>
    <col min="8448" max="8449" width="18.109375" style="266" bestFit="1" customWidth="1"/>
    <col min="8450" max="8450" width="12.88671875" style="266" bestFit="1" customWidth="1"/>
    <col min="8451" max="8452" width="16.5546875" style="266" bestFit="1" customWidth="1"/>
    <col min="8453" max="8454" width="13.109375" style="266" bestFit="1" customWidth="1"/>
    <col min="8455" max="8455" width="15.5546875" style="266" bestFit="1" customWidth="1"/>
    <col min="8456" max="8456" width="13.6640625" style="266" bestFit="1" customWidth="1"/>
    <col min="8457" max="8459" width="12.33203125" style="266" bestFit="1" customWidth="1"/>
    <col min="8460" max="8460" width="17.5546875" style="266" bestFit="1" customWidth="1"/>
    <col min="8461" max="8461" width="12.33203125" style="266" bestFit="1" customWidth="1"/>
    <col min="8462" max="8462" width="13.44140625" style="266" bestFit="1" customWidth="1"/>
    <col min="8463" max="8696" width="9.109375" style="266"/>
    <col min="8697" max="8697" width="33.6640625" style="266" customWidth="1"/>
    <col min="8698" max="8698" width="16" style="266" customWidth="1"/>
    <col min="8699" max="8700" width="15" style="266" bestFit="1" customWidth="1"/>
    <col min="8701" max="8701" width="16.5546875" style="266" bestFit="1" customWidth="1"/>
    <col min="8702" max="8702" width="12.5546875" style="266" customWidth="1"/>
    <col min="8703" max="8703" width="17.5546875" style="266" bestFit="1" customWidth="1"/>
    <col min="8704" max="8705" width="18.109375" style="266" bestFit="1" customWidth="1"/>
    <col min="8706" max="8706" width="12.88671875" style="266" bestFit="1" customWidth="1"/>
    <col min="8707" max="8708" width="16.5546875" style="266" bestFit="1" customWidth="1"/>
    <col min="8709" max="8710" width="13.109375" style="266" bestFit="1" customWidth="1"/>
    <col min="8711" max="8711" width="15.5546875" style="266" bestFit="1" customWidth="1"/>
    <col min="8712" max="8712" width="13.6640625" style="266" bestFit="1" customWidth="1"/>
    <col min="8713" max="8715" width="12.33203125" style="266" bestFit="1" customWidth="1"/>
    <col min="8716" max="8716" width="17.5546875" style="266" bestFit="1" customWidth="1"/>
    <col min="8717" max="8717" width="12.33203125" style="266" bestFit="1" customWidth="1"/>
    <col min="8718" max="8718" width="13.44140625" style="266" bestFit="1" customWidth="1"/>
    <col min="8719" max="8952" width="9.109375" style="266"/>
    <col min="8953" max="8953" width="33.6640625" style="266" customWidth="1"/>
    <col min="8954" max="8954" width="16" style="266" customWidth="1"/>
    <col min="8955" max="8956" width="15" style="266" bestFit="1" customWidth="1"/>
    <col min="8957" max="8957" width="16.5546875" style="266" bestFit="1" customWidth="1"/>
    <col min="8958" max="8958" width="12.5546875" style="266" customWidth="1"/>
    <col min="8959" max="8959" width="17.5546875" style="266" bestFit="1" customWidth="1"/>
    <col min="8960" max="8961" width="18.109375" style="266" bestFit="1" customWidth="1"/>
    <col min="8962" max="8962" width="12.88671875" style="266" bestFit="1" customWidth="1"/>
    <col min="8963" max="8964" width="16.5546875" style="266" bestFit="1" customWidth="1"/>
    <col min="8965" max="8966" width="13.109375" style="266" bestFit="1" customWidth="1"/>
    <col min="8967" max="8967" width="15.5546875" style="266" bestFit="1" customWidth="1"/>
    <col min="8968" max="8968" width="13.6640625" style="266" bestFit="1" customWidth="1"/>
    <col min="8969" max="8971" width="12.33203125" style="266" bestFit="1" customWidth="1"/>
    <col min="8972" max="8972" width="17.5546875" style="266" bestFit="1" customWidth="1"/>
    <col min="8973" max="8973" width="12.33203125" style="266" bestFit="1" customWidth="1"/>
    <col min="8974" max="8974" width="13.44140625" style="266" bestFit="1" customWidth="1"/>
    <col min="8975" max="9208" width="9.109375" style="266"/>
    <col min="9209" max="9209" width="33.6640625" style="266" customWidth="1"/>
    <col min="9210" max="9210" width="16" style="266" customWidth="1"/>
    <col min="9211" max="9212" width="15" style="266" bestFit="1" customWidth="1"/>
    <col min="9213" max="9213" width="16.5546875" style="266" bestFit="1" customWidth="1"/>
    <col min="9214" max="9214" width="12.5546875" style="266" customWidth="1"/>
    <col min="9215" max="9215" width="17.5546875" style="266" bestFit="1" customWidth="1"/>
    <col min="9216" max="9217" width="18.109375" style="266" bestFit="1" customWidth="1"/>
    <col min="9218" max="9218" width="12.88671875" style="266" bestFit="1" customWidth="1"/>
    <col min="9219" max="9220" width="16.5546875" style="266" bestFit="1" customWidth="1"/>
    <col min="9221" max="9222" width="13.109375" style="266" bestFit="1" customWidth="1"/>
    <col min="9223" max="9223" width="15.5546875" style="266" bestFit="1" customWidth="1"/>
    <col min="9224" max="9224" width="13.6640625" style="266" bestFit="1" customWidth="1"/>
    <col min="9225" max="9227" width="12.33203125" style="266" bestFit="1" customWidth="1"/>
    <col min="9228" max="9228" width="17.5546875" style="266" bestFit="1" customWidth="1"/>
    <col min="9229" max="9229" width="12.33203125" style="266" bestFit="1" customWidth="1"/>
    <col min="9230" max="9230" width="13.44140625" style="266" bestFit="1" customWidth="1"/>
    <col min="9231" max="9464" width="9.109375" style="266"/>
    <col min="9465" max="9465" width="33.6640625" style="266" customWidth="1"/>
    <col min="9466" max="9466" width="16" style="266" customWidth="1"/>
    <col min="9467" max="9468" width="15" style="266" bestFit="1" customWidth="1"/>
    <col min="9469" max="9469" width="16.5546875" style="266" bestFit="1" customWidth="1"/>
    <col min="9470" max="9470" width="12.5546875" style="266" customWidth="1"/>
    <col min="9471" max="9471" width="17.5546875" style="266" bestFit="1" customWidth="1"/>
    <col min="9472" max="9473" width="18.109375" style="266" bestFit="1" customWidth="1"/>
    <col min="9474" max="9474" width="12.88671875" style="266" bestFit="1" customWidth="1"/>
    <col min="9475" max="9476" width="16.5546875" style="266" bestFit="1" customWidth="1"/>
    <col min="9477" max="9478" width="13.109375" style="266" bestFit="1" customWidth="1"/>
    <col min="9479" max="9479" width="15.5546875" style="266" bestFit="1" customWidth="1"/>
    <col min="9480" max="9480" width="13.6640625" style="266" bestFit="1" customWidth="1"/>
    <col min="9481" max="9483" width="12.33203125" style="266" bestFit="1" customWidth="1"/>
    <col min="9484" max="9484" width="17.5546875" style="266" bestFit="1" customWidth="1"/>
    <col min="9485" max="9485" width="12.33203125" style="266" bestFit="1" customWidth="1"/>
    <col min="9486" max="9486" width="13.44140625" style="266" bestFit="1" customWidth="1"/>
    <col min="9487" max="9720" width="9.109375" style="266"/>
    <col min="9721" max="9721" width="33.6640625" style="266" customWidth="1"/>
    <col min="9722" max="9722" width="16" style="266" customWidth="1"/>
    <col min="9723" max="9724" width="15" style="266" bestFit="1" customWidth="1"/>
    <col min="9725" max="9725" width="16.5546875" style="266" bestFit="1" customWidth="1"/>
    <col min="9726" max="9726" width="12.5546875" style="266" customWidth="1"/>
    <col min="9727" max="9727" width="17.5546875" style="266" bestFit="1" customWidth="1"/>
    <col min="9728" max="9729" width="18.109375" style="266" bestFit="1" customWidth="1"/>
    <col min="9730" max="9730" width="12.88671875" style="266" bestFit="1" customWidth="1"/>
    <col min="9731" max="9732" width="16.5546875" style="266" bestFit="1" customWidth="1"/>
    <col min="9733" max="9734" width="13.109375" style="266" bestFit="1" customWidth="1"/>
    <col min="9735" max="9735" width="15.5546875" style="266" bestFit="1" customWidth="1"/>
    <col min="9736" max="9736" width="13.6640625" style="266" bestFit="1" customWidth="1"/>
    <col min="9737" max="9739" width="12.33203125" style="266" bestFit="1" customWidth="1"/>
    <col min="9740" max="9740" width="17.5546875" style="266" bestFit="1" customWidth="1"/>
    <col min="9741" max="9741" width="12.33203125" style="266" bestFit="1" customWidth="1"/>
    <col min="9742" max="9742" width="13.44140625" style="266" bestFit="1" customWidth="1"/>
    <col min="9743" max="9976" width="9.109375" style="266"/>
    <col min="9977" max="9977" width="33.6640625" style="266" customWidth="1"/>
    <col min="9978" max="9978" width="16" style="266" customWidth="1"/>
    <col min="9979" max="9980" width="15" style="266" bestFit="1" customWidth="1"/>
    <col min="9981" max="9981" width="16.5546875" style="266" bestFit="1" customWidth="1"/>
    <col min="9982" max="9982" width="12.5546875" style="266" customWidth="1"/>
    <col min="9983" max="9983" width="17.5546875" style="266" bestFit="1" customWidth="1"/>
    <col min="9984" max="9985" width="18.109375" style="266" bestFit="1" customWidth="1"/>
    <col min="9986" max="9986" width="12.88671875" style="266" bestFit="1" customWidth="1"/>
    <col min="9987" max="9988" width="16.5546875" style="266" bestFit="1" customWidth="1"/>
    <col min="9989" max="9990" width="13.109375" style="266" bestFit="1" customWidth="1"/>
    <col min="9991" max="9991" width="15.5546875" style="266" bestFit="1" customWidth="1"/>
    <col min="9992" max="9992" width="13.6640625" style="266" bestFit="1" customWidth="1"/>
    <col min="9993" max="9995" width="12.33203125" style="266" bestFit="1" customWidth="1"/>
    <col min="9996" max="9996" width="17.5546875" style="266" bestFit="1" customWidth="1"/>
    <col min="9997" max="9997" width="12.33203125" style="266" bestFit="1" customWidth="1"/>
    <col min="9998" max="9998" width="13.44140625" style="266" bestFit="1" customWidth="1"/>
    <col min="9999" max="10232" width="9.109375" style="266"/>
    <col min="10233" max="10233" width="33.6640625" style="266" customWidth="1"/>
    <col min="10234" max="10234" width="16" style="266" customWidth="1"/>
    <col min="10235" max="10236" width="15" style="266" bestFit="1" customWidth="1"/>
    <col min="10237" max="10237" width="16.5546875" style="266" bestFit="1" customWidth="1"/>
    <col min="10238" max="10238" width="12.5546875" style="266" customWidth="1"/>
    <col min="10239" max="10239" width="17.5546875" style="266" bestFit="1" customWidth="1"/>
    <col min="10240" max="10241" width="18.109375" style="266" bestFit="1" customWidth="1"/>
    <col min="10242" max="10242" width="12.88671875" style="266" bestFit="1" customWidth="1"/>
    <col min="10243" max="10244" width="16.5546875" style="266" bestFit="1" customWidth="1"/>
    <col min="10245" max="10246" width="13.109375" style="266" bestFit="1" customWidth="1"/>
    <col min="10247" max="10247" width="15.5546875" style="266" bestFit="1" customWidth="1"/>
    <col min="10248" max="10248" width="13.6640625" style="266" bestFit="1" customWidth="1"/>
    <col min="10249" max="10251" width="12.33203125" style="266" bestFit="1" customWidth="1"/>
    <col min="10252" max="10252" width="17.5546875" style="266" bestFit="1" customWidth="1"/>
    <col min="10253" max="10253" width="12.33203125" style="266" bestFit="1" customWidth="1"/>
    <col min="10254" max="10254" width="13.44140625" style="266" bestFit="1" customWidth="1"/>
    <col min="10255" max="10488" width="9.109375" style="266"/>
    <col min="10489" max="10489" width="33.6640625" style="266" customWidth="1"/>
    <col min="10490" max="10490" width="16" style="266" customWidth="1"/>
    <col min="10491" max="10492" width="15" style="266" bestFit="1" customWidth="1"/>
    <col min="10493" max="10493" width="16.5546875" style="266" bestFit="1" customWidth="1"/>
    <col min="10494" max="10494" width="12.5546875" style="266" customWidth="1"/>
    <col min="10495" max="10495" width="17.5546875" style="266" bestFit="1" customWidth="1"/>
    <col min="10496" max="10497" width="18.109375" style="266" bestFit="1" customWidth="1"/>
    <col min="10498" max="10498" width="12.88671875" style="266" bestFit="1" customWidth="1"/>
    <col min="10499" max="10500" width="16.5546875" style="266" bestFit="1" customWidth="1"/>
    <col min="10501" max="10502" width="13.109375" style="266" bestFit="1" customWidth="1"/>
    <col min="10503" max="10503" width="15.5546875" style="266" bestFit="1" customWidth="1"/>
    <col min="10504" max="10504" width="13.6640625" style="266" bestFit="1" customWidth="1"/>
    <col min="10505" max="10507" width="12.33203125" style="266" bestFit="1" customWidth="1"/>
    <col min="10508" max="10508" width="17.5546875" style="266" bestFit="1" customWidth="1"/>
    <col min="10509" max="10509" width="12.33203125" style="266" bestFit="1" customWidth="1"/>
    <col min="10510" max="10510" width="13.44140625" style="266" bestFit="1" customWidth="1"/>
    <col min="10511" max="10744" width="9.109375" style="266"/>
    <col min="10745" max="10745" width="33.6640625" style="266" customWidth="1"/>
    <col min="10746" max="10746" width="16" style="266" customWidth="1"/>
    <col min="10747" max="10748" width="15" style="266" bestFit="1" customWidth="1"/>
    <col min="10749" max="10749" width="16.5546875" style="266" bestFit="1" customWidth="1"/>
    <col min="10750" max="10750" width="12.5546875" style="266" customWidth="1"/>
    <col min="10751" max="10751" width="17.5546875" style="266" bestFit="1" customWidth="1"/>
    <col min="10752" max="10753" width="18.109375" style="266" bestFit="1" customWidth="1"/>
    <col min="10754" max="10754" width="12.88671875" style="266" bestFit="1" customWidth="1"/>
    <col min="10755" max="10756" width="16.5546875" style="266" bestFit="1" customWidth="1"/>
    <col min="10757" max="10758" width="13.109375" style="266" bestFit="1" customWidth="1"/>
    <col min="10759" max="10759" width="15.5546875" style="266" bestFit="1" customWidth="1"/>
    <col min="10760" max="10760" width="13.6640625" style="266" bestFit="1" customWidth="1"/>
    <col min="10761" max="10763" width="12.33203125" style="266" bestFit="1" customWidth="1"/>
    <col min="10764" max="10764" width="17.5546875" style="266" bestFit="1" customWidth="1"/>
    <col min="10765" max="10765" width="12.33203125" style="266" bestFit="1" customWidth="1"/>
    <col min="10766" max="10766" width="13.44140625" style="266" bestFit="1" customWidth="1"/>
    <col min="10767" max="11000" width="9.109375" style="266"/>
    <col min="11001" max="11001" width="33.6640625" style="266" customWidth="1"/>
    <col min="11002" max="11002" width="16" style="266" customWidth="1"/>
    <col min="11003" max="11004" width="15" style="266" bestFit="1" customWidth="1"/>
    <col min="11005" max="11005" width="16.5546875" style="266" bestFit="1" customWidth="1"/>
    <col min="11006" max="11006" width="12.5546875" style="266" customWidth="1"/>
    <col min="11007" max="11007" width="17.5546875" style="266" bestFit="1" customWidth="1"/>
    <col min="11008" max="11009" width="18.109375" style="266" bestFit="1" customWidth="1"/>
    <col min="11010" max="11010" width="12.88671875" style="266" bestFit="1" customWidth="1"/>
    <col min="11011" max="11012" width="16.5546875" style="266" bestFit="1" customWidth="1"/>
    <col min="11013" max="11014" width="13.109375" style="266" bestFit="1" customWidth="1"/>
    <col min="11015" max="11015" width="15.5546875" style="266" bestFit="1" customWidth="1"/>
    <col min="11016" max="11016" width="13.6640625" style="266" bestFit="1" customWidth="1"/>
    <col min="11017" max="11019" width="12.33203125" style="266" bestFit="1" customWidth="1"/>
    <col min="11020" max="11020" width="17.5546875" style="266" bestFit="1" customWidth="1"/>
    <col min="11021" max="11021" width="12.33203125" style="266" bestFit="1" customWidth="1"/>
    <col min="11022" max="11022" width="13.44140625" style="266" bestFit="1" customWidth="1"/>
    <col min="11023" max="11256" width="9.109375" style="266"/>
    <col min="11257" max="11257" width="33.6640625" style="266" customWidth="1"/>
    <col min="11258" max="11258" width="16" style="266" customWidth="1"/>
    <col min="11259" max="11260" width="15" style="266" bestFit="1" customWidth="1"/>
    <col min="11261" max="11261" width="16.5546875" style="266" bestFit="1" customWidth="1"/>
    <col min="11262" max="11262" width="12.5546875" style="266" customWidth="1"/>
    <col min="11263" max="11263" width="17.5546875" style="266" bestFit="1" customWidth="1"/>
    <col min="11264" max="11265" width="18.109375" style="266" bestFit="1" customWidth="1"/>
    <col min="11266" max="11266" width="12.88671875" style="266" bestFit="1" customWidth="1"/>
    <col min="11267" max="11268" width="16.5546875" style="266" bestFit="1" customWidth="1"/>
    <col min="11269" max="11270" width="13.109375" style="266" bestFit="1" customWidth="1"/>
    <col min="11271" max="11271" width="15.5546875" style="266" bestFit="1" customWidth="1"/>
    <col min="11272" max="11272" width="13.6640625" style="266" bestFit="1" customWidth="1"/>
    <col min="11273" max="11275" width="12.33203125" style="266" bestFit="1" customWidth="1"/>
    <col min="11276" max="11276" width="17.5546875" style="266" bestFit="1" customWidth="1"/>
    <col min="11277" max="11277" width="12.33203125" style="266" bestFit="1" customWidth="1"/>
    <col min="11278" max="11278" width="13.44140625" style="266" bestFit="1" customWidth="1"/>
    <col min="11279" max="11512" width="9.109375" style="266"/>
    <col min="11513" max="11513" width="33.6640625" style="266" customWidth="1"/>
    <col min="11514" max="11514" width="16" style="266" customWidth="1"/>
    <col min="11515" max="11516" width="15" style="266" bestFit="1" customWidth="1"/>
    <col min="11517" max="11517" width="16.5546875" style="266" bestFit="1" customWidth="1"/>
    <col min="11518" max="11518" width="12.5546875" style="266" customWidth="1"/>
    <col min="11519" max="11519" width="17.5546875" style="266" bestFit="1" customWidth="1"/>
    <col min="11520" max="11521" width="18.109375" style="266" bestFit="1" customWidth="1"/>
    <col min="11522" max="11522" width="12.88671875" style="266" bestFit="1" customWidth="1"/>
    <col min="11523" max="11524" width="16.5546875" style="266" bestFit="1" customWidth="1"/>
    <col min="11525" max="11526" width="13.109375" style="266" bestFit="1" customWidth="1"/>
    <col min="11527" max="11527" width="15.5546875" style="266" bestFit="1" customWidth="1"/>
    <col min="11528" max="11528" width="13.6640625" style="266" bestFit="1" customWidth="1"/>
    <col min="11529" max="11531" width="12.33203125" style="266" bestFit="1" customWidth="1"/>
    <col min="11532" max="11532" width="17.5546875" style="266" bestFit="1" customWidth="1"/>
    <col min="11533" max="11533" width="12.33203125" style="266" bestFit="1" customWidth="1"/>
    <col min="11534" max="11534" width="13.44140625" style="266" bestFit="1" customWidth="1"/>
    <col min="11535" max="11768" width="9.109375" style="266"/>
    <col min="11769" max="11769" width="33.6640625" style="266" customWidth="1"/>
    <col min="11770" max="11770" width="16" style="266" customWidth="1"/>
    <col min="11771" max="11772" width="15" style="266" bestFit="1" customWidth="1"/>
    <col min="11773" max="11773" width="16.5546875" style="266" bestFit="1" customWidth="1"/>
    <col min="11774" max="11774" width="12.5546875" style="266" customWidth="1"/>
    <col min="11775" max="11775" width="17.5546875" style="266" bestFit="1" customWidth="1"/>
    <col min="11776" max="11777" width="18.109375" style="266" bestFit="1" customWidth="1"/>
    <col min="11778" max="11778" width="12.88671875" style="266" bestFit="1" customWidth="1"/>
    <col min="11779" max="11780" width="16.5546875" style="266" bestFit="1" customWidth="1"/>
    <col min="11781" max="11782" width="13.109375" style="266" bestFit="1" customWidth="1"/>
    <col min="11783" max="11783" width="15.5546875" style="266" bestFit="1" customWidth="1"/>
    <col min="11784" max="11784" width="13.6640625" style="266" bestFit="1" customWidth="1"/>
    <col min="11785" max="11787" width="12.33203125" style="266" bestFit="1" customWidth="1"/>
    <col min="11788" max="11788" width="17.5546875" style="266" bestFit="1" customWidth="1"/>
    <col min="11789" max="11789" width="12.33203125" style="266" bestFit="1" customWidth="1"/>
    <col min="11790" max="11790" width="13.44140625" style="266" bestFit="1" customWidth="1"/>
    <col min="11791" max="12024" width="9.109375" style="266"/>
    <col min="12025" max="12025" width="33.6640625" style="266" customWidth="1"/>
    <col min="12026" max="12026" width="16" style="266" customWidth="1"/>
    <col min="12027" max="12028" width="15" style="266" bestFit="1" customWidth="1"/>
    <col min="12029" max="12029" width="16.5546875" style="266" bestFit="1" customWidth="1"/>
    <col min="12030" max="12030" width="12.5546875" style="266" customWidth="1"/>
    <col min="12031" max="12031" width="17.5546875" style="266" bestFit="1" customWidth="1"/>
    <col min="12032" max="12033" width="18.109375" style="266" bestFit="1" customWidth="1"/>
    <col min="12034" max="12034" width="12.88671875" style="266" bestFit="1" customWidth="1"/>
    <col min="12035" max="12036" width="16.5546875" style="266" bestFit="1" customWidth="1"/>
    <col min="12037" max="12038" width="13.109375" style="266" bestFit="1" customWidth="1"/>
    <col min="12039" max="12039" width="15.5546875" style="266" bestFit="1" customWidth="1"/>
    <col min="12040" max="12040" width="13.6640625" style="266" bestFit="1" customWidth="1"/>
    <col min="12041" max="12043" width="12.33203125" style="266" bestFit="1" customWidth="1"/>
    <col min="12044" max="12044" width="17.5546875" style="266" bestFit="1" customWidth="1"/>
    <col min="12045" max="12045" width="12.33203125" style="266" bestFit="1" customWidth="1"/>
    <col min="12046" max="12046" width="13.44140625" style="266" bestFit="1" customWidth="1"/>
    <col min="12047" max="12280" width="9.109375" style="266"/>
    <col min="12281" max="12281" width="33.6640625" style="266" customWidth="1"/>
    <col min="12282" max="12282" width="16" style="266" customWidth="1"/>
    <col min="12283" max="12284" width="15" style="266" bestFit="1" customWidth="1"/>
    <col min="12285" max="12285" width="16.5546875" style="266" bestFit="1" customWidth="1"/>
    <col min="12286" max="12286" width="12.5546875" style="266" customWidth="1"/>
    <col min="12287" max="12287" width="17.5546875" style="266" bestFit="1" customWidth="1"/>
    <col min="12288" max="12289" width="18.109375" style="266" bestFit="1" customWidth="1"/>
    <col min="12290" max="12290" width="12.88671875" style="266" bestFit="1" customWidth="1"/>
    <col min="12291" max="12292" width="16.5546875" style="266" bestFit="1" customWidth="1"/>
    <col min="12293" max="12294" width="13.109375" style="266" bestFit="1" customWidth="1"/>
    <col min="12295" max="12295" width="15.5546875" style="266" bestFit="1" customWidth="1"/>
    <col min="12296" max="12296" width="13.6640625" style="266" bestFit="1" customWidth="1"/>
    <col min="12297" max="12299" width="12.33203125" style="266" bestFit="1" customWidth="1"/>
    <col min="12300" max="12300" width="17.5546875" style="266" bestFit="1" customWidth="1"/>
    <col min="12301" max="12301" width="12.33203125" style="266" bestFit="1" customWidth="1"/>
    <col min="12302" max="12302" width="13.44140625" style="266" bestFit="1" customWidth="1"/>
    <col min="12303" max="12536" width="9.109375" style="266"/>
    <col min="12537" max="12537" width="33.6640625" style="266" customWidth="1"/>
    <col min="12538" max="12538" width="16" style="266" customWidth="1"/>
    <col min="12539" max="12540" width="15" style="266" bestFit="1" customWidth="1"/>
    <col min="12541" max="12541" width="16.5546875" style="266" bestFit="1" customWidth="1"/>
    <col min="12542" max="12542" width="12.5546875" style="266" customWidth="1"/>
    <col min="12543" max="12543" width="17.5546875" style="266" bestFit="1" customWidth="1"/>
    <col min="12544" max="12545" width="18.109375" style="266" bestFit="1" customWidth="1"/>
    <col min="12546" max="12546" width="12.88671875" style="266" bestFit="1" customWidth="1"/>
    <col min="12547" max="12548" width="16.5546875" style="266" bestFit="1" customWidth="1"/>
    <col min="12549" max="12550" width="13.109375" style="266" bestFit="1" customWidth="1"/>
    <col min="12551" max="12551" width="15.5546875" style="266" bestFit="1" customWidth="1"/>
    <col min="12552" max="12552" width="13.6640625" style="266" bestFit="1" customWidth="1"/>
    <col min="12553" max="12555" width="12.33203125" style="266" bestFit="1" customWidth="1"/>
    <col min="12556" max="12556" width="17.5546875" style="266" bestFit="1" customWidth="1"/>
    <col min="12557" max="12557" width="12.33203125" style="266" bestFit="1" customWidth="1"/>
    <col min="12558" max="12558" width="13.44140625" style="266" bestFit="1" customWidth="1"/>
    <col min="12559" max="12792" width="9.109375" style="266"/>
    <col min="12793" max="12793" width="33.6640625" style="266" customWidth="1"/>
    <col min="12794" max="12794" width="16" style="266" customWidth="1"/>
    <col min="12795" max="12796" width="15" style="266" bestFit="1" customWidth="1"/>
    <col min="12797" max="12797" width="16.5546875" style="266" bestFit="1" customWidth="1"/>
    <col min="12798" max="12798" width="12.5546875" style="266" customWidth="1"/>
    <col min="12799" max="12799" width="17.5546875" style="266" bestFit="1" customWidth="1"/>
    <col min="12800" max="12801" width="18.109375" style="266" bestFit="1" customWidth="1"/>
    <col min="12802" max="12802" width="12.88671875" style="266" bestFit="1" customWidth="1"/>
    <col min="12803" max="12804" width="16.5546875" style="266" bestFit="1" customWidth="1"/>
    <col min="12805" max="12806" width="13.109375" style="266" bestFit="1" customWidth="1"/>
    <col min="12807" max="12807" width="15.5546875" style="266" bestFit="1" customWidth="1"/>
    <col min="12808" max="12808" width="13.6640625" style="266" bestFit="1" customWidth="1"/>
    <col min="12809" max="12811" width="12.33203125" style="266" bestFit="1" customWidth="1"/>
    <col min="12812" max="12812" width="17.5546875" style="266" bestFit="1" customWidth="1"/>
    <col min="12813" max="12813" width="12.33203125" style="266" bestFit="1" customWidth="1"/>
    <col min="12814" max="12814" width="13.44140625" style="266" bestFit="1" customWidth="1"/>
    <col min="12815" max="13048" width="9.109375" style="266"/>
    <col min="13049" max="13049" width="33.6640625" style="266" customWidth="1"/>
    <col min="13050" max="13050" width="16" style="266" customWidth="1"/>
    <col min="13051" max="13052" width="15" style="266" bestFit="1" customWidth="1"/>
    <col min="13053" max="13053" width="16.5546875" style="266" bestFit="1" customWidth="1"/>
    <col min="13054" max="13054" width="12.5546875" style="266" customWidth="1"/>
    <col min="13055" max="13055" width="17.5546875" style="266" bestFit="1" customWidth="1"/>
    <col min="13056" max="13057" width="18.109375" style="266" bestFit="1" customWidth="1"/>
    <col min="13058" max="13058" width="12.88671875" style="266" bestFit="1" customWidth="1"/>
    <col min="13059" max="13060" width="16.5546875" style="266" bestFit="1" customWidth="1"/>
    <col min="13061" max="13062" width="13.109375" style="266" bestFit="1" customWidth="1"/>
    <col min="13063" max="13063" width="15.5546875" style="266" bestFit="1" customWidth="1"/>
    <col min="13064" max="13064" width="13.6640625" style="266" bestFit="1" customWidth="1"/>
    <col min="13065" max="13067" width="12.33203125" style="266" bestFit="1" customWidth="1"/>
    <col min="13068" max="13068" width="17.5546875" style="266" bestFit="1" customWidth="1"/>
    <col min="13069" max="13069" width="12.33203125" style="266" bestFit="1" customWidth="1"/>
    <col min="13070" max="13070" width="13.44140625" style="266" bestFit="1" customWidth="1"/>
    <col min="13071" max="13304" width="9.109375" style="266"/>
    <col min="13305" max="13305" width="33.6640625" style="266" customWidth="1"/>
    <col min="13306" max="13306" width="16" style="266" customWidth="1"/>
    <col min="13307" max="13308" width="15" style="266" bestFit="1" customWidth="1"/>
    <col min="13309" max="13309" width="16.5546875" style="266" bestFit="1" customWidth="1"/>
    <col min="13310" max="13310" width="12.5546875" style="266" customWidth="1"/>
    <col min="13311" max="13311" width="17.5546875" style="266" bestFit="1" customWidth="1"/>
    <col min="13312" max="13313" width="18.109375" style="266" bestFit="1" customWidth="1"/>
    <col min="13314" max="13314" width="12.88671875" style="266" bestFit="1" customWidth="1"/>
    <col min="13315" max="13316" width="16.5546875" style="266" bestFit="1" customWidth="1"/>
    <col min="13317" max="13318" width="13.109375" style="266" bestFit="1" customWidth="1"/>
    <col min="13319" max="13319" width="15.5546875" style="266" bestFit="1" customWidth="1"/>
    <col min="13320" max="13320" width="13.6640625" style="266" bestFit="1" customWidth="1"/>
    <col min="13321" max="13323" width="12.33203125" style="266" bestFit="1" customWidth="1"/>
    <col min="13324" max="13324" width="17.5546875" style="266" bestFit="1" customWidth="1"/>
    <col min="13325" max="13325" width="12.33203125" style="266" bestFit="1" customWidth="1"/>
    <col min="13326" max="13326" width="13.44140625" style="266" bestFit="1" customWidth="1"/>
    <col min="13327" max="13560" width="9.109375" style="266"/>
    <col min="13561" max="13561" width="33.6640625" style="266" customWidth="1"/>
    <col min="13562" max="13562" width="16" style="266" customWidth="1"/>
    <col min="13563" max="13564" width="15" style="266" bestFit="1" customWidth="1"/>
    <col min="13565" max="13565" width="16.5546875" style="266" bestFit="1" customWidth="1"/>
    <col min="13566" max="13566" width="12.5546875" style="266" customWidth="1"/>
    <col min="13567" max="13567" width="17.5546875" style="266" bestFit="1" customWidth="1"/>
    <col min="13568" max="13569" width="18.109375" style="266" bestFit="1" customWidth="1"/>
    <col min="13570" max="13570" width="12.88671875" style="266" bestFit="1" customWidth="1"/>
    <col min="13571" max="13572" width="16.5546875" style="266" bestFit="1" customWidth="1"/>
    <col min="13573" max="13574" width="13.109375" style="266" bestFit="1" customWidth="1"/>
    <col min="13575" max="13575" width="15.5546875" style="266" bestFit="1" customWidth="1"/>
    <col min="13576" max="13576" width="13.6640625" style="266" bestFit="1" customWidth="1"/>
    <col min="13577" max="13579" width="12.33203125" style="266" bestFit="1" customWidth="1"/>
    <col min="13580" max="13580" width="17.5546875" style="266" bestFit="1" customWidth="1"/>
    <col min="13581" max="13581" width="12.33203125" style="266" bestFit="1" customWidth="1"/>
    <col min="13582" max="13582" width="13.44140625" style="266" bestFit="1" customWidth="1"/>
    <col min="13583" max="13816" width="9.109375" style="266"/>
    <col min="13817" max="13817" width="33.6640625" style="266" customWidth="1"/>
    <col min="13818" max="13818" width="16" style="266" customWidth="1"/>
    <col min="13819" max="13820" width="15" style="266" bestFit="1" customWidth="1"/>
    <col min="13821" max="13821" width="16.5546875" style="266" bestFit="1" customWidth="1"/>
    <col min="13822" max="13822" width="12.5546875" style="266" customWidth="1"/>
    <col min="13823" max="13823" width="17.5546875" style="266" bestFit="1" customWidth="1"/>
    <col min="13824" max="13825" width="18.109375" style="266" bestFit="1" customWidth="1"/>
    <col min="13826" max="13826" width="12.88671875" style="266" bestFit="1" customWidth="1"/>
    <col min="13827" max="13828" width="16.5546875" style="266" bestFit="1" customWidth="1"/>
    <col min="13829" max="13830" width="13.109375" style="266" bestFit="1" customWidth="1"/>
    <col min="13831" max="13831" width="15.5546875" style="266" bestFit="1" customWidth="1"/>
    <col min="13832" max="13832" width="13.6640625" style="266" bestFit="1" customWidth="1"/>
    <col min="13833" max="13835" width="12.33203125" style="266" bestFit="1" customWidth="1"/>
    <col min="13836" max="13836" width="17.5546875" style="266" bestFit="1" customWidth="1"/>
    <col min="13837" max="13837" width="12.33203125" style="266" bestFit="1" customWidth="1"/>
    <col min="13838" max="13838" width="13.44140625" style="266" bestFit="1" customWidth="1"/>
    <col min="13839" max="14072" width="9.109375" style="266"/>
    <col min="14073" max="14073" width="33.6640625" style="266" customWidth="1"/>
    <col min="14074" max="14074" width="16" style="266" customWidth="1"/>
    <col min="14075" max="14076" width="15" style="266" bestFit="1" customWidth="1"/>
    <col min="14077" max="14077" width="16.5546875" style="266" bestFit="1" customWidth="1"/>
    <col min="14078" max="14078" width="12.5546875" style="266" customWidth="1"/>
    <col min="14079" max="14079" width="17.5546875" style="266" bestFit="1" customWidth="1"/>
    <col min="14080" max="14081" width="18.109375" style="266" bestFit="1" customWidth="1"/>
    <col min="14082" max="14082" width="12.88671875" style="266" bestFit="1" customWidth="1"/>
    <col min="14083" max="14084" width="16.5546875" style="266" bestFit="1" customWidth="1"/>
    <col min="14085" max="14086" width="13.109375" style="266" bestFit="1" customWidth="1"/>
    <col min="14087" max="14087" width="15.5546875" style="266" bestFit="1" customWidth="1"/>
    <col min="14088" max="14088" width="13.6640625" style="266" bestFit="1" customWidth="1"/>
    <col min="14089" max="14091" width="12.33203125" style="266" bestFit="1" customWidth="1"/>
    <col min="14092" max="14092" width="17.5546875" style="266" bestFit="1" customWidth="1"/>
    <col min="14093" max="14093" width="12.33203125" style="266" bestFit="1" customWidth="1"/>
    <col min="14094" max="14094" width="13.44140625" style="266" bestFit="1" customWidth="1"/>
    <col min="14095" max="14328" width="9.109375" style="266"/>
    <col min="14329" max="14329" width="33.6640625" style="266" customWidth="1"/>
    <col min="14330" max="14330" width="16" style="266" customWidth="1"/>
    <col min="14331" max="14332" width="15" style="266" bestFit="1" customWidth="1"/>
    <col min="14333" max="14333" width="16.5546875" style="266" bestFit="1" customWidth="1"/>
    <col min="14334" max="14334" width="12.5546875" style="266" customWidth="1"/>
    <col min="14335" max="14335" width="17.5546875" style="266" bestFit="1" customWidth="1"/>
    <col min="14336" max="14337" width="18.109375" style="266" bestFit="1" customWidth="1"/>
    <col min="14338" max="14338" width="12.88671875" style="266" bestFit="1" customWidth="1"/>
    <col min="14339" max="14340" width="16.5546875" style="266" bestFit="1" customWidth="1"/>
    <col min="14341" max="14342" width="13.109375" style="266" bestFit="1" customWidth="1"/>
    <col min="14343" max="14343" width="15.5546875" style="266" bestFit="1" customWidth="1"/>
    <col min="14344" max="14344" width="13.6640625" style="266" bestFit="1" customWidth="1"/>
    <col min="14345" max="14347" width="12.33203125" style="266" bestFit="1" customWidth="1"/>
    <col min="14348" max="14348" width="17.5546875" style="266" bestFit="1" customWidth="1"/>
    <col min="14349" max="14349" width="12.33203125" style="266" bestFit="1" customWidth="1"/>
    <col min="14350" max="14350" width="13.44140625" style="266" bestFit="1" customWidth="1"/>
    <col min="14351" max="14584" width="9.109375" style="266"/>
    <col min="14585" max="14585" width="33.6640625" style="266" customWidth="1"/>
    <col min="14586" max="14586" width="16" style="266" customWidth="1"/>
    <col min="14587" max="14588" width="15" style="266" bestFit="1" customWidth="1"/>
    <col min="14589" max="14589" width="16.5546875" style="266" bestFit="1" customWidth="1"/>
    <col min="14590" max="14590" width="12.5546875" style="266" customWidth="1"/>
    <col min="14591" max="14591" width="17.5546875" style="266" bestFit="1" customWidth="1"/>
    <col min="14592" max="14593" width="18.109375" style="266" bestFit="1" customWidth="1"/>
    <col min="14594" max="14594" width="12.88671875" style="266" bestFit="1" customWidth="1"/>
    <col min="14595" max="14596" width="16.5546875" style="266" bestFit="1" customWidth="1"/>
    <col min="14597" max="14598" width="13.109375" style="266" bestFit="1" customWidth="1"/>
    <col min="14599" max="14599" width="15.5546875" style="266" bestFit="1" customWidth="1"/>
    <col min="14600" max="14600" width="13.6640625" style="266" bestFit="1" customWidth="1"/>
    <col min="14601" max="14603" width="12.33203125" style="266" bestFit="1" customWidth="1"/>
    <col min="14604" max="14604" width="17.5546875" style="266" bestFit="1" customWidth="1"/>
    <col min="14605" max="14605" width="12.33203125" style="266" bestFit="1" customWidth="1"/>
    <col min="14606" max="14606" width="13.44140625" style="266" bestFit="1" customWidth="1"/>
    <col min="14607" max="14840" width="9.109375" style="266"/>
    <col min="14841" max="14841" width="33.6640625" style="266" customWidth="1"/>
    <col min="14842" max="14842" width="16" style="266" customWidth="1"/>
    <col min="14843" max="14844" width="15" style="266" bestFit="1" customWidth="1"/>
    <col min="14845" max="14845" width="16.5546875" style="266" bestFit="1" customWidth="1"/>
    <col min="14846" max="14846" width="12.5546875" style="266" customWidth="1"/>
    <col min="14847" max="14847" width="17.5546875" style="266" bestFit="1" customWidth="1"/>
    <col min="14848" max="14849" width="18.109375" style="266" bestFit="1" customWidth="1"/>
    <col min="14850" max="14850" width="12.88671875" style="266" bestFit="1" customWidth="1"/>
    <col min="14851" max="14852" width="16.5546875" style="266" bestFit="1" customWidth="1"/>
    <col min="14853" max="14854" width="13.109375" style="266" bestFit="1" customWidth="1"/>
    <col min="14855" max="14855" width="15.5546875" style="266" bestFit="1" customWidth="1"/>
    <col min="14856" max="14856" width="13.6640625" style="266" bestFit="1" customWidth="1"/>
    <col min="14857" max="14859" width="12.33203125" style="266" bestFit="1" customWidth="1"/>
    <col min="14860" max="14860" width="17.5546875" style="266" bestFit="1" customWidth="1"/>
    <col min="14861" max="14861" width="12.33203125" style="266" bestFit="1" customWidth="1"/>
    <col min="14862" max="14862" width="13.44140625" style="266" bestFit="1" customWidth="1"/>
    <col min="14863" max="15096" width="9.109375" style="266"/>
    <col min="15097" max="15097" width="33.6640625" style="266" customWidth="1"/>
    <col min="15098" max="15098" width="16" style="266" customWidth="1"/>
    <col min="15099" max="15100" width="15" style="266" bestFit="1" customWidth="1"/>
    <col min="15101" max="15101" width="16.5546875" style="266" bestFit="1" customWidth="1"/>
    <col min="15102" max="15102" width="12.5546875" style="266" customWidth="1"/>
    <col min="15103" max="15103" width="17.5546875" style="266" bestFit="1" customWidth="1"/>
    <col min="15104" max="15105" width="18.109375" style="266" bestFit="1" customWidth="1"/>
    <col min="15106" max="15106" width="12.88671875" style="266" bestFit="1" customWidth="1"/>
    <col min="15107" max="15108" width="16.5546875" style="266" bestFit="1" customWidth="1"/>
    <col min="15109" max="15110" width="13.109375" style="266" bestFit="1" customWidth="1"/>
    <col min="15111" max="15111" width="15.5546875" style="266" bestFit="1" customWidth="1"/>
    <col min="15112" max="15112" width="13.6640625" style="266" bestFit="1" customWidth="1"/>
    <col min="15113" max="15115" width="12.33203125" style="266" bestFit="1" customWidth="1"/>
    <col min="15116" max="15116" width="17.5546875" style="266" bestFit="1" customWidth="1"/>
    <col min="15117" max="15117" width="12.33203125" style="266" bestFit="1" customWidth="1"/>
    <col min="15118" max="15118" width="13.44140625" style="266" bestFit="1" customWidth="1"/>
    <col min="15119" max="15352" width="9.109375" style="266"/>
    <col min="15353" max="15353" width="33.6640625" style="266" customWidth="1"/>
    <col min="15354" max="15354" width="16" style="266" customWidth="1"/>
    <col min="15355" max="15356" width="15" style="266" bestFit="1" customWidth="1"/>
    <col min="15357" max="15357" width="16.5546875" style="266" bestFit="1" customWidth="1"/>
    <col min="15358" max="15358" width="12.5546875" style="266" customWidth="1"/>
    <col min="15359" max="15359" width="17.5546875" style="266" bestFit="1" customWidth="1"/>
    <col min="15360" max="15361" width="18.109375" style="266" bestFit="1" customWidth="1"/>
    <col min="15362" max="15362" width="12.88671875" style="266" bestFit="1" customWidth="1"/>
    <col min="15363" max="15364" width="16.5546875" style="266" bestFit="1" customWidth="1"/>
    <col min="15365" max="15366" width="13.109375" style="266" bestFit="1" customWidth="1"/>
    <col min="15367" max="15367" width="15.5546875" style="266" bestFit="1" customWidth="1"/>
    <col min="15368" max="15368" width="13.6640625" style="266" bestFit="1" customWidth="1"/>
    <col min="15369" max="15371" width="12.33203125" style="266" bestFit="1" customWidth="1"/>
    <col min="15372" max="15372" width="17.5546875" style="266" bestFit="1" customWidth="1"/>
    <col min="15373" max="15373" width="12.33203125" style="266" bestFit="1" customWidth="1"/>
    <col min="15374" max="15374" width="13.44140625" style="266" bestFit="1" customWidth="1"/>
    <col min="15375" max="15608" width="9.109375" style="266"/>
    <col min="15609" max="15609" width="33.6640625" style="266" customWidth="1"/>
    <col min="15610" max="15610" width="16" style="266" customWidth="1"/>
    <col min="15611" max="15612" width="15" style="266" bestFit="1" customWidth="1"/>
    <col min="15613" max="15613" width="16.5546875" style="266" bestFit="1" customWidth="1"/>
    <col min="15614" max="15614" width="12.5546875" style="266" customWidth="1"/>
    <col min="15615" max="15615" width="17.5546875" style="266" bestFit="1" customWidth="1"/>
    <col min="15616" max="15617" width="18.109375" style="266" bestFit="1" customWidth="1"/>
    <col min="15618" max="15618" width="12.88671875" style="266" bestFit="1" customWidth="1"/>
    <col min="15619" max="15620" width="16.5546875" style="266" bestFit="1" customWidth="1"/>
    <col min="15621" max="15622" width="13.109375" style="266" bestFit="1" customWidth="1"/>
    <col min="15623" max="15623" width="15.5546875" style="266" bestFit="1" customWidth="1"/>
    <col min="15624" max="15624" width="13.6640625" style="266" bestFit="1" customWidth="1"/>
    <col min="15625" max="15627" width="12.33203125" style="266" bestFit="1" customWidth="1"/>
    <col min="15628" max="15628" width="17.5546875" style="266" bestFit="1" customWidth="1"/>
    <col min="15629" max="15629" width="12.33203125" style="266" bestFit="1" customWidth="1"/>
    <col min="15630" max="15630" width="13.44140625" style="266" bestFit="1" customWidth="1"/>
    <col min="15631" max="15864" width="9.109375" style="266"/>
    <col min="15865" max="15865" width="33.6640625" style="266" customWidth="1"/>
    <col min="15866" max="15866" width="16" style="266" customWidth="1"/>
    <col min="15867" max="15868" width="15" style="266" bestFit="1" customWidth="1"/>
    <col min="15869" max="15869" width="16.5546875" style="266" bestFit="1" customWidth="1"/>
    <col min="15870" max="15870" width="12.5546875" style="266" customWidth="1"/>
    <col min="15871" max="15871" width="17.5546875" style="266" bestFit="1" customWidth="1"/>
    <col min="15872" max="15873" width="18.109375" style="266" bestFit="1" customWidth="1"/>
    <col min="15874" max="15874" width="12.88671875" style="266" bestFit="1" customWidth="1"/>
    <col min="15875" max="15876" width="16.5546875" style="266" bestFit="1" customWidth="1"/>
    <col min="15877" max="15878" width="13.109375" style="266" bestFit="1" customWidth="1"/>
    <col min="15879" max="15879" width="15.5546875" style="266" bestFit="1" customWidth="1"/>
    <col min="15880" max="15880" width="13.6640625" style="266" bestFit="1" customWidth="1"/>
    <col min="15881" max="15883" width="12.33203125" style="266" bestFit="1" customWidth="1"/>
    <col min="15884" max="15884" width="17.5546875" style="266" bestFit="1" customWidth="1"/>
    <col min="15885" max="15885" width="12.33203125" style="266" bestFit="1" customWidth="1"/>
    <col min="15886" max="15886" width="13.44140625" style="266" bestFit="1" customWidth="1"/>
    <col min="15887" max="16120" width="9.109375" style="266"/>
    <col min="16121" max="16121" width="33.6640625" style="266" customWidth="1"/>
    <col min="16122" max="16122" width="16" style="266" customWidth="1"/>
    <col min="16123" max="16124" width="15" style="266" bestFit="1" customWidth="1"/>
    <col min="16125" max="16125" width="16.5546875" style="266" bestFit="1" customWidth="1"/>
    <col min="16126" max="16126" width="12.5546875" style="266" customWidth="1"/>
    <col min="16127" max="16127" width="17.5546875" style="266" bestFit="1" customWidth="1"/>
    <col min="16128" max="16129" width="18.109375" style="266" bestFit="1" customWidth="1"/>
    <col min="16130" max="16130" width="12.88671875" style="266" bestFit="1" customWidth="1"/>
    <col min="16131" max="16132" width="16.5546875" style="266" bestFit="1" customWidth="1"/>
    <col min="16133" max="16134" width="13.109375" style="266" bestFit="1" customWidth="1"/>
    <col min="16135" max="16135" width="15.5546875" style="266" bestFit="1" customWidth="1"/>
    <col min="16136" max="16136" width="13.6640625" style="266" bestFit="1" customWidth="1"/>
    <col min="16137" max="16139" width="12.33203125" style="266" bestFit="1" customWidth="1"/>
    <col min="16140" max="16140" width="17.5546875" style="266" bestFit="1" customWidth="1"/>
    <col min="16141" max="16141" width="12.33203125" style="266" bestFit="1" customWidth="1"/>
    <col min="16142" max="16142" width="13.44140625" style="266" bestFit="1" customWidth="1"/>
    <col min="16143" max="16384" width="9.109375" style="266"/>
  </cols>
  <sheetData>
    <row r="1" spans="1:13">
      <c r="A1" s="265" t="s">
        <v>398</v>
      </c>
      <c r="B1" s="376"/>
      <c r="C1" s="294"/>
      <c r="D1" s="294"/>
      <c r="E1" s="376"/>
      <c r="F1" s="265"/>
      <c r="G1" s="265"/>
      <c r="H1" s="265"/>
      <c r="I1" s="265"/>
      <c r="J1" s="265"/>
      <c r="K1" s="265"/>
      <c r="L1" s="265"/>
      <c r="M1" s="265"/>
    </row>
    <row r="2" spans="1:13" s="268" customFormat="1" ht="20.399999999999999">
      <c r="A2" s="408" t="s">
        <v>26</v>
      </c>
      <c r="B2" s="295" t="s">
        <v>399</v>
      </c>
      <c r="C2" s="409" t="s">
        <v>400</v>
      </c>
      <c r="D2" s="409"/>
      <c r="E2" s="295" t="s">
        <v>399</v>
      </c>
      <c r="F2" s="267" t="s">
        <v>401</v>
      </c>
      <c r="G2" s="410" t="s">
        <v>402</v>
      </c>
      <c r="H2" s="411"/>
      <c r="I2" s="411"/>
      <c r="J2" s="412"/>
      <c r="K2" s="413" t="s">
        <v>403</v>
      </c>
      <c r="L2" s="414"/>
      <c r="M2" s="415" t="s">
        <v>404</v>
      </c>
    </row>
    <row r="3" spans="1:13" s="268" customFormat="1" ht="30.6">
      <c r="A3" s="408"/>
      <c r="B3" s="295">
        <v>45657</v>
      </c>
      <c r="C3" s="295" t="s">
        <v>405</v>
      </c>
      <c r="D3" s="295" t="s">
        <v>406</v>
      </c>
      <c r="E3" s="295">
        <v>45291</v>
      </c>
      <c r="F3" s="267" t="s">
        <v>407</v>
      </c>
      <c r="G3" s="270" t="s">
        <v>408</v>
      </c>
      <c r="H3" s="270" t="s">
        <v>409</v>
      </c>
      <c r="I3" s="270" t="s">
        <v>410</v>
      </c>
      <c r="J3" s="270" t="s">
        <v>411</v>
      </c>
      <c r="K3" s="271" t="s">
        <v>412</v>
      </c>
      <c r="L3" s="271" t="s">
        <v>413</v>
      </c>
      <c r="M3" s="415"/>
    </row>
    <row r="4" spans="1:13" s="275" customFormat="1" ht="10.199999999999999" hidden="1" customHeight="1">
      <c r="A4" s="272" t="s">
        <v>184</v>
      </c>
      <c r="B4" s="273"/>
      <c r="C4" s="296"/>
      <c r="D4" s="296"/>
      <c r="E4" s="274"/>
      <c r="F4" s="262">
        <f>+B4+C4-D4-E4</f>
        <v>0</v>
      </c>
      <c r="G4" s="262">
        <v>0</v>
      </c>
      <c r="H4" s="262">
        <v>0</v>
      </c>
      <c r="I4" s="262">
        <v>0</v>
      </c>
      <c r="J4" s="262">
        <v>0</v>
      </c>
      <c r="K4" s="262">
        <v>0</v>
      </c>
      <c r="L4" s="262">
        <v>0</v>
      </c>
      <c r="M4" s="262">
        <f>+SUM(F4:L4)</f>
        <v>0</v>
      </c>
    </row>
    <row r="5" spans="1:13" s="275" customFormat="1" ht="10.199999999999999" hidden="1" customHeight="1">
      <c r="A5" s="272" t="s">
        <v>186</v>
      </c>
      <c r="B5" s="273"/>
      <c r="C5" s="296"/>
      <c r="D5" s="296"/>
      <c r="E5" s="274"/>
      <c r="F5" s="262">
        <f>+B5+C5-D5-E5</f>
        <v>0</v>
      </c>
      <c r="G5" s="262">
        <v>0</v>
      </c>
      <c r="H5" s="262">
        <v>0</v>
      </c>
      <c r="I5" s="262">
        <v>0</v>
      </c>
      <c r="J5" s="262">
        <v>0</v>
      </c>
      <c r="K5" s="262">
        <v>0</v>
      </c>
      <c r="L5" s="262">
        <v>0</v>
      </c>
      <c r="M5" s="262">
        <f t="shared" ref="M5:M7" si="0">+SUM(F5:L5)</f>
        <v>0</v>
      </c>
    </row>
    <row r="6" spans="1:13" s="275" customFormat="1" ht="10.199999999999999" hidden="1" customHeight="1">
      <c r="A6" s="272" t="s">
        <v>188</v>
      </c>
      <c r="B6" s="264"/>
      <c r="C6" s="296"/>
      <c r="D6" s="296"/>
      <c r="E6" s="274"/>
      <c r="F6" s="262">
        <f t="shared" ref="F6:F76" si="1">+B6+C6-D6-E6</f>
        <v>0</v>
      </c>
      <c r="G6" s="262">
        <v>0</v>
      </c>
      <c r="H6" s="262">
        <v>0</v>
      </c>
      <c r="I6" s="262">
        <v>0</v>
      </c>
      <c r="J6" s="262">
        <v>0</v>
      </c>
      <c r="K6" s="262">
        <v>0</v>
      </c>
      <c r="L6" s="262">
        <v>0</v>
      </c>
      <c r="M6" s="262">
        <f t="shared" si="0"/>
        <v>0</v>
      </c>
    </row>
    <row r="7" spans="1:13" s="275" customFormat="1" ht="10.199999999999999" hidden="1" customHeight="1">
      <c r="A7" s="272" t="s">
        <v>190</v>
      </c>
      <c r="B7" s="264"/>
      <c r="C7" s="296"/>
      <c r="D7" s="296"/>
      <c r="E7" s="274"/>
      <c r="F7" s="262">
        <f t="shared" si="1"/>
        <v>0</v>
      </c>
      <c r="G7" s="262">
        <v>0</v>
      </c>
      <c r="H7" s="262">
        <v>0</v>
      </c>
      <c r="I7" s="262">
        <v>0</v>
      </c>
      <c r="J7" s="262">
        <v>0</v>
      </c>
      <c r="K7" s="262">
        <v>0</v>
      </c>
      <c r="L7" s="262">
        <v>0</v>
      </c>
      <c r="M7" s="262">
        <f t="shared" si="0"/>
        <v>0</v>
      </c>
    </row>
    <row r="8" spans="1:13" s="275" customFormat="1" ht="10.199999999999999" hidden="1" customHeight="1">
      <c r="A8" s="272" t="s">
        <v>192</v>
      </c>
      <c r="B8" s="353">
        <f>IFERROR(VLOOKUP(A8,BG!A:C,3,FALSE),0)</f>
        <v>7000000</v>
      </c>
      <c r="C8" s="296">
        <f>+D158</f>
        <v>0</v>
      </c>
      <c r="D8" s="296"/>
      <c r="E8" s="274">
        <v>33217216</v>
      </c>
      <c r="F8" s="262">
        <f t="shared" si="1"/>
        <v>-26217216</v>
      </c>
      <c r="G8" s="262">
        <v>0</v>
      </c>
      <c r="H8" s="262">
        <v>0</v>
      </c>
      <c r="I8" s="262">
        <v>0</v>
      </c>
      <c r="J8" s="262">
        <v>0</v>
      </c>
      <c r="K8" s="262">
        <v>0</v>
      </c>
      <c r="L8" s="262">
        <v>0</v>
      </c>
      <c r="M8" s="262">
        <f t="shared" ref="M8:M18" si="2">+SUM(F8:L8)</f>
        <v>-26217216</v>
      </c>
    </row>
    <row r="9" spans="1:13" s="275" customFormat="1" ht="10.199999999999999" hidden="1" customHeight="1">
      <c r="A9" s="272" t="s">
        <v>465</v>
      </c>
      <c r="B9" s="353">
        <f>IFERROR(VLOOKUP(A9,BG!A:C,3,FALSE),0)</f>
        <v>500522</v>
      </c>
      <c r="C9" s="296"/>
      <c r="D9" s="296"/>
      <c r="E9" s="274">
        <v>0</v>
      </c>
      <c r="F9" s="262">
        <f t="shared" si="1"/>
        <v>500522</v>
      </c>
      <c r="G9" s="262">
        <v>0</v>
      </c>
      <c r="H9" s="262">
        <v>0</v>
      </c>
      <c r="I9" s="262">
        <v>0</v>
      </c>
      <c r="J9" s="262">
        <v>0</v>
      </c>
      <c r="K9" s="262">
        <v>0</v>
      </c>
      <c r="L9" s="262">
        <v>0</v>
      </c>
      <c r="M9" s="262">
        <f t="shared" si="2"/>
        <v>500522</v>
      </c>
    </row>
    <row r="10" spans="1:13" s="275" customFormat="1" ht="10.199999999999999" hidden="1" customHeight="1">
      <c r="A10" s="272" t="s">
        <v>194</v>
      </c>
      <c r="B10" s="353">
        <f>IFERROR(VLOOKUP(A10,BG!A:C,3,FALSE),0)</f>
        <v>4680000</v>
      </c>
      <c r="C10" s="296"/>
      <c r="D10" s="296"/>
      <c r="E10" s="274">
        <v>1000000</v>
      </c>
      <c r="F10" s="262">
        <f t="shared" si="1"/>
        <v>3680000</v>
      </c>
      <c r="G10" s="262">
        <v>0</v>
      </c>
      <c r="H10" s="262">
        <v>0</v>
      </c>
      <c r="I10" s="262">
        <v>0</v>
      </c>
      <c r="J10" s="262">
        <v>0</v>
      </c>
      <c r="K10" s="262">
        <v>0</v>
      </c>
      <c r="L10" s="262">
        <v>0</v>
      </c>
      <c r="M10" s="262">
        <f t="shared" si="2"/>
        <v>3680000</v>
      </c>
    </row>
    <row r="11" spans="1:13" s="275" customFormat="1" ht="10.199999999999999" hidden="1" customHeight="1">
      <c r="A11" s="272" t="s">
        <v>467</v>
      </c>
      <c r="B11" s="353">
        <f>IFERROR(VLOOKUP(A11,BG!A:C,3,FALSE),0)</f>
        <v>12500523</v>
      </c>
      <c r="C11" s="296"/>
      <c r="D11" s="296"/>
      <c r="E11" s="274">
        <v>12500069</v>
      </c>
      <c r="F11" s="262">
        <f t="shared" si="1"/>
        <v>454</v>
      </c>
      <c r="G11" s="262"/>
      <c r="H11" s="262"/>
      <c r="I11" s="262"/>
      <c r="J11" s="262"/>
      <c r="K11" s="262"/>
      <c r="L11" s="262"/>
      <c r="M11" s="262">
        <f t="shared" si="2"/>
        <v>454</v>
      </c>
    </row>
    <row r="12" spans="1:13" s="275" customFormat="1" ht="10.199999999999999" hidden="1" customHeight="1">
      <c r="A12" s="272" t="s">
        <v>468</v>
      </c>
      <c r="B12" s="353">
        <f>IFERROR(VLOOKUP(A12,BG!A:C,3,FALSE),0)</f>
        <v>9207204079</v>
      </c>
      <c r="C12" s="296"/>
      <c r="D12" s="296"/>
      <c r="E12" s="274">
        <v>8325923255</v>
      </c>
      <c r="F12" s="262">
        <f t="shared" si="1"/>
        <v>881280824</v>
      </c>
      <c r="G12" s="262"/>
      <c r="H12" s="262"/>
      <c r="I12" s="262"/>
      <c r="J12" s="262"/>
      <c r="K12" s="262"/>
      <c r="L12" s="262"/>
      <c r="M12" s="262">
        <f t="shared" si="2"/>
        <v>881280824</v>
      </c>
    </row>
    <row r="13" spans="1:13" s="275" customFormat="1" ht="10.199999999999999" hidden="1" customHeight="1">
      <c r="A13" s="272" t="s">
        <v>534</v>
      </c>
      <c r="B13" s="353">
        <f>IFERROR(VLOOKUP(A13,BG!A:C,3,FALSE),0)</f>
        <v>496801957</v>
      </c>
      <c r="C13" s="296"/>
      <c r="D13" s="296"/>
      <c r="E13" s="274">
        <v>0</v>
      </c>
      <c r="F13" s="262">
        <f t="shared" si="1"/>
        <v>496801957</v>
      </c>
      <c r="G13" s="262">
        <v>0</v>
      </c>
      <c r="H13" s="262">
        <v>0</v>
      </c>
      <c r="I13" s="262">
        <v>0</v>
      </c>
      <c r="J13" s="262">
        <v>0</v>
      </c>
      <c r="K13" s="262">
        <v>0</v>
      </c>
      <c r="L13" s="262">
        <v>0</v>
      </c>
      <c r="M13" s="262">
        <f t="shared" ref="M13" si="3">+SUM(F13:L13)</f>
        <v>496801957</v>
      </c>
    </row>
    <row r="14" spans="1:13" s="275" customFormat="1" ht="10.199999999999999" hidden="1" customHeight="1">
      <c r="A14" s="272" t="s">
        <v>470</v>
      </c>
      <c r="B14" s="353">
        <f>IFERROR(VLOOKUP(A14,BG!A:C,3,FALSE),0)</f>
        <v>165084</v>
      </c>
      <c r="C14" s="296"/>
      <c r="D14" s="296"/>
      <c r="E14" s="274">
        <v>0</v>
      </c>
      <c r="F14" s="262">
        <f t="shared" si="1"/>
        <v>165084</v>
      </c>
      <c r="G14" s="262">
        <v>0</v>
      </c>
      <c r="H14" s="262">
        <v>0</v>
      </c>
      <c r="I14" s="262">
        <v>0</v>
      </c>
      <c r="J14" s="262">
        <v>0</v>
      </c>
      <c r="K14" s="262">
        <v>0</v>
      </c>
      <c r="L14" s="262">
        <v>0</v>
      </c>
      <c r="M14" s="262">
        <f t="shared" si="2"/>
        <v>165084</v>
      </c>
    </row>
    <row r="15" spans="1:13" s="275" customFormat="1" ht="10.199999999999999" hidden="1" customHeight="1">
      <c r="A15" s="272" t="s">
        <v>536</v>
      </c>
      <c r="B15" s="353">
        <f>IFERROR(VLOOKUP(A15,BG!A:C,3,FALSE),0)</f>
        <v>2712329</v>
      </c>
      <c r="C15" s="296"/>
      <c r="D15" s="296"/>
      <c r="E15" s="274">
        <v>0</v>
      </c>
      <c r="F15" s="262">
        <f t="shared" si="1"/>
        <v>2712329</v>
      </c>
      <c r="G15" s="262">
        <v>0</v>
      </c>
      <c r="H15" s="262">
        <v>0</v>
      </c>
      <c r="I15" s="262">
        <v>0</v>
      </c>
      <c r="J15" s="262">
        <v>0</v>
      </c>
      <c r="K15" s="262">
        <v>0</v>
      </c>
      <c r="L15" s="262">
        <v>0</v>
      </c>
      <c r="M15" s="262">
        <f t="shared" si="2"/>
        <v>2712329</v>
      </c>
    </row>
    <row r="16" spans="1:13" s="275" customFormat="1" ht="10.199999999999999" hidden="1" customHeight="1">
      <c r="A16" s="272" t="s">
        <v>518</v>
      </c>
      <c r="B16" s="264">
        <f>IFERROR(VLOOKUP(A16,BG!A:C,3,FALSE),0)</f>
        <v>0</v>
      </c>
      <c r="C16" s="296"/>
      <c r="D16" s="296"/>
      <c r="E16" s="274">
        <v>0</v>
      </c>
      <c r="F16" s="262">
        <f t="shared" si="1"/>
        <v>0</v>
      </c>
      <c r="G16" s="262">
        <v>0</v>
      </c>
      <c r="H16" s="262">
        <v>0</v>
      </c>
      <c r="I16" s="262">
        <v>0</v>
      </c>
      <c r="J16" s="262">
        <v>0</v>
      </c>
      <c r="K16" s="262">
        <v>0</v>
      </c>
      <c r="L16" s="262">
        <v>0</v>
      </c>
      <c r="M16" s="262">
        <f t="shared" ref="M16" si="4">+SUM(F16:L16)</f>
        <v>0</v>
      </c>
    </row>
    <row r="17" spans="1:13" s="275" customFormat="1" ht="10.199999999999999" hidden="1" customHeight="1">
      <c r="A17" s="272" t="s">
        <v>472</v>
      </c>
      <c r="B17" s="264"/>
      <c r="C17" s="296"/>
      <c r="D17" s="296"/>
      <c r="E17" s="274"/>
      <c r="F17" s="262">
        <f t="shared" si="1"/>
        <v>0</v>
      </c>
      <c r="G17" s="262">
        <v>0</v>
      </c>
      <c r="H17" s="262">
        <v>0</v>
      </c>
      <c r="I17" s="262">
        <v>0</v>
      </c>
      <c r="J17" s="262">
        <v>0</v>
      </c>
      <c r="K17" s="262">
        <v>0</v>
      </c>
      <c r="L17" s="262">
        <v>0</v>
      </c>
      <c r="M17" s="262">
        <f t="shared" ref="M17:M113" si="5">+SUM(F17:L17)</f>
        <v>0</v>
      </c>
    </row>
    <row r="18" spans="1:13" s="275" customFormat="1" ht="10.199999999999999" hidden="1" customHeight="1">
      <c r="A18" s="272" t="s">
        <v>474</v>
      </c>
      <c r="B18" s="353">
        <f>IFERROR(VLOOKUP(A18,BG!A:C,3,FALSE),0)</f>
        <v>106</v>
      </c>
      <c r="C18" s="296"/>
      <c r="D18" s="296"/>
      <c r="E18" s="274"/>
      <c r="F18" s="262">
        <f t="shared" si="1"/>
        <v>106</v>
      </c>
      <c r="G18" s="262">
        <v>0</v>
      </c>
      <c r="H18" s="262">
        <v>0</v>
      </c>
      <c r="I18" s="262">
        <v>0</v>
      </c>
      <c r="J18" s="262">
        <v>0</v>
      </c>
      <c r="K18" s="262">
        <v>0</v>
      </c>
      <c r="L18" s="262">
        <v>0</v>
      </c>
      <c r="M18" s="262">
        <f t="shared" si="2"/>
        <v>106</v>
      </c>
    </row>
    <row r="19" spans="1:13" s="275" customFormat="1" ht="10.199999999999999" hidden="1" customHeight="1">
      <c r="A19" s="272" t="s">
        <v>197</v>
      </c>
      <c r="B19" s="264"/>
      <c r="C19" s="296"/>
      <c r="D19" s="296"/>
      <c r="E19" s="274"/>
      <c r="F19" s="262">
        <f t="shared" si="1"/>
        <v>0</v>
      </c>
      <c r="G19" s="262">
        <f>-F19</f>
        <v>0</v>
      </c>
      <c r="H19" s="262">
        <v>0</v>
      </c>
      <c r="I19" s="262">
        <v>0</v>
      </c>
      <c r="J19" s="262">
        <v>0</v>
      </c>
      <c r="K19" s="262">
        <v>0</v>
      </c>
      <c r="L19" s="262">
        <v>0</v>
      </c>
      <c r="M19" s="262">
        <f t="shared" si="5"/>
        <v>0</v>
      </c>
    </row>
    <row r="20" spans="1:13" s="275" customFormat="1" ht="10.199999999999999" hidden="1" customHeight="1">
      <c r="A20" s="272" t="s">
        <v>199</v>
      </c>
      <c r="B20" s="264"/>
      <c r="C20" s="296"/>
      <c r="D20" s="296"/>
      <c r="E20" s="274"/>
      <c r="F20" s="262">
        <f t="shared" si="1"/>
        <v>0</v>
      </c>
      <c r="G20" s="262">
        <f>-F20</f>
        <v>0</v>
      </c>
      <c r="H20" s="262">
        <v>0</v>
      </c>
      <c r="I20" s="262">
        <v>0</v>
      </c>
      <c r="J20" s="262">
        <v>0</v>
      </c>
      <c r="K20" s="262">
        <v>0</v>
      </c>
      <c r="L20" s="262">
        <v>0</v>
      </c>
      <c r="M20" s="262">
        <f t="shared" si="5"/>
        <v>0</v>
      </c>
    </row>
    <row r="21" spans="1:13" s="275" customFormat="1" ht="10.199999999999999" hidden="1" customHeight="1">
      <c r="A21" s="272" t="s">
        <v>201</v>
      </c>
      <c r="B21" s="355"/>
      <c r="C21" s="296"/>
      <c r="D21" s="296"/>
      <c r="E21" s="274"/>
      <c r="F21" s="262">
        <f t="shared" si="1"/>
        <v>0</v>
      </c>
      <c r="G21" s="262">
        <v>0</v>
      </c>
      <c r="H21" s="262">
        <v>0</v>
      </c>
      <c r="I21" s="262">
        <v>0</v>
      </c>
      <c r="J21" s="262">
        <v>0</v>
      </c>
      <c r="K21" s="262">
        <v>0</v>
      </c>
      <c r="L21" s="262">
        <v>0</v>
      </c>
      <c r="M21" s="262">
        <f t="shared" si="5"/>
        <v>0</v>
      </c>
    </row>
    <row r="22" spans="1:13" s="275" customFormat="1" ht="10.199999999999999" hidden="1" customHeight="1">
      <c r="A22" s="272" t="s">
        <v>203</v>
      </c>
      <c r="B22" s="355"/>
      <c r="C22" s="296"/>
      <c r="D22" s="296"/>
      <c r="E22" s="274">
        <v>3423756752.6374469</v>
      </c>
      <c r="F22" s="262">
        <f t="shared" si="1"/>
        <v>-3423756752.6374469</v>
      </c>
      <c r="G22" s="262">
        <f t="shared" ref="G22" si="6">-F22</f>
        <v>3423756752.6374469</v>
      </c>
      <c r="H22" s="262"/>
      <c r="I22" s="262"/>
      <c r="J22" s="262"/>
      <c r="K22" s="262"/>
      <c r="L22" s="262"/>
      <c r="M22" s="262"/>
    </row>
    <row r="23" spans="1:13" s="275" customFormat="1" ht="10.199999999999999" hidden="1" customHeight="1">
      <c r="A23" s="272" t="s">
        <v>204</v>
      </c>
      <c r="B23" s="355">
        <f>IFERROR(VLOOKUP(A23,BG!A:C,3,FALSE),0)</f>
        <v>4953074083</v>
      </c>
      <c r="C23" s="296"/>
      <c r="D23" s="296"/>
      <c r="E23" s="274">
        <v>1845569010.1084337</v>
      </c>
      <c r="F23" s="262">
        <f t="shared" si="1"/>
        <v>3107505072.8915663</v>
      </c>
      <c r="G23" s="262">
        <f>-F23</f>
        <v>-3107505072.8915663</v>
      </c>
      <c r="H23" s="262">
        <v>0</v>
      </c>
      <c r="I23" s="262">
        <v>0</v>
      </c>
      <c r="J23" s="262">
        <v>0</v>
      </c>
      <c r="K23" s="262">
        <v>0</v>
      </c>
      <c r="L23" s="262">
        <v>0</v>
      </c>
      <c r="M23" s="262">
        <f t="shared" si="5"/>
        <v>0</v>
      </c>
    </row>
    <row r="24" spans="1:13" s="275" customFormat="1" ht="10.199999999999999" hidden="1" customHeight="1">
      <c r="A24" s="272" t="s">
        <v>388</v>
      </c>
      <c r="B24" s="355"/>
      <c r="C24" s="296"/>
      <c r="D24" s="296"/>
      <c r="E24" s="274">
        <v>10944341633.694534</v>
      </c>
      <c r="F24" s="262">
        <f t="shared" si="1"/>
        <v>-10944341633.694534</v>
      </c>
      <c r="G24" s="262">
        <f t="shared" ref="G24:G91" si="7">-F24</f>
        <v>10944341633.694534</v>
      </c>
      <c r="H24" s="262"/>
      <c r="I24" s="262"/>
      <c r="J24" s="262"/>
      <c r="K24" s="262"/>
      <c r="L24" s="262"/>
      <c r="M24" s="262"/>
    </row>
    <row r="25" spans="1:13" s="275" customFormat="1" ht="10.199999999999999" hidden="1" customHeight="1">
      <c r="A25" s="272" t="s">
        <v>206</v>
      </c>
      <c r="B25" s="355">
        <f>IFERROR(VLOOKUP(A25,BG!A:C,3,FALSE),0)</f>
        <v>4909918397</v>
      </c>
      <c r="C25" s="296"/>
      <c r="D25" s="296"/>
      <c r="E25" s="274">
        <v>0</v>
      </c>
      <c r="F25" s="262">
        <f t="shared" si="1"/>
        <v>4909918397</v>
      </c>
      <c r="G25" s="262">
        <f t="shared" si="7"/>
        <v>-4909918397</v>
      </c>
      <c r="H25" s="262">
        <v>0</v>
      </c>
      <c r="I25" s="262">
        <v>0</v>
      </c>
      <c r="J25" s="262">
        <v>0</v>
      </c>
      <c r="K25" s="262">
        <v>0</v>
      </c>
      <c r="L25" s="262">
        <v>0</v>
      </c>
      <c r="M25" s="262">
        <f t="shared" si="5"/>
        <v>0</v>
      </c>
    </row>
    <row r="26" spans="1:13" s="275" customFormat="1" ht="10.199999999999999" hidden="1" customHeight="1">
      <c r="A26" s="272" t="s">
        <v>208</v>
      </c>
      <c r="B26" s="355"/>
      <c r="C26" s="296"/>
      <c r="D26" s="296"/>
      <c r="E26" s="274">
        <v>0</v>
      </c>
      <c r="F26" s="262">
        <f t="shared" si="1"/>
        <v>0</v>
      </c>
      <c r="G26" s="262">
        <f t="shared" si="7"/>
        <v>0</v>
      </c>
      <c r="H26" s="262">
        <v>0</v>
      </c>
      <c r="I26" s="262">
        <v>0</v>
      </c>
      <c r="J26" s="262">
        <v>0</v>
      </c>
      <c r="K26" s="262">
        <v>0</v>
      </c>
      <c r="L26" s="262">
        <v>0</v>
      </c>
      <c r="M26" s="262">
        <f t="shared" si="5"/>
        <v>0</v>
      </c>
    </row>
    <row r="27" spans="1:13" s="275" customFormat="1" ht="10.199999999999999" hidden="1" customHeight="1">
      <c r="A27" s="272" t="s">
        <v>476</v>
      </c>
      <c r="B27" s="355">
        <f>IFERROR(VLOOKUP(A27,BG!A:C,3,FALSE),0)</f>
        <v>110905288161.85001</v>
      </c>
      <c r="C27" s="296"/>
      <c r="D27" s="296"/>
      <c r="E27" s="274">
        <v>12224384414</v>
      </c>
      <c r="F27" s="262">
        <f t="shared" si="1"/>
        <v>98680903747.850006</v>
      </c>
      <c r="G27" s="262">
        <f t="shared" si="7"/>
        <v>-98680903747.850006</v>
      </c>
      <c r="H27" s="262"/>
      <c r="I27" s="262"/>
      <c r="J27" s="262"/>
      <c r="K27" s="262"/>
      <c r="L27" s="262"/>
      <c r="M27" s="262">
        <f t="shared" si="5"/>
        <v>0</v>
      </c>
    </row>
    <row r="28" spans="1:13" s="275" customFormat="1" ht="10.199999999999999" hidden="1" customHeight="1">
      <c r="A28" s="272" t="s">
        <v>211</v>
      </c>
      <c r="B28" s="355"/>
      <c r="C28" s="296"/>
      <c r="D28" s="296"/>
      <c r="E28" s="274"/>
      <c r="F28" s="262">
        <f t="shared" si="1"/>
        <v>0</v>
      </c>
      <c r="G28" s="262">
        <f t="shared" si="7"/>
        <v>0</v>
      </c>
      <c r="H28" s="262"/>
      <c r="I28" s="262"/>
      <c r="J28" s="262"/>
      <c r="K28" s="262"/>
      <c r="L28" s="262"/>
      <c r="M28" s="262">
        <f t="shared" ref="M28" si="8">+SUM(F28:L28)</f>
        <v>0</v>
      </c>
    </row>
    <row r="29" spans="1:13" s="275" customFormat="1" ht="10.199999999999999" hidden="1" customHeight="1">
      <c r="A29" s="272" t="s">
        <v>213</v>
      </c>
      <c r="B29" s="355">
        <f>IFERROR(VLOOKUP(A29,BG!A:C,3,FALSE),0)</f>
        <v>10496192901</v>
      </c>
      <c r="C29" s="296"/>
      <c r="D29" s="296"/>
      <c r="E29" s="274"/>
      <c r="F29" s="262">
        <f t="shared" si="1"/>
        <v>10496192901</v>
      </c>
      <c r="G29" s="262">
        <f t="shared" si="7"/>
        <v>-10496192901</v>
      </c>
      <c r="H29" s="262">
        <v>0</v>
      </c>
      <c r="I29" s="262">
        <v>0</v>
      </c>
      <c r="J29" s="262">
        <v>0</v>
      </c>
      <c r="K29" s="262">
        <v>0</v>
      </c>
      <c r="L29" s="262">
        <v>0</v>
      </c>
      <c r="M29" s="262">
        <f t="shared" si="5"/>
        <v>0</v>
      </c>
    </row>
    <row r="30" spans="1:13" s="275" customFormat="1" ht="10.199999999999999" hidden="1" customHeight="1">
      <c r="A30" s="272" t="s">
        <v>215</v>
      </c>
      <c r="B30" s="355"/>
      <c r="C30" s="296"/>
      <c r="D30" s="296"/>
      <c r="E30" s="274"/>
      <c r="F30" s="262">
        <f t="shared" si="1"/>
        <v>0</v>
      </c>
      <c r="G30" s="262">
        <f t="shared" si="7"/>
        <v>0</v>
      </c>
      <c r="H30" s="262">
        <v>0</v>
      </c>
      <c r="I30" s="262">
        <v>0</v>
      </c>
      <c r="J30" s="262">
        <v>0</v>
      </c>
      <c r="K30" s="262">
        <v>0</v>
      </c>
      <c r="L30" s="262">
        <v>0</v>
      </c>
      <c r="M30" s="262">
        <f t="shared" si="5"/>
        <v>0</v>
      </c>
    </row>
    <row r="31" spans="1:13" s="275" customFormat="1" ht="10.199999999999999" hidden="1" customHeight="1">
      <c r="A31" s="272" t="s">
        <v>218</v>
      </c>
      <c r="B31" s="355">
        <f>IFERROR(VLOOKUP(A31,BG!A:C,3,FALSE),0)</f>
        <v>202162671</v>
      </c>
      <c r="C31" s="296"/>
      <c r="D31" s="296"/>
      <c r="E31" s="274">
        <v>203485051</v>
      </c>
      <c r="F31" s="262">
        <f t="shared" si="1"/>
        <v>-1322380</v>
      </c>
      <c r="G31" s="262">
        <f t="shared" si="7"/>
        <v>1322380</v>
      </c>
      <c r="H31" s="262">
        <v>0</v>
      </c>
      <c r="I31" s="262">
        <v>0</v>
      </c>
      <c r="J31" s="262">
        <v>0</v>
      </c>
      <c r="K31" s="262">
        <v>0</v>
      </c>
      <c r="L31" s="262">
        <v>0</v>
      </c>
      <c r="M31" s="262">
        <f t="shared" si="5"/>
        <v>0</v>
      </c>
    </row>
    <row r="32" spans="1:13" s="275" customFormat="1" ht="10.199999999999999" hidden="1" customHeight="1">
      <c r="A32" s="272" t="s">
        <v>477</v>
      </c>
      <c r="B32" s="355">
        <f>IFERROR(VLOOKUP(A32,BG!A:C,3,FALSE),0)</f>
        <v>661400232</v>
      </c>
      <c r="C32" s="296"/>
      <c r="D32" s="296"/>
      <c r="E32" s="274">
        <v>480551437.2035234</v>
      </c>
      <c r="F32" s="262">
        <f t="shared" si="1"/>
        <v>180848794.7964766</v>
      </c>
      <c r="G32" s="262">
        <f t="shared" si="7"/>
        <v>-180848794.7964766</v>
      </c>
      <c r="H32" s="262">
        <v>0</v>
      </c>
      <c r="I32" s="262">
        <v>0</v>
      </c>
      <c r="J32" s="262">
        <v>0</v>
      </c>
      <c r="K32" s="262">
        <v>0</v>
      </c>
      <c r="L32" s="262">
        <v>0</v>
      </c>
      <c r="M32" s="262">
        <f t="shared" ref="M32" si="9">+SUM(F32:L32)</f>
        <v>0</v>
      </c>
    </row>
    <row r="33" spans="1:13" s="275" customFormat="1" ht="10.199999999999999" hidden="1" customHeight="1">
      <c r="A33" s="272" t="s">
        <v>217</v>
      </c>
      <c r="B33" s="355"/>
      <c r="C33" s="296"/>
      <c r="D33" s="296"/>
      <c r="E33" s="274"/>
      <c r="F33" s="262">
        <f t="shared" si="1"/>
        <v>0</v>
      </c>
      <c r="G33" s="262">
        <f t="shared" si="7"/>
        <v>0</v>
      </c>
      <c r="H33" s="262"/>
      <c r="I33" s="262"/>
      <c r="J33" s="262"/>
      <c r="K33" s="262"/>
      <c r="L33" s="262"/>
      <c r="M33" s="262"/>
    </row>
    <row r="34" spans="1:13" s="275" customFormat="1" ht="10.199999999999999" hidden="1" customHeight="1">
      <c r="A34" s="272" t="s">
        <v>538</v>
      </c>
      <c r="B34" s="355">
        <f>IFERROR(VLOOKUP(A34,BG!A:C,3,FALSE),0)</f>
        <v>1300515741.99</v>
      </c>
      <c r="C34" s="296"/>
      <c r="D34" s="296"/>
      <c r="E34" s="274">
        <v>0</v>
      </c>
      <c r="F34" s="262">
        <f t="shared" si="1"/>
        <v>1300515741.99</v>
      </c>
      <c r="G34" s="262">
        <f t="shared" si="7"/>
        <v>-1300515741.99</v>
      </c>
      <c r="H34" s="262">
        <v>0</v>
      </c>
      <c r="I34" s="262">
        <v>0</v>
      </c>
      <c r="J34" s="262">
        <v>0</v>
      </c>
      <c r="K34" s="262">
        <v>0</v>
      </c>
      <c r="L34" s="262">
        <v>0</v>
      </c>
      <c r="M34" s="262">
        <f t="shared" ref="M34" si="10">+SUM(F34:L34)</f>
        <v>0</v>
      </c>
    </row>
    <row r="35" spans="1:13" s="275" customFormat="1" ht="10.199999999999999" hidden="1" customHeight="1">
      <c r="A35" s="272" t="s">
        <v>540</v>
      </c>
      <c r="B35" s="355">
        <f>IFERROR(VLOOKUP(A35,BG!A:C,3,FALSE),0)</f>
        <v>84172479</v>
      </c>
      <c r="C35" s="296"/>
      <c r="D35" s="296"/>
      <c r="E35" s="274">
        <v>0</v>
      </c>
      <c r="F35" s="262">
        <f t="shared" si="1"/>
        <v>84172479</v>
      </c>
      <c r="G35" s="262">
        <f t="shared" si="7"/>
        <v>-84172479</v>
      </c>
      <c r="H35" s="262">
        <v>0</v>
      </c>
      <c r="I35" s="262">
        <v>0</v>
      </c>
      <c r="J35" s="262">
        <v>0</v>
      </c>
      <c r="K35" s="262">
        <v>0</v>
      </c>
      <c r="L35" s="262">
        <v>0</v>
      </c>
      <c r="M35" s="262">
        <f t="shared" ref="M35" si="11">+SUM(F35:L35)</f>
        <v>0</v>
      </c>
    </row>
    <row r="36" spans="1:13" s="275" customFormat="1" ht="10.199999999999999" hidden="1" customHeight="1">
      <c r="A36" s="272" t="s">
        <v>220</v>
      </c>
      <c r="B36" s="355"/>
      <c r="C36" s="296"/>
      <c r="D36" s="296"/>
      <c r="E36" s="274"/>
      <c r="F36" s="262">
        <f t="shared" si="1"/>
        <v>0</v>
      </c>
      <c r="G36" s="262">
        <f t="shared" si="7"/>
        <v>0</v>
      </c>
      <c r="H36" s="262"/>
      <c r="I36" s="262"/>
      <c r="J36" s="262"/>
      <c r="K36" s="262"/>
      <c r="L36" s="262"/>
      <c r="M36" s="262"/>
    </row>
    <row r="37" spans="1:13" s="275" customFormat="1" ht="10.199999999999999" hidden="1" customHeight="1">
      <c r="A37" s="272" t="s">
        <v>221</v>
      </c>
      <c r="B37" s="355"/>
      <c r="C37" s="296"/>
      <c r="D37" s="296"/>
      <c r="E37" s="274">
        <v>2434844459.1286817</v>
      </c>
      <c r="F37" s="262">
        <f t="shared" si="1"/>
        <v>-2434844459.1286817</v>
      </c>
      <c r="G37" s="262">
        <f t="shared" si="7"/>
        <v>2434844459.1286817</v>
      </c>
      <c r="H37" s="262"/>
      <c r="I37" s="262"/>
      <c r="J37" s="262"/>
      <c r="K37" s="262"/>
      <c r="L37" s="262"/>
      <c r="M37" s="262"/>
    </row>
    <row r="38" spans="1:13" s="275" customFormat="1" ht="10.199999999999999" hidden="1" customHeight="1">
      <c r="A38" s="272" t="s">
        <v>543</v>
      </c>
      <c r="B38" s="355">
        <f>IFERROR(VLOOKUP(A38,BG!A:C,3,FALSE),0)</f>
        <v>12937705011.4</v>
      </c>
      <c r="C38" s="296"/>
      <c r="D38" s="296"/>
      <c r="E38" s="274">
        <v>0</v>
      </c>
      <c r="F38" s="262">
        <f t="shared" si="1"/>
        <v>12937705011.4</v>
      </c>
      <c r="G38" s="262">
        <f t="shared" si="7"/>
        <v>-12937705011.4</v>
      </c>
      <c r="H38" s="262">
        <v>0</v>
      </c>
      <c r="I38" s="262">
        <v>0</v>
      </c>
      <c r="J38" s="262">
        <v>0</v>
      </c>
      <c r="K38" s="262">
        <v>0</v>
      </c>
      <c r="L38" s="262">
        <v>0</v>
      </c>
      <c r="M38" s="262">
        <f t="shared" ref="M38" si="12">+SUM(F38:L38)</f>
        <v>0</v>
      </c>
    </row>
    <row r="39" spans="1:13" s="275" customFormat="1" ht="10.199999999999999" hidden="1" customHeight="1">
      <c r="A39" s="272" t="s">
        <v>222</v>
      </c>
      <c r="B39" s="355"/>
      <c r="C39" s="296"/>
      <c r="D39" s="296"/>
      <c r="E39" s="274">
        <v>0</v>
      </c>
      <c r="F39" s="262">
        <f t="shared" si="1"/>
        <v>0</v>
      </c>
      <c r="G39" s="262">
        <f t="shared" si="7"/>
        <v>0</v>
      </c>
      <c r="H39" s="262">
        <v>0</v>
      </c>
      <c r="I39" s="262">
        <v>0</v>
      </c>
      <c r="J39" s="262">
        <v>0</v>
      </c>
      <c r="K39" s="262">
        <v>0</v>
      </c>
      <c r="L39" s="262">
        <v>0</v>
      </c>
      <c r="M39" s="262">
        <f t="shared" si="5"/>
        <v>0</v>
      </c>
    </row>
    <row r="40" spans="1:13" s="275" customFormat="1" ht="10.199999999999999" hidden="1" customHeight="1">
      <c r="A40" s="272" t="s">
        <v>418</v>
      </c>
      <c r="B40" s="355">
        <f>IFERROR(VLOOKUP(A40,BG!A:C,3,FALSE),0)</f>
        <v>1163590795.97</v>
      </c>
      <c r="C40" s="296"/>
      <c r="D40" s="296"/>
      <c r="E40" s="274"/>
      <c r="F40" s="262">
        <f t="shared" si="1"/>
        <v>1163590795.97</v>
      </c>
      <c r="G40" s="262">
        <f t="shared" si="7"/>
        <v>-1163590795.97</v>
      </c>
      <c r="H40" s="262">
        <v>0</v>
      </c>
      <c r="I40" s="262">
        <v>0</v>
      </c>
      <c r="J40" s="262">
        <v>0</v>
      </c>
      <c r="K40" s="262">
        <v>0</v>
      </c>
      <c r="L40" s="262">
        <v>0</v>
      </c>
      <c r="M40" s="262">
        <f t="shared" si="5"/>
        <v>0</v>
      </c>
    </row>
    <row r="41" spans="1:13" s="275" customFormat="1" ht="10.199999999999999" hidden="1" customHeight="1">
      <c r="A41" s="272" t="s">
        <v>479</v>
      </c>
      <c r="B41" s="355">
        <f>IFERROR(VLOOKUP(A41,BG!A:C,3,FALSE),0)</f>
        <v>1507097468.03</v>
      </c>
      <c r="C41" s="296"/>
      <c r="D41" s="296"/>
      <c r="E41" s="274">
        <v>0</v>
      </c>
      <c r="F41" s="262">
        <f t="shared" si="1"/>
        <v>1507097468.03</v>
      </c>
      <c r="G41" s="262">
        <f t="shared" si="7"/>
        <v>-1507097468.03</v>
      </c>
      <c r="H41" s="262">
        <v>0</v>
      </c>
      <c r="I41" s="262">
        <v>0</v>
      </c>
      <c r="J41" s="262">
        <v>0</v>
      </c>
      <c r="K41" s="262">
        <v>0</v>
      </c>
      <c r="L41" s="262">
        <v>0</v>
      </c>
      <c r="M41" s="262">
        <f t="shared" si="5"/>
        <v>0</v>
      </c>
    </row>
    <row r="42" spans="1:13" s="275" customFormat="1" ht="10.199999999999999" hidden="1" customHeight="1">
      <c r="A42" s="272" t="s">
        <v>224</v>
      </c>
      <c r="B42" s="355"/>
      <c r="C42" s="296"/>
      <c r="D42" s="296"/>
      <c r="E42" s="274">
        <v>514197630.84931505</v>
      </c>
      <c r="F42" s="262">
        <f t="shared" si="1"/>
        <v>-514197630.84931505</v>
      </c>
      <c r="G42" s="262">
        <f t="shared" si="7"/>
        <v>514197630.84931505</v>
      </c>
      <c r="H42" s="262"/>
      <c r="I42" s="262"/>
      <c r="J42" s="262"/>
      <c r="K42" s="262"/>
      <c r="L42" s="262"/>
      <c r="M42" s="262"/>
    </row>
    <row r="43" spans="1:13" s="275" customFormat="1" ht="10.199999999999999" hidden="1" customHeight="1">
      <c r="A43" s="272" t="s">
        <v>225</v>
      </c>
      <c r="B43" s="355"/>
      <c r="C43" s="296"/>
      <c r="D43" s="296"/>
      <c r="E43" s="274">
        <v>0</v>
      </c>
      <c r="F43" s="262">
        <f t="shared" si="1"/>
        <v>0</v>
      </c>
      <c r="G43" s="262">
        <f t="shared" si="7"/>
        <v>0</v>
      </c>
      <c r="H43" s="262">
        <v>0</v>
      </c>
      <c r="I43" s="262">
        <v>0</v>
      </c>
      <c r="J43" s="262">
        <v>0</v>
      </c>
      <c r="K43" s="262">
        <v>0</v>
      </c>
      <c r="L43" s="262">
        <v>0</v>
      </c>
      <c r="M43" s="262">
        <f t="shared" si="5"/>
        <v>0</v>
      </c>
    </row>
    <row r="44" spans="1:13" s="275" customFormat="1" ht="10.199999999999999" hidden="1" customHeight="1">
      <c r="A44" s="272" t="s">
        <v>227</v>
      </c>
      <c r="B44" s="355">
        <f>IFERROR(VLOOKUP(A44,BG!A:C,3,FALSE),0)</f>
        <v>508546698</v>
      </c>
      <c r="C44" s="296"/>
      <c r="D44" s="296"/>
      <c r="E44" s="274">
        <v>513046956.26966047</v>
      </c>
      <c r="F44" s="262">
        <f t="shared" si="1"/>
        <v>-4500258.2696604729</v>
      </c>
      <c r="G44" s="262">
        <f t="shared" si="7"/>
        <v>4500258.2696604729</v>
      </c>
      <c r="H44" s="262">
        <v>0</v>
      </c>
      <c r="I44" s="262">
        <v>0</v>
      </c>
      <c r="J44" s="262">
        <v>0</v>
      </c>
      <c r="K44" s="262">
        <v>0</v>
      </c>
      <c r="L44" s="262">
        <v>0</v>
      </c>
      <c r="M44" s="262">
        <f t="shared" si="5"/>
        <v>0</v>
      </c>
    </row>
    <row r="45" spans="1:13" s="275" customFormat="1" ht="10.199999999999999" hidden="1" customHeight="1">
      <c r="A45" s="272" t="s">
        <v>229</v>
      </c>
      <c r="B45" s="355">
        <f>IFERROR(VLOOKUP(A45,BG!A:C,3,FALSE),0)</f>
        <v>101523842</v>
      </c>
      <c r="C45" s="296"/>
      <c r="D45" s="296"/>
      <c r="E45" s="274">
        <v>102649491.12004453</v>
      </c>
      <c r="F45" s="262">
        <f t="shared" si="1"/>
        <v>-1125649.1200445294</v>
      </c>
      <c r="G45" s="262">
        <f t="shared" si="7"/>
        <v>1125649.1200445294</v>
      </c>
      <c r="H45" s="262">
        <v>0</v>
      </c>
      <c r="I45" s="262">
        <v>0</v>
      </c>
      <c r="J45" s="262">
        <v>0</v>
      </c>
      <c r="K45" s="262">
        <v>0</v>
      </c>
      <c r="L45" s="262">
        <v>0</v>
      </c>
      <c r="M45" s="262">
        <f t="shared" si="5"/>
        <v>0</v>
      </c>
    </row>
    <row r="46" spans="1:13" s="275" customFormat="1" ht="10.199999999999999" hidden="1" customHeight="1">
      <c r="A46" s="272" t="s">
        <v>420</v>
      </c>
      <c r="B46" s="355">
        <f>IFERROR(VLOOKUP(A46,BG!A:C,3,FALSE),0)</f>
        <v>727233746.98000002</v>
      </c>
      <c r="C46" s="296"/>
      <c r="D46" s="296"/>
      <c r="E46" s="274">
        <v>0</v>
      </c>
      <c r="F46" s="262">
        <f t="shared" si="1"/>
        <v>727233746.98000002</v>
      </c>
      <c r="G46" s="262">
        <f t="shared" si="7"/>
        <v>-727233746.98000002</v>
      </c>
      <c r="H46" s="262">
        <v>0</v>
      </c>
      <c r="I46" s="262">
        <v>0</v>
      </c>
      <c r="J46" s="262">
        <v>0</v>
      </c>
      <c r="K46" s="262">
        <v>0</v>
      </c>
      <c r="L46" s="262">
        <v>0</v>
      </c>
      <c r="M46" s="262">
        <f t="shared" si="5"/>
        <v>0</v>
      </c>
    </row>
    <row r="47" spans="1:13" s="275" customFormat="1" ht="10.199999999999999" hidden="1" customHeight="1">
      <c r="A47" s="272" t="s">
        <v>231</v>
      </c>
      <c r="B47" s="355">
        <f>IFERROR(VLOOKUP(A47,BG!A:C,3,FALSE),0)</f>
        <v>0</v>
      </c>
      <c r="C47" s="296"/>
      <c r="D47" s="296"/>
      <c r="E47" s="274">
        <v>0</v>
      </c>
      <c r="F47" s="262">
        <f t="shared" si="1"/>
        <v>0</v>
      </c>
      <c r="G47" s="262">
        <f t="shared" si="7"/>
        <v>0</v>
      </c>
      <c r="H47" s="262">
        <v>0</v>
      </c>
      <c r="I47" s="262">
        <v>0</v>
      </c>
      <c r="J47" s="262">
        <v>0</v>
      </c>
      <c r="K47" s="262">
        <v>0</v>
      </c>
      <c r="L47" s="262">
        <v>0</v>
      </c>
      <c r="M47" s="262">
        <f t="shared" si="5"/>
        <v>0</v>
      </c>
    </row>
    <row r="48" spans="1:13" s="275" customFormat="1" ht="10.199999999999999" hidden="1" customHeight="1">
      <c r="A48" s="272" t="s">
        <v>481</v>
      </c>
      <c r="B48" s="355">
        <f>IFERROR(VLOOKUP(A48,BG!A:C,3,FALSE),0)</f>
        <v>717594845.99000001</v>
      </c>
      <c r="C48" s="296"/>
      <c r="D48" s="296"/>
      <c r="E48" s="274">
        <v>0</v>
      </c>
      <c r="F48" s="262">
        <f t="shared" si="1"/>
        <v>717594845.99000001</v>
      </c>
      <c r="G48" s="262">
        <f t="shared" si="7"/>
        <v>-717594845.99000001</v>
      </c>
      <c r="H48" s="262">
        <v>0</v>
      </c>
      <c r="I48" s="262">
        <v>0</v>
      </c>
      <c r="J48" s="262">
        <v>0</v>
      </c>
      <c r="K48" s="262">
        <v>0</v>
      </c>
      <c r="L48" s="262">
        <v>0</v>
      </c>
      <c r="M48" s="262">
        <f>+SUM(F48:L48)</f>
        <v>0</v>
      </c>
    </row>
    <row r="49" spans="1:13" s="275" customFormat="1" ht="10.199999999999999" hidden="1" customHeight="1">
      <c r="A49" s="272" t="s">
        <v>545</v>
      </c>
      <c r="B49" s="355">
        <f>IFERROR(VLOOKUP(A49,BG!A:C,3,FALSE),0)</f>
        <v>10094520548</v>
      </c>
      <c r="C49" s="296"/>
      <c r="D49" s="296"/>
      <c r="E49" s="274">
        <v>0</v>
      </c>
      <c r="F49" s="262">
        <f t="shared" si="1"/>
        <v>10094520548</v>
      </c>
      <c r="G49" s="262">
        <f t="shared" si="7"/>
        <v>-10094520548</v>
      </c>
      <c r="H49" s="262">
        <v>0</v>
      </c>
      <c r="I49" s="262">
        <v>0</v>
      </c>
      <c r="J49" s="262">
        <v>0</v>
      </c>
      <c r="K49" s="262">
        <v>0</v>
      </c>
      <c r="L49" s="262">
        <v>0</v>
      </c>
      <c r="M49" s="262">
        <f>+SUM(F49:L49)</f>
        <v>0</v>
      </c>
    </row>
    <row r="50" spans="1:13" s="275" customFormat="1" ht="10.199999999999999" hidden="1" customHeight="1">
      <c r="A50" s="272" t="s">
        <v>232</v>
      </c>
      <c r="B50" s="355"/>
      <c r="C50" s="296"/>
      <c r="D50" s="296"/>
      <c r="E50" s="274">
        <v>0</v>
      </c>
      <c r="F50" s="262">
        <f t="shared" si="1"/>
        <v>0</v>
      </c>
      <c r="G50" s="262">
        <f t="shared" si="7"/>
        <v>0</v>
      </c>
      <c r="H50" s="262">
        <v>0</v>
      </c>
      <c r="I50" s="262">
        <v>0</v>
      </c>
      <c r="J50" s="262">
        <v>0</v>
      </c>
      <c r="K50" s="262">
        <v>0</v>
      </c>
      <c r="L50" s="262">
        <v>0</v>
      </c>
      <c r="M50" s="262">
        <f t="shared" si="5"/>
        <v>0</v>
      </c>
    </row>
    <row r="51" spans="1:13" s="275" customFormat="1" ht="10.199999999999999" hidden="1" customHeight="1">
      <c r="A51" s="272" t="s">
        <v>243</v>
      </c>
      <c r="B51" s="355">
        <f>IFERROR(VLOOKUP(A51,BG!A:C,3,FALSE),0)</f>
        <v>0</v>
      </c>
      <c r="C51" s="296"/>
      <c r="D51" s="296"/>
      <c r="E51" s="274">
        <v>245338449.41680485</v>
      </c>
      <c r="F51" s="262">
        <f t="shared" si="1"/>
        <v>-245338449.41680485</v>
      </c>
      <c r="G51" s="262">
        <f t="shared" si="7"/>
        <v>245338449.41680485</v>
      </c>
      <c r="H51" s="262">
        <v>0</v>
      </c>
      <c r="I51" s="262">
        <v>0</v>
      </c>
      <c r="J51" s="262">
        <v>0</v>
      </c>
      <c r="K51" s="262">
        <v>0</v>
      </c>
      <c r="L51" s="262">
        <v>0</v>
      </c>
      <c r="M51" s="262">
        <f t="shared" si="5"/>
        <v>0</v>
      </c>
    </row>
    <row r="52" spans="1:13" s="275" customFormat="1" ht="10.199999999999999" hidden="1" customHeight="1">
      <c r="A52" s="272" t="s">
        <v>244</v>
      </c>
      <c r="B52" s="355">
        <f>IFERROR(VLOOKUP(A52,BG!A:C,3,FALSE),0)</f>
        <v>511739969</v>
      </c>
      <c r="C52" s="296"/>
      <c r="D52" s="296"/>
      <c r="E52" s="274">
        <v>515022173.43596774</v>
      </c>
      <c r="F52" s="262">
        <f t="shared" si="1"/>
        <v>-3282204.4359677434</v>
      </c>
      <c r="G52" s="262">
        <f t="shared" si="7"/>
        <v>3282204.4359677434</v>
      </c>
      <c r="H52" s="262">
        <v>0</v>
      </c>
      <c r="I52" s="262">
        <v>0</v>
      </c>
      <c r="J52" s="262">
        <v>0</v>
      </c>
      <c r="K52" s="262">
        <v>0</v>
      </c>
      <c r="L52" s="262">
        <v>0</v>
      </c>
      <c r="M52" s="262">
        <f t="shared" si="5"/>
        <v>0</v>
      </c>
    </row>
    <row r="53" spans="1:13" s="275" customFormat="1" ht="10.199999999999999" hidden="1" customHeight="1">
      <c r="A53" s="272" t="s">
        <v>234</v>
      </c>
      <c r="B53" s="355"/>
      <c r="C53" s="296"/>
      <c r="D53" s="296"/>
      <c r="E53" s="274">
        <v>201912211.38769138</v>
      </c>
      <c r="F53" s="262">
        <f t="shared" si="1"/>
        <v>-201912211.38769138</v>
      </c>
      <c r="G53" s="262">
        <f t="shared" si="7"/>
        <v>201912211.38769138</v>
      </c>
      <c r="H53" s="262"/>
      <c r="I53" s="262"/>
      <c r="J53" s="262"/>
      <c r="K53" s="262"/>
      <c r="L53" s="262"/>
      <c r="M53" s="262"/>
    </row>
    <row r="54" spans="1:13" s="275" customFormat="1" ht="10.199999999999999" hidden="1" customHeight="1">
      <c r="A54" s="272" t="s">
        <v>235</v>
      </c>
      <c r="B54" s="355"/>
      <c r="C54" s="296"/>
      <c r="D54" s="296"/>
      <c r="E54" s="274">
        <v>201912211.38769138</v>
      </c>
      <c r="F54" s="262">
        <f t="shared" si="1"/>
        <v>-201912211.38769138</v>
      </c>
      <c r="G54" s="262">
        <f t="shared" si="7"/>
        <v>201912211.38769138</v>
      </c>
      <c r="H54" s="262"/>
      <c r="I54" s="262"/>
      <c r="J54" s="262"/>
      <c r="K54" s="262"/>
      <c r="L54" s="262"/>
      <c r="M54" s="262"/>
    </row>
    <row r="55" spans="1:13" s="275" customFormat="1" ht="10.199999999999999" hidden="1" customHeight="1">
      <c r="A55" s="272" t="s">
        <v>236</v>
      </c>
      <c r="B55" s="355"/>
      <c r="C55" s="296"/>
      <c r="D55" s="296"/>
      <c r="E55" s="274">
        <v>199267102.88789141</v>
      </c>
      <c r="F55" s="262">
        <f t="shared" si="1"/>
        <v>-199267102.88789141</v>
      </c>
      <c r="G55" s="262">
        <f t="shared" si="7"/>
        <v>199267102.88789141</v>
      </c>
      <c r="H55" s="262"/>
      <c r="I55" s="262"/>
      <c r="J55" s="262"/>
      <c r="K55" s="262"/>
      <c r="L55" s="262"/>
      <c r="M55" s="262"/>
    </row>
    <row r="56" spans="1:13" s="275" customFormat="1" ht="10.199999999999999" hidden="1" customHeight="1">
      <c r="A56" s="272" t="s">
        <v>237</v>
      </c>
      <c r="B56" s="355"/>
      <c r="C56" s="296"/>
      <c r="D56" s="296"/>
      <c r="E56" s="274">
        <v>199267102.88789141</v>
      </c>
      <c r="F56" s="262">
        <f t="shared" si="1"/>
        <v>-199267102.88789141</v>
      </c>
      <c r="G56" s="262">
        <f t="shared" si="7"/>
        <v>199267102.88789141</v>
      </c>
      <c r="H56" s="262"/>
      <c r="I56" s="262"/>
      <c r="J56" s="262"/>
      <c r="K56" s="262"/>
      <c r="L56" s="262"/>
      <c r="M56" s="262"/>
    </row>
    <row r="57" spans="1:13" s="275" customFormat="1" ht="10.199999999999999" hidden="1" customHeight="1">
      <c r="A57" s="272" t="s">
        <v>238</v>
      </c>
      <c r="B57" s="355"/>
      <c r="C57" s="296"/>
      <c r="D57" s="296"/>
      <c r="E57" s="274">
        <v>199267102.88789141</v>
      </c>
      <c r="F57" s="262">
        <f t="shared" si="1"/>
        <v>-199267102.88789141</v>
      </c>
      <c r="G57" s="262">
        <f t="shared" si="7"/>
        <v>199267102.88789141</v>
      </c>
      <c r="H57" s="262"/>
      <c r="I57" s="262"/>
      <c r="J57" s="262"/>
      <c r="K57" s="262"/>
      <c r="L57" s="262"/>
      <c r="M57" s="262"/>
    </row>
    <row r="58" spans="1:13" s="275" customFormat="1" ht="10.199999999999999" hidden="1" customHeight="1">
      <c r="A58" s="272" t="s">
        <v>292</v>
      </c>
      <c r="B58" s="355"/>
      <c r="C58" s="296"/>
      <c r="D58" s="296"/>
      <c r="E58" s="274">
        <v>199267102.88789141</v>
      </c>
      <c r="F58" s="262">
        <f t="shared" si="1"/>
        <v>-199267102.88789141</v>
      </c>
      <c r="G58" s="262">
        <f t="shared" si="7"/>
        <v>199267102.88789141</v>
      </c>
      <c r="H58" s="262"/>
      <c r="I58" s="262"/>
      <c r="J58" s="262"/>
      <c r="K58" s="262"/>
      <c r="L58" s="262"/>
      <c r="M58" s="262"/>
    </row>
    <row r="59" spans="1:13" s="275" customFormat="1" ht="10.199999999999999" hidden="1" customHeight="1">
      <c r="A59" s="272" t="s">
        <v>239</v>
      </c>
      <c r="B59" s="355"/>
      <c r="C59" s="296"/>
      <c r="D59" s="296"/>
      <c r="E59" s="274">
        <v>199267102.88789141</v>
      </c>
      <c r="F59" s="262">
        <f t="shared" si="1"/>
        <v>-199267102.88789141</v>
      </c>
      <c r="G59" s="262">
        <f t="shared" si="7"/>
        <v>199267102.88789141</v>
      </c>
      <c r="H59" s="262"/>
      <c r="I59" s="262"/>
      <c r="J59" s="262"/>
      <c r="K59" s="262"/>
      <c r="L59" s="262"/>
      <c r="M59" s="262"/>
    </row>
    <row r="60" spans="1:13" s="275" customFormat="1" ht="10.199999999999999" hidden="1" customHeight="1">
      <c r="A60" s="272" t="s">
        <v>240</v>
      </c>
      <c r="B60" s="355"/>
      <c r="C60" s="296"/>
      <c r="D60" s="296"/>
      <c r="E60" s="274">
        <v>199267102.88789141</v>
      </c>
      <c r="F60" s="262">
        <f t="shared" si="1"/>
        <v>-199267102.88789141</v>
      </c>
      <c r="G60" s="262">
        <f t="shared" si="7"/>
        <v>199267102.88789141</v>
      </c>
      <c r="H60" s="262"/>
      <c r="I60" s="262"/>
      <c r="J60" s="262"/>
      <c r="K60" s="262"/>
      <c r="L60" s="262"/>
      <c r="M60" s="262"/>
    </row>
    <row r="61" spans="1:13" s="275" customFormat="1" ht="10.199999999999999" hidden="1" customHeight="1">
      <c r="A61" s="272" t="s">
        <v>241</v>
      </c>
      <c r="B61" s="355"/>
      <c r="C61" s="296"/>
      <c r="D61" s="296"/>
      <c r="E61" s="274">
        <v>199267102.88789141</v>
      </c>
      <c r="F61" s="262">
        <f t="shared" si="1"/>
        <v>-199267102.88789141</v>
      </c>
      <c r="G61" s="262">
        <f t="shared" si="7"/>
        <v>199267102.88789141</v>
      </c>
      <c r="H61" s="262"/>
      <c r="I61" s="262"/>
      <c r="J61" s="262"/>
      <c r="K61" s="262"/>
      <c r="L61" s="262"/>
      <c r="M61" s="262"/>
    </row>
    <row r="62" spans="1:13" s="275" customFormat="1" ht="10.199999999999999" hidden="1" customHeight="1">
      <c r="A62" s="272" t="s">
        <v>242</v>
      </c>
      <c r="B62" s="355"/>
      <c r="C62" s="296"/>
      <c r="D62" s="296"/>
      <c r="E62" s="274">
        <v>199267102.88789141</v>
      </c>
      <c r="F62" s="262">
        <f t="shared" si="1"/>
        <v>-199267102.88789141</v>
      </c>
      <c r="G62" s="262">
        <f t="shared" si="7"/>
        <v>199267102.88789141</v>
      </c>
      <c r="H62" s="262"/>
      <c r="I62" s="262"/>
      <c r="J62" s="262"/>
      <c r="K62" s="262"/>
      <c r="L62" s="262"/>
      <c r="M62" s="262"/>
    </row>
    <row r="63" spans="1:13" s="275" customFormat="1" ht="10.199999999999999" hidden="1" customHeight="1">
      <c r="A63" s="272" t="s">
        <v>391</v>
      </c>
      <c r="B63" s="355"/>
      <c r="C63" s="296"/>
      <c r="D63" s="296"/>
      <c r="E63" s="274">
        <v>511148022.17359167</v>
      </c>
      <c r="F63" s="262">
        <f t="shared" si="1"/>
        <v>-511148022.17359167</v>
      </c>
      <c r="G63" s="262">
        <f t="shared" si="7"/>
        <v>511148022.17359167</v>
      </c>
      <c r="H63" s="262"/>
      <c r="I63" s="262"/>
      <c r="J63" s="262"/>
      <c r="K63" s="262"/>
      <c r="L63" s="262"/>
      <c r="M63" s="262"/>
    </row>
    <row r="64" spans="1:13" s="275" customFormat="1" ht="10.199999999999999" hidden="1" customHeight="1">
      <c r="A64" s="272" t="s">
        <v>392</v>
      </c>
      <c r="B64" s="355"/>
      <c r="C64" s="296"/>
      <c r="D64" s="296"/>
      <c r="E64" s="274">
        <v>510463172.0283891</v>
      </c>
      <c r="F64" s="262">
        <f t="shared" si="1"/>
        <v>-510463172.0283891</v>
      </c>
      <c r="G64" s="262">
        <f t="shared" si="7"/>
        <v>510463172.0283891</v>
      </c>
      <c r="H64" s="262"/>
      <c r="I64" s="262"/>
      <c r="J64" s="262"/>
      <c r="K64" s="262"/>
      <c r="L64" s="262"/>
      <c r="M64" s="262"/>
    </row>
    <row r="65" spans="1:13" s="275" customFormat="1" ht="10.199999999999999" hidden="1" customHeight="1">
      <c r="A65" s="272" t="s">
        <v>389</v>
      </c>
      <c r="B65" s="355"/>
      <c r="C65" s="296"/>
      <c r="D65" s="296"/>
      <c r="E65" s="274">
        <v>510463172.0283891</v>
      </c>
      <c r="F65" s="262">
        <f t="shared" si="1"/>
        <v>-510463172.0283891</v>
      </c>
      <c r="G65" s="262">
        <f t="shared" si="7"/>
        <v>510463172.0283891</v>
      </c>
      <c r="H65" s="262"/>
      <c r="I65" s="262"/>
      <c r="J65" s="262"/>
      <c r="K65" s="262"/>
      <c r="L65" s="262"/>
      <c r="M65" s="262"/>
    </row>
    <row r="66" spans="1:13" s="275" customFormat="1" ht="10.199999999999999" hidden="1" customHeight="1">
      <c r="A66" s="272" t="s">
        <v>393</v>
      </c>
      <c r="B66" s="355"/>
      <c r="C66" s="296"/>
      <c r="D66" s="296"/>
      <c r="E66" s="274">
        <v>510463172.0283891</v>
      </c>
      <c r="F66" s="262">
        <f t="shared" si="1"/>
        <v>-510463172.0283891</v>
      </c>
      <c r="G66" s="262">
        <f t="shared" si="7"/>
        <v>510463172.0283891</v>
      </c>
      <c r="H66" s="262"/>
      <c r="I66" s="262"/>
      <c r="J66" s="262"/>
      <c r="K66" s="262"/>
      <c r="L66" s="262"/>
      <c r="M66" s="262"/>
    </row>
    <row r="67" spans="1:13" s="275" customFormat="1" ht="10.199999999999999" hidden="1" customHeight="1">
      <c r="A67" s="272" t="s">
        <v>394</v>
      </c>
      <c r="B67" s="355"/>
      <c r="C67" s="296"/>
      <c r="D67" s="296"/>
      <c r="E67" s="274">
        <v>510463172.0283891</v>
      </c>
      <c r="F67" s="262">
        <f t="shared" si="1"/>
        <v>-510463172.0283891</v>
      </c>
      <c r="G67" s="262">
        <f t="shared" si="7"/>
        <v>510463172.0283891</v>
      </c>
      <c r="H67" s="262"/>
      <c r="I67" s="262"/>
      <c r="J67" s="262"/>
      <c r="K67" s="262"/>
      <c r="L67" s="262"/>
      <c r="M67" s="262"/>
    </row>
    <row r="68" spans="1:13" s="275" customFormat="1" ht="10.199999999999999" hidden="1" customHeight="1">
      <c r="A68" s="272" t="s">
        <v>390</v>
      </c>
      <c r="B68" s="355"/>
      <c r="C68" s="296"/>
      <c r="D68" s="296"/>
      <c r="E68" s="274">
        <v>510463172.0283891</v>
      </c>
      <c r="F68" s="262">
        <f t="shared" si="1"/>
        <v>-510463172.0283891</v>
      </c>
      <c r="G68" s="262">
        <f t="shared" si="7"/>
        <v>510463172.0283891</v>
      </c>
      <c r="H68" s="262"/>
      <c r="I68" s="262"/>
      <c r="J68" s="262"/>
      <c r="K68" s="262"/>
      <c r="L68" s="262"/>
      <c r="M68" s="262"/>
    </row>
    <row r="69" spans="1:13" s="275" customFormat="1" ht="10.199999999999999" hidden="1" customHeight="1">
      <c r="A69" s="272" t="s">
        <v>246</v>
      </c>
      <c r="B69" s="355">
        <f>IFERROR(VLOOKUP(A69,BG!A:C,3,FALSE),0)</f>
        <v>505564098</v>
      </c>
      <c r="C69" s="296"/>
      <c r="D69" s="296"/>
      <c r="E69" s="274">
        <v>506550666.43113458</v>
      </c>
      <c r="F69" s="262">
        <f t="shared" si="1"/>
        <v>-986568.43113458157</v>
      </c>
      <c r="G69" s="262">
        <f t="shared" si="7"/>
        <v>986568.43113458157</v>
      </c>
      <c r="H69" s="262">
        <v>0</v>
      </c>
      <c r="I69" s="262">
        <v>0</v>
      </c>
      <c r="J69" s="262">
        <v>0</v>
      </c>
      <c r="K69" s="262">
        <v>0</v>
      </c>
      <c r="L69" s="262">
        <v>0</v>
      </c>
      <c r="M69" s="262">
        <f t="shared" si="5"/>
        <v>0</v>
      </c>
    </row>
    <row r="70" spans="1:13" s="275" customFormat="1" ht="10.199999999999999" hidden="1" customHeight="1">
      <c r="A70" s="272" t="s">
        <v>248</v>
      </c>
      <c r="B70" s="355">
        <f>IFERROR(VLOOKUP(A70,BG!A:C,3,FALSE),0)</f>
        <v>505564098</v>
      </c>
      <c r="C70" s="296"/>
      <c r="D70" s="296"/>
      <c r="E70" s="274">
        <v>506550666.43113458</v>
      </c>
      <c r="F70" s="262">
        <f t="shared" si="1"/>
        <v>-986568.43113458157</v>
      </c>
      <c r="G70" s="262">
        <f t="shared" si="7"/>
        <v>986568.43113458157</v>
      </c>
      <c r="H70" s="262">
        <v>0</v>
      </c>
      <c r="I70" s="262">
        <v>0</v>
      </c>
      <c r="J70" s="262">
        <v>0</v>
      </c>
      <c r="K70" s="262">
        <v>0</v>
      </c>
      <c r="L70" s="262">
        <v>0</v>
      </c>
      <c r="M70" s="262">
        <f t="shared" si="5"/>
        <v>0</v>
      </c>
    </row>
    <row r="71" spans="1:13" s="275" customFormat="1" ht="10.199999999999999" hidden="1" customHeight="1">
      <c r="A71" s="272" t="s">
        <v>250</v>
      </c>
      <c r="B71" s="355">
        <f>IFERROR(VLOOKUP(A71,BG!A:C,3,FALSE),0)</f>
        <v>0</v>
      </c>
      <c r="C71" s="296"/>
      <c r="D71" s="296"/>
      <c r="E71" s="274">
        <v>522737829.66777599</v>
      </c>
      <c r="F71" s="262">
        <f t="shared" si="1"/>
        <v>-522737829.66777599</v>
      </c>
      <c r="G71" s="262">
        <f t="shared" si="7"/>
        <v>522737829.66777599</v>
      </c>
      <c r="H71" s="262"/>
      <c r="I71" s="262"/>
      <c r="J71" s="262"/>
      <c r="K71" s="262"/>
      <c r="L71" s="262"/>
      <c r="M71" s="262"/>
    </row>
    <row r="72" spans="1:13" s="275" customFormat="1" ht="10.199999999999999" hidden="1" customHeight="1">
      <c r="A72" s="272" t="s">
        <v>395</v>
      </c>
      <c r="B72" s="355">
        <f>IFERROR(VLOOKUP(A72,BG!A:C,3,FALSE),0)</f>
        <v>0</v>
      </c>
      <c r="C72" s="296"/>
      <c r="D72" s="296"/>
      <c r="E72" s="274">
        <v>124815552.74499473</v>
      </c>
      <c r="F72" s="262">
        <f t="shared" si="1"/>
        <v>-124815552.74499473</v>
      </c>
      <c r="G72" s="262">
        <f t="shared" si="7"/>
        <v>124815552.74499473</v>
      </c>
      <c r="H72" s="262"/>
      <c r="I72" s="262"/>
      <c r="J72" s="262"/>
      <c r="K72" s="262"/>
      <c r="L72" s="262"/>
      <c r="M72" s="262"/>
    </row>
    <row r="73" spans="1:13" s="275" customFormat="1" ht="10.199999999999999" hidden="1" customHeight="1">
      <c r="A73" s="272" t="s">
        <v>396</v>
      </c>
      <c r="B73" s="355">
        <f>IFERROR(VLOOKUP(A73,BG!A:C,3,FALSE),0)</f>
        <v>0</v>
      </c>
      <c r="C73" s="296"/>
      <c r="D73" s="296"/>
      <c r="E73" s="274">
        <v>124815552.74499473</v>
      </c>
      <c r="F73" s="262">
        <f t="shared" si="1"/>
        <v>-124815552.74499473</v>
      </c>
      <c r="G73" s="262">
        <f t="shared" si="7"/>
        <v>124815552.74499473</v>
      </c>
      <c r="H73" s="262"/>
      <c r="I73" s="262"/>
      <c r="J73" s="262"/>
      <c r="K73" s="262"/>
      <c r="L73" s="262"/>
      <c r="M73" s="262"/>
    </row>
    <row r="74" spans="1:13" s="275" customFormat="1" ht="10.199999999999999" hidden="1" customHeight="1">
      <c r="A74" s="272" t="s">
        <v>251</v>
      </c>
      <c r="B74" s="355">
        <f>IFERROR(VLOOKUP(A74,BG!A:C,3,FALSE),0)</f>
        <v>0</v>
      </c>
      <c r="C74" s="296"/>
      <c r="D74" s="296"/>
      <c r="E74" s="274">
        <v>89426718.463574097</v>
      </c>
      <c r="F74" s="262">
        <f t="shared" si="1"/>
        <v>-89426718.463574097</v>
      </c>
      <c r="G74" s="262">
        <f t="shared" si="7"/>
        <v>89426718.463574097</v>
      </c>
      <c r="H74" s="262"/>
      <c r="I74" s="262"/>
      <c r="J74" s="262"/>
      <c r="K74" s="262"/>
      <c r="L74" s="262"/>
      <c r="M74" s="262"/>
    </row>
    <row r="75" spans="1:13" s="275" customFormat="1" ht="10.199999999999999" hidden="1" customHeight="1">
      <c r="A75" s="272" t="s">
        <v>252</v>
      </c>
      <c r="B75" s="355">
        <f>IFERROR(VLOOKUP(A75,BG!A:C,3,FALSE),0)</f>
        <v>0</v>
      </c>
      <c r="C75" s="296"/>
      <c r="D75" s="296"/>
      <c r="E75" s="274">
        <v>37274144.356443949</v>
      </c>
      <c r="F75" s="262">
        <f t="shared" si="1"/>
        <v>-37274144.356443949</v>
      </c>
      <c r="G75" s="262">
        <f t="shared" si="7"/>
        <v>37274144.356443949</v>
      </c>
      <c r="H75" s="262"/>
      <c r="I75" s="262"/>
      <c r="J75" s="262"/>
      <c r="K75" s="262"/>
      <c r="L75" s="262"/>
      <c r="M75" s="262"/>
    </row>
    <row r="76" spans="1:13" s="275" customFormat="1" ht="10.199999999999999" hidden="1" customHeight="1">
      <c r="A76" s="272" t="s">
        <v>253</v>
      </c>
      <c r="B76" s="355">
        <f>IFERROR(VLOOKUP(A76,BG!A:C,3,FALSE),0)</f>
        <v>0</v>
      </c>
      <c r="C76" s="296"/>
      <c r="D76" s="296"/>
      <c r="E76" s="274">
        <v>102220948.75368312</v>
      </c>
      <c r="F76" s="262">
        <f t="shared" si="1"/>
        <v>-102220948.75368312</v>
      </c>
      <c r="G76" s="262">
        <f t="shared" si="7"/>
        <v>102220948.75368312</v>
      </c>
      <c r="H76" s="262"/>
      <c r="I76" s="262"/>
      <c r="J76" s="262"/>
      <c r="K76" s="262"/>
      <c r="L76" s="262"/>
      <c r="M76" s="262"/>
    </row>
    <row r="77" spans="1:13" s="275" customFormat="1" ht="10.199999999999999" hidden="1" customHeight="1">
      <c r="A77" s="272" t="s">
        <v>254</v>
      </c>
      <c r="B77" s="355">
        <f>IFERROR(VLOOKUP(A77,BG!A:C,3,FALSE),0)</f>
        <v>202979452</v>
      </c>
      <c r="C77" s="296"/>
      <c r="D77" s="296"/>
      <c r="E77" s="274">
        <v>0</v>
      </c>
      <c r="F77" s="262">
        <f t="shared" ref="F77:F164" si="13">+B77+C77-D77-E77</f>
        <v>202979452</v>
      </c>
      <c r="G77" s="262">
        <f t="shared" si="7"/>
        <v>-202979452</v>
      </c>
      <c r="H77" s="262">
        <v>0</v>
      </c>
      <c r="I77" s="262">
        <v>0</v>
      </c>
      <c r="J77" s="262">
        <v>0</v>
      </c>
      <c r="K77" s="262">
        <v>0</v>
      </c>
      <c r="L77" s="262">
        <v>0</v>
      </c>
      <c r="M77" s="262">
        <f t="shared" si="5"/>
        <v>0</v>
      </c>
    </row>
    <row r="78" spans="1:13" s="275" customFormat="1" ht="10.199999999999999" hidden="1" customHeight="1">
      <c r="A78" s="272" t="s">
        <v>256</v>
      </c>
      <c r="B78" s="355">
        <f>IFERROR(VLOOKUP(A78,BG!A:C,3,FALSE),0)</f>
        <v>202979452</v>
      </c>
      <c r="C78" s="296"/>
      <c r="D78" s="296"/>
      <c r="E78" s="274">
        <v>0</v>
      </c>
      <c r="F78" s="262">
        <f t="shared" si="13"/>
        <v>202979452</v>
      </c>
      <c r="G78" s="262">
        <f t="shared" si="7"/>
        <v>-202979452</v>
      </c>
      <c r="H78" s="262">
        <v>0</v>
      </c>
      <c r="I78" s="262">
        <v>0</v>
      </c>
      <c r="J78" s="262">
        <v>0</v>
      </c>
      <c r="K78" s="262">
        <v>0</v>
      </c>
      <c r="L78" s="262">
        <v>0</v>
      </c>
      <c r="M78" s="262">
        <f t="shared" si="5"/>
        <v>0</v>
      </c>
    </row>
    <row r="79" spans="1:13" s="275" customFormat="1" ht="10.199999999999999" hidden="1" customHeight="1">
      <c r="A79" s="272" t="s">
        <v>258</v>
      </c>
      <c r="B79" s="355">
        <f>IFERROR(VLOOKUP(A79,BG!A:C,3,FALSE),0)</f>
        <v>202979452</v>
      </c>
      <c r="C79" s="296"/>
      <c r="D79" s="296"/>
      <c r="E79" s="274">
        <v>0</v>
      </c>
      <c r="F79" s="262">
        <f t="shared" si="13"/>
        <v>202979452</v>
      </c>
      <c r="G79" s="262">
        <f t="shared" si="7"/>
        <v>-202979452</v>
      </c>
      <c r="H79" s="262">
        <v>0</v>
      </c>
      <c r="I79" s="262">
        <v>0</v>
      </c>
      <c r="J79" s="262">
        <v>0</v>
      </c>
      <c r="K79" s="262">
        <v>0</v>
      </c>
      <c r="L79" s="262">
        <v>0</v>
      </c>
      <c r="M79" s="262">
        <f t="shared" si="5"/>
        <v>0</v>
      </c>
    </row>
    <row r="80" spans="1:13" s="275" customFormat="1" ht="10.199999999999999" hidden="1" customHeight="1">
      <c r="A80" s="272" t="s">
        <v>260</v>
      </c>
      <c r="B80" s="355">
        <f>IFERROR(VLOOKUP(A80,BG!A:C,3,FALSE),0)</f>
        <v>202979452</v>
      </c>
      <c r="C80" s="296"/>
      <c r="D80" s="296"/>
      <c r="E80" s="274">
        <v>0</v>
      </c>
      <c r="F80" s="262">
        <f t="shared" si="13"/>
        <v>202979452</v>
      </c>
      <c r="G80" s="262">
        <f t="shared" si="7"/>
        <v>-202979452</v>
      </c>
      <c r="H80" s="262">
        <v>0</v>
      </c>
      <c r="I80" s="262">
        <v>0</v>
      </c>
      <c r="J80" s="262">
        <v>0</v>
      </c>
      <c r="K80" s="262">
        <v>0</v>
      </c>
      <c r="L80" s="262">
        <v>0</v>
      </c>
      <c r="M80" s="262">
        <f t="shared" si="5"/>
        <v>0</v>
      </c>
    </row>
    <row r="81" spans="1:13" s="275" customFormat="1" ht="10.199999999999999" hidden="1" customHeight="1">
      <c r="A81" s="272" t="s">
        <v>262</v>
      </c>
      <c r="B81" s="355">
        <f>IFERROR(VLOOKUP(A81,BG!A:C,3,FALSE),0)</f>
        <v>202979452</v>
      </c>
      <c r="C81" s="296"/>
      <c r="D81" s="296">
        <f>+C212</f>
        <v>0</v>
      </c>
      <c r="E81" s="274">
        <v>0</v>
      </c>
      <c r="F81" s="262">
        <f t="shared" si="13"/>
        <v>202979452</v>
      </c>
      <c r="G81" s="262">
        <f t="shared" si="7"/>
        <v>-202979452</v>
      </c>
      <c r="H81" s="262">
        <v>0</v>
      </c>
      <c r="I81" s="262">
        <v>0</v>
      </c>
      <c r="J81" s="262">
        <v>0</v>
      </c>
      <c r="K81" s="262">
        <v>0</v>
      </c>
      <c r="L81" s="262">
        <v>0</v>
      </c>
      <c r="M81" s="262">
        <f t="shared" si="5"/>
        <v>0</v>
      </c>
    </row>
    <row r="82" spans="1:13" s="275" customFormat="1" ht="10.199999999999999" hidden="1" customHeight="1">
      <c r="A82" s="272" t="s">
        <v>264</v>
      </c>
      <c r="B82" s="355">
        <f>IFERROR(VLOOKUP(A82,BG!A:C,3,FALSE),0)</f>
        <v>202979452</v>
      </c>
      <c r="C82" s="296"/>
      <c r="D82" s="296"/>
      <c r="E82" s="274">
        <v>0</v>
      </c>
      <c r="F82" s="262">
        <f t="shared" si="13"/>
        <v>202979452</v>
      </c>
      <c r="G82" s="262">
        <f t="shared" si="7"/>
        <v>-202979452</v>
      </c>
      <c r="H82" s="262">
        <v>0</v>
      </c>
      <c r="I82" s="262">
        <v>0</v>
      </c>
      <c r="J82" s="262">
        <v>0</v>
      </c>
      <c r="K82" s="262">
        <v>0</v>
      </c>
      <c r="L82" s="262">
        <v>0</v>
      </c>
      <c r="M82" s="262">
        <f t="shared" si="5"/>
        <v>0</v>
      </c>
    </row>
    <row r="83" spans="1:13" s="275" customFormat="1" ht="10.199999999999999" hidden="1" customHeight="1">
      <c r="A83" s="272" t="s">
        <v>266</v>
      </c>
      <c r="B83" s="355">
        <f>IFERROR(VLOOKUP(A83,BG!A:C,3,FALSE),0)</f>
        <v>202979452</v>
      </c>
      <c r="C83" s="296"/>
      <c r="D83" s="296"/>
      <c r="E83" s="274">
        <v>0</v>
      </c>
      <c r="F83" s="262">
        <f t="shared" si="13"/>
        <v>202979452</v>
      </c>
      <c r="G83" s="262">
        <f t="shared" si="7"/>
        <v>-202979452</v>
      </c>
      <c r="H83" s="262">
        <v>0</v>
      </c>
      <c r="I83" s="262">
        <v>0</v>
      </c>
      <c r="J83" s="262">
        <v>0</v>
      </c>
      <c r="K83" s="262">
        <v>0</v>
      </c>
      <c r="L83" s="262">
        <v>0</v>
      </c>
      <c r="M83" s="262">
        <f t="shared" si="5"/>
        <v>0</v>
      </c>
    </row>
    <row r="84" spans="1:13" s="275" customFormat="1" ht="10.199999999999999" hidden="1" customHeight="1">
      <c r="A84" s="272" t="s">
        <v>268</v>
      </c>
      <c r="B84" s="355">
        <f>IFERROR(VLOOKUP(A84,BG!A:C,3,FALSE),0)</f>
        <v>202979452</v>
      </c>
      <c r="C84" s="296"/>
      <c r="D84" s="296"/>
      <c r="E84" s="274">
        <v>0</v>
      </c>
      <c r="F84" s="262">
        <f t="shared" si="13"/>
        <v>202979452</v>
      </c>
      <c r="G84" s="262">
        <f t="shared" si="7"/>
        <v>-202979452</v>
      </c>
      <c r="H84" s="262">
        <v>0</v>
      </c>
      <c r="I84" s="262">
        <v>0</v>
      </c>
      <c r="J84" s="262">
        <v>0</v>
      </c>
      <c r="K84" s="262">
        <v>0</v>
      </c>
      <c r="L84" s="262">
        <v>0</v>
      </c>
      <c r="M84" s="262">
        <f t="shared" si="5"/>
        <v>0</v>
      </c>
    </row>
    <row r="85" spans="1:13" s="275" customFormat="1" ht="10.199999999999999" hidden="1" customHeight="1">
      <c r="A85" s="272" t="s">
        <v>270</v>
      </c>
      <c r="B85" s="355">
        <f>IFERROR(VLOOKUP(A85,BG!A:C,3,FALSE),0)</f>
        <v>202979452</v>
      </c>
      <c r="C85" s="296"/>
      <c r="D85" s="296"/>
      <c r="E85" s="274">
        <v>0</v>
      </c>
      <c r="F85" s="262">
        <f t="shared" si="13"/>
        <v>202979452</v>
      </c>
      <c r="G85" s="262">
        <f t="shared" si="7"/>
        <v>-202979452</v>
      </c>
      <c r="H85" s="262">
        <v>0</v>
      </c>
      <c r="I85" s="262">
        <v>0</v>
      </c>
      <c r="J85" s="262">
        <v>0</v>
      </c>
      <c r="K85" s="262">
        <v>0</v>
      </c>
      <c r="L85" s="262">
        <v>0</v>
      </c>
      <c r="M85" s="262">
        <f t="shared" si="5"/>
        <v>0</v>
      </c>
    </row>
    <row r="86" spans="1:13" s="275" customFormat="1" ht="10.199999999999999" hidden="1" customHeight="1">
      <c r="A86" s="272" t="s">
        <v>272</v>
      </c>
      <c r="B86" s="355">
        <f>IFERROR(VLOOKUP(A86,BG!A:C,3,FALSE),0)</f>
        <v>202979452</v>
      </c>
      <c r="C86" s="296"/>
      <c r="D86" s="296"/>
      <c r="E86" s="274">
        <v>0</v>
      </c>
      <c r="F86" s="262">
        <f t="shared" si="13"/>
        <v>202979452</v>
      </c>
      <c r="G86" s="262">
        <f t="shared" si="7"/>
        <v>-202979452</v>
      </c>
      <c r="H86" s="262">
        <v>0</v>
      </c>
      <c r="I86" s="262">
        <v>0</v>
      </c>
      <c r="J86" s="262">
        <v>0</v>
      </c>
      <c r="K86" s="262">
        <v>0</v>
      </c>
      <c r="L86" s="262">
        <v>0</v>
      </c>
      <c r="M86" s="262">
        <f t="shared" si="5"/>
        <v>0</v>
      </c>
    </row>
    <row r="87" spans="1:13" s="275" customFormat="1" ht="10.199999999999999" hidden="1" customHeight="1">
      <c r="A87" s="272" t="s">
        <v>274</v>
      </c>
      <c r="B87" s="355">
        <f>IFERROR(VLOOKUP(A87,BG!A:C,3,FALSE),0)</f>
        <v>202979452</v>
      </c>
      <c r="C87" s="296"/>
      <c r="D87" s="296"/>
      <c r="E87" s="274">
        <v>0</v>
      </c>
      <c r="F87" s="262">
        <f t="shared" si="13"/>
        <v>202979452</v>
      </c>
      <c r="G87" s="262">
        <f t="shared" si="7"/>
        <v>-202979452</v>
      </c>
      <c r="H87" s="262">
        <v>0</v>
      </c>
      <c r="I87" s="262">
        <v>0</v>
      </c>
      <c r="J87" s="262">
        <v>0</v>
      </c>
      <c r="K87" s="262">
        <v>0</v>
      </c>
      <c r="L87" s="262">
        <v>0</v>
      </c>
      <c r="M87" s="262">
        <f t="shared" si="5"/>
        <v>0</v>
      </c>
    </row>
    <row r="88" spans="1:13" s="275" customFormat="1" ht="10.199999999999999" hidden="1" customHeight="1">
      <c r="A88" s="272" t="s">
        <v>276</v>
      </c>
      <c r="B88" s="355">
        <f>IFERROR(VLOOKUP(A88,BG!A:C,3,FALSE),0)</f>
        <v>202979452</v>
      </c>
      <c r="C88" s="296"/>
      <c r="D88" s="296"/>
      <c r="E88" s="274">
        <v>0</v>
      </c>
      <c r="F88" s="262">
        <f t="shared" si="13"/>
        <v>202979452</v>
      </c>
      <c r="G88" s="262">
        <f t="shared" si="7"/>
        <v>-202979452</v>
      </c>
      <c r="H88" s="262">
        <v>0</v>
      </c>
      <c r="I88" s="262">
        <v>0</v>
      </c>
      <c r="J88" s="262">
        <v>0</v>
      </c>
      <c r="K88" s="262">
        <v>0</v>
      </c>
      <c r="L88" s="262">
        <v>0</v>
      </c>
      <c r="M88" s="262">
        <f t="shared" si="5"/>
        <v>0</v>
      </c>
    </row>
    <row r="89" spans="1:13" s="275" customFormat="1" ht="10.199999999999999" hidden="1" customHeight="1">
      <c r="A89" s="272" t="s">
        <v>278</v>
      </c>
      <c r="B89" s="355">
        <f>IFERROR(VLOOKUP(A89,BG!A:C,3,FALSE),0)</f>
        <v>202979452</v>
      </c>
      <c r="C89" s="296"/>
      <c r="D89" s="296"/>
      <c r="E89" s="274">
        <v>0</v>
      </c>
      <c r="F89" s="262">
        <f t="shared" si="13"/>
        <v>202979452</v>
      </c>
      <c r="G89" s="262">
        <f t="shared" si="7"/>
        <v>-202979452</v>
      </c>
      <c r="H89" s="262">
        <v>0</v>
      </c>
      <c r="I89" s="262">
        <v>0</v>
      </c>
      <c r="J89" s="262">
        <v>0</v>
      </c>
      <c r="K89" s="262">
        <v>0</v>
      </c>
      <c r="L89" s="262">
        <v>0</v>
      </c>
      <c r="M89" s="262">
        <f t="shared" si="5"/>
        <v>0</v>
      </c>
    </row>
    <row r="90" spans="1:13" s="275" customFormat="1" ht="10.199999999999999" hidden="1" customHeight="1">
      <c r="A90" s="272" t="s">
        <v>280</v>
      </c>
      <c r="B90" s="355">
        <f>IFERROR(VLOOKUP(A90,BG!A:C,3,FALSE),0)</f>
        <v>202979452</v>
      </c>
      <c r="C90" s="296"/>
      <c r="D90" s="296"/>
      <c r="E90" s="274">
        <v>0</v>
      </c>
      <c r="F90" s="262">
        <f t="shared" si="13"/>
        <v>202979452</v>
      </c>
      <c r="G90" s="262">
        <f t="shared" si="7"/>
        <v>-202979452</v>
      </c>
      <c r="H90" s="262">
        <v>0</v>
      </c>
      <c r="I90" s="262">
        <v>0</v>
      </c>
      <c r="J90" s="262">
        <v>0</v>
      </c>
      <c r="K90" s="262">
        <v>0</v>
      </c>
      <c r="L90" s="262">
        <v>0</v>
      </c>
      <c r="M90" s="262">
        <f t="shared" si="5"/>
        <v>0</v>
      </c>
    </row>
    <row r="91" spans="1:13" s="275" customFormat="1" ht="10.199999999999999" hidden="1" customHeight="1">
      <c r="A91" s="272" t="s">
        <v>282</v>
      </c>
      <c r="B91" s="355">
        <f>IFERROR(VLOOKUP(A91,BG!A:C,3,FALSE),0)</f>
        <v>202979452</v>
      </c>
      <c r="C91" s="296"/>
      <c r="D91" s="296"/>
      <c r="E91" s="274">
        <v>0</v>
      </c>
      <c r="F91" s="262">
        <f t="shared" si="13"/>
        <v>202979452</v>
      </c>
      <c r="G91" s="262">
        <f t="shared" si="7"/>
        <v>-202979452</v>
      </c>
      <c r="H91" s="262"/>
      <c r="I91" s="262"/>
      <c r="J91" s="262"/>
      <c r="K91" s="262"/>
      <c r="L91" s="262"/>
      <c r="M91" s="262">
        <f t="shared" si="5"/>
        <v>0</v>
      </c>
    </row>
    <row r="92" spans="1:13" s="275" customFormat="1" ht="10.199999999999999" hidden="1" customHeight="1">
      <c r="A92" s="272" t="s">
        <v>284</v>
      </c>
      <c r="B92" s="355">
        <f>IFERROR(VLOOKUP(A92,BG!A:C,3,FALSE),0)</f>
        <v>0</v>
      </c>
      <c r="C92" s="296"/>
      <c r="D92" s="296"/>
      <c r="E92" s="274">
        <v>0</v>
      </c>
      <c r="F92" s="262">
        <f t="shared" si="13"/>
        <v>0</v>
      </c>
      <c r="G92" s="262">
        <f t="shared" ref="G92:G152" si="14">-F92</f>
        <v>0</v>
      </c>
      <c r="H92" s="262"/>
      <c r="I92" s="262"/>
      <c r="J92" s="262"/>
      <c r="K92" s="262"/>
      <c r="L92" s="262"/>
      <c r="M92" s="262">
        <f t="shared" si="5"/>
        <v>0</v>
      </c>
    </row>
    <row r="93" spans="1:13" s="275" customFormat="1" ht="10.199999999999999" hidden="1" customHeight="1">
      <c r="A93" s="272" t="s">
        <v>285</v>
      </c>
      <c r="B93" s="355">
        <f>IFERROR(VLOOKUP(A93,BG!A:C,3,FALSE),0)</f>
        <v>0</v>
      </c>
      <c r="C93" s="296"/>
      <c r="D93" s="296"/>
      <c r="E93" s="274">
        <v>0</v>
      </c>
      <c r="F93" s="262">
        <f t="shared" si="13"/>
        <v>0</v>
      </c>
      <c r="G93" s="262">
        <f t="shared" si="14"/>
        <v>0</v>
      </c>
      <c r="H93" s="262"/>
      <c r="I93" s="262"/>
      <c r="J93" s="262"/>
      <c r="K93" s="262"/>
      <c r="L93" s="262"/>
      <c r="M93" s="262">
        <f t="shared" si="5"/>
        <v>0</v>
      </c>
    </row>
    <row r="94" spans="1:13" s="275" customFormat="1" ht="10.199999999999999" hidden="1" customHeight="1">
      <c r="A94" s="272" t="s">
        <v>286</v>
      </c>
      <c r="B94" s="355">
        <f>IFERROR(VLOOKUP(A94,BG!A:C,3,FALSE),0)</f>
        <v>0</v>
      </c>
      <c r="C94" s="296"/>
      <c r="D94" s="296"/>
      <c r="E94" s="274">
        <v>0</v>
      </c>
      <c r="F94" s="262">
        <f t="shared" si="13"/>
        <v>0</v>
      </c>
      <c r="G94" s="262">
        <f t="shared" si="14"/>
        <v>0</v>
      </c>
      <c r="H94" s="262"/>
      <c r="I94" s="262"/>
      <c r="J94" s="262"/>
      <c r="K94" s="262"/>
      <c r="L94" s="262"/>
      <c r="M94" s="262">
        <f t="shared" si="5"/>
        <v>0</v>
      </c>
    </row>
    <row r="95" spans="1:13" s="275" customFormat="1" ht="10.199999999999999" hidden="1" customHeight="1">
      <c r="A95" s="272" t="s">
        <v>287</v>
      </c>
      <c r="B95" s="355">
        <f>IFERROR(VLOOKUP(A95,BG!A:C,3,FALSE),0)</f>
        <v>0</v>
      </c>
      <c r="C95" s="296"/>
      <c r="D95" s="296"/>
      <c r="E95" s="274">
        <v>0</v>
      </c>
      <c r="F95" s="262">
        <f t="shared" si="13"/>
        <v>0</v>
      </c>
      <c r="G95" s="262">
        <f t="shared" si="14"/>
        <v>0</v>
      </c>
      <c r="H95" s="262"/>
      <c r="I95" s="262"/>
      <c r="J95" s="262"/>
      <c r="K95" s="262"/>
      <c r="L95" s="262"/>
      <c r="M95" s="262">
        <f t="shared" si="5"/>
        <v>0</v>
      </c>
    </row>
    <row r="96" spans="1:13" s="275" customFormat="1" ht="10.199999999999999" hidden="1" customHeight="1">
      <c r="A96" s="272" t="s">
        <v>288</v>
      </c>
      <c r="B96" s="355">
        <f>IFERROR(VLOOKUP(A96,BG!A:C,3,FALSE),0)</f>
        <v>0</v>
      </c>
      <c r="C96" s="296"/>
      <c r="D96" s="296"/>
      <c r="E96" s="274">
        <v>0</v>
      </c>
      <c r="F96" s="262">
        <f t="shared" si="13"/>
        <v>0</v>
      </c>
      <c r="G96" s="262">
        <f t="shared" si="14"/>
        <v>0</v>
      </c>
      <c r="H96" s="262"/>
      <c r="I96" s="262"/>
      <c r="J96" s="262"/>
      <c r="K96" s="262"/>
      <c r="L96" s="262"/>
      <c r="M96" s="262">
        <f t="shared" si="5"/>
        <v>0</v>
      </c>
    </row>
    <row r="97" spans="1:13" s="275" customFormat="1" ht="10.199999999999999" hidden="1" customHeight="1">
      <c r="A97" s="272" t="s">
        <v>289</v>
      </c>
      <c r="B97" s="355">
        <f>IFERROR(VLOOKUP(A97,BG!A:C,3,FALSE),0)</f>
        <v>0</v>
      </c>
      <c r="C97" s="296"/>
      <c r="D97" s="296"/>
      <c r="E97" s="274">
        <v>0</v>
      </c>
      <c r="F97" s="262">
        <f t="shared" si="13"/>
        <v>0</v>
      </c>
      <c r="G97" s="262">
        <f t="shared" si="14"/>
        <v>0</v>
      </c>
      <c r="H97" s="262"/>
      <c r="I97" s="262"/>
      <c r="J97" s="262"/>
      <c r="K97" s="262"/>
      <c r="L97" s="262"/>
      <c r="M97" s="262">
        <f t="shared" si="5"/>
        <v>0</v>
      </c>
    </row>
    <row r="98" spans="1:13" s="275" customFormat="1" ht="10.199999999999999" hidden="1" customHeight="1">
      <c r="A98" s="272" t="s">
        <v>290</v>
      </c>
      <c r="B98" s="355">
        <f>IFERROR(VLOOKUP(A98,BG!A:C,3,FALSE),0)</f>
        <v>0</v>
      </c>
      <c r="C98" s="296"/>
      <c r="D98" s="296">
        <v>393</v>
      </c>
      <c r="E98" s="274">
        <v>0</v>
      </c>
      <c r="F98" s="262">
        <f t="shared" si="13"/>
        <v>-393</v>
      </c>
      <c r="G98" s="262">
        <f t="shared" si="14"/>
        <v>393</v>
      </c>
      <c r="H98" s="262"/>
      <c r="I98" s="262"/>
      <c r="J98" s="262"/>
      <c r="K98" s="262"/>
      <c r="L98" s="262"/>
      <c r="M98" s="262">
        <f t="shared" si="5"/>
        <v>0</v>
      </c>
    </row>
    <row r="99" spans="1:13" s="275" customFormat="1" ht="10.199999999999999" hidden="1" customHeight="1">
      <c r="A99" s="272" t="s">
        <v>291</v>
      </c>
      <c r="B99" s="355">
        <f>IFERROR(VLOOKUP(A99,BG!A:C,3,FALSE),0)</f>
        <v>0</v>
      </c>
      <c r="C99" s="296"/>
      <c r="D99" s="296"/>
      <c r="E99" s="274">
        <v>0</v>
      </c>
      <c r="F99" s="262">
        <f t="shared" si="13"/>
        <v>0</v>
      </c>
      <c r="G99" s="262">
        <f t="shared" si="14"/>
        <v>0</v>
      </c>
      <c r="H99" s="262"/>
      <c r="I99" s="262"/>
      <c r="J99" s="262"/>
      <c r="K99" s="262"/>
      <c r="L99" s="262"/>
      <c r="M99" s="262">
        <f t="shared" si="5"/>
        <v>0</v>
      </c>
    </row>
    <row r="100" spans="1:13" s="275" customFormat="1" ht="10.199999999999999" hidden="1" customHeight="1">
      <c r="A100" s="272" t="s">
        <v>422</v>
      </c>
      <c r="B100" s="355">
        <f>IFERROR(VLOOKUP(A100,BG!A:C,3,FALSE),0)</f>
        <v>108383135</v>
      </c>
      <c r="C100" s="296"/>
      <c r="D100" s="296"/>
      <c r="E100" s="274">
        <v>0</v>
      </c>
      <c r="F100" s="262">
        <f t="shared" si="13"/>
        <v>108383135</v>
      </c>
      <c r="G100" s="262">
        <f t="shared" si="14"/>
        <v>-108383135</v>
      </c>
      <c r="H100" s="262"/>
      <c r="I100" s="262"/>
      <c r="J100" s="262"/>
      <c r="K100" s="262"/>
      <c r="L100" s="262"/>
      <c r="M100" s="262">
        <f t="shared" si="5"/>
        <v>0</v>
      </c>
    </row>
    <row r="101" spans="1:13" s="275" customFormat="1" ht="10.199999999999999" hidden="1" customHeight="1">
      <c r="A101" s="272" t="s">
        <v>424</v>
      </c>
      <c r="B101" s="355">
        <f>IFERROR(VLOOKUP(A101,BG!A:C,3,FALSE),0)</f>
        <v>104301467</v>
      </c>
      <c r="C101" s="296"/>
      <c r="D101" s="296"/>
      <c r="E101" s="274">
        <v>0</v>
      </c>
      <c r="F101" s="262">
        <f t="shared" si="13"/>
        <v>104301467</v>
      </c>
      <c r="G101" s="262">
        <f t="shared" si="14"/>
        <v>-104301467</v>
      </c>
      <c r="H101" s="262"/>
      <c r="I101" s="262"/>
      <c r="J101" s="262"/>
      <c r="K101" s="262"/>
      <c r="L101" s="262"/>
      <c r="M101" s="262">
        <f t="shared" si="5"/>
        <v>0</v>
      </c>
    </row>
    <row r="102" spans="1:13" s="275" customFormat="1" ht="10.199999999999999" hidden="1" customHeight="1">
      <c r="A102" s="272" t="s">
        <v>426</v>
      </c>
      <c r="B102" s="355">
        <f>IFERROR(VLOOKUP(A102,BG!A:C,3,FALSE),0)</f>
        <v>102230281</v>
      </c>
      <c r="C102" s="296"/>
      <c r="D102" s="296"/>
      <c r="E102" s="274">
        <v>0</v>
      </c>
      <c r="F102" s="262">
        <f t="shared" si="13"/>
        <v>102230281</v>
      </c>
      <c r="G102" s="262">
        <f t="shared" si="14"/>
        <v>-102230281</v>
      </c>
      <c r="H102" s="262"/>
      <c r="I102" s="262"/>
      <c r="J102" s="262"/>
      <c r="K102" s="262"/>
      <c r="L102" s="262"/>
      <c r="M102" s="262">
        <f t="shared" si="5"/>
        <v>0</v>
      </c>
    </row>
    <row r="103" spans="1:13" s="275" customFormat="1" ht="10.199999999999999" hidden="1" customHeight="1">
      <c r="A103" s="272" t="s">
        <v>428</v>
      </c>
      <c r="B103" s="355">
        <f>IFERROR(VLOOKUP(A103,BG!A:C,3,FALSE),0)</f>
        <v>0</v>
      </c>
      <c r="C103" s="296"/>
      <c r="D103" s="296"/>
      <c r="E103" s="274">
        <v>0</v>
      </c>
      <c r="F103" s="262">
        <f t="shared" si="13"/>
        <v>0</v>
      </c>
      <c r="G103" s="262">
        <f t="shared" si="14"/>
        <v>0</v>
      </c>
      <c r="H103" s="262"/>
      <c r="I103" s="262"/>
      <c r="J103" s="262"/>
      <c r="K103" s="262"/>
      <c r="L103" s="262"/>
      <c r="M103" s="262">
        <f t="shared" si="5"/>
        <v>0</v>
      </c>
    </row>
    <row r="104" spans="1:13" s="275" customFormat="1" ht="10.199999999999999" hidden="1" customHeight="1">
      <c r="A104" s="272" t="s">
        <v>429</v>
      </c>
      <c r="B104" s="355">
        <f>IFERROR(VLOOKUP(A104,BG!A:C,3,FALSE),0)</f>
        <v>0</v>
      </c>
      <c r="C104" s="296"/>
      <c r="D104" s="296"/>
      <c r="E104" s="274">
        <v>0</v>
      </c>
      <c r="F104" s="262">
        <f t="shared" si="13"/>
        <v>0</v>
      </c>
      <c r="G104" s="262">
        <f t="shared" si="14"/>
        <v>0</v>
      </c>
      <c r="H104" s="262"/>
      <c r="I104" s="262"/>
      <c r="J104" s="262"/>
      <c r="K104" s="262"/>
      <c r="L104" s="262"/>
      <c r="M104" s="262">
        <f t="shared" si="5"/>
        <v>0</v>
      </c>
    </row>
    <row r="105" spans="1:13" s="275" customFormat="1" ht="10.199999999999999" hidden="1" customHeight="1">
      <c r="A105" s="272" t="s">
        <v>430</v>
      </c>
      <c r="B105" s="355">
        <f>IFERROR(VLOOKUP(A105,BG!A:C,3,FALSE),0)</f>
        <v>0</v>
      </c>
      <c r="C105" s="296"/>
      <c r="D105" s="296"/>
      <c r="E105" s="274">
        <v>0</v>
      </c>
      <c r="F105" s="262">
        <f t="shared" si="13"/>
        <v>0</v>
      </c>
      <c r="G105" s="262">
        <f t="shared" si="14"/>
        <v>0</v>
      </c>
      <c r="H105" s="262"/>
      <c r="I105" s="262"/>
      <c r="J105" s="262"/>
      <c r="K105" s="262"/>
      <c r="L105" s="262"/>
      <c r="M105" s="262">
        <f t="shared" si="5"/>
        <v>0</v>
      </c>
    </row>
    <row r="106" spans="1:13" s="275" customFormat="1" ht="10.199999999999999" hidden="1" customHeight="1">
      <c r="A106" s="272" t="s">
        <v>431</v>
      </c>
      <c r="B106" s="355">
        <f>IFERROR(VLOOKUP(A106,BG!A:C,3,FALSE),0)</f>
        <v>0</v>
      </c>
      <c r="C106" s="296"/>
      <c r="D106" s="296"/>
      <c r="E106" s="274">
        <v>0</v>
      </c>
      <c r="F106" s="262">
        <f t="shared" si="13"/>
        <v>0</v>
      </c>
      <c r="G106" s="262">
        <f t="shared" si="14"/>
        <v>0</v>
      </c>
      <c r="H106" s="262"/>
      <c r="I106" s="262"/>
      <c r="J106" s="262"/>
      <c r="K106" s="262"/>
      <c r="L106" s="262"/>
      <c r="M106" s="262">
        <f t="shared" si="5"/>
        <v>0</v>
      </c>
    </row>
    <row r="107" spans="1:13" s="275" customFormat="1" ht="10.199999999999999" hidden="1" customHeight="1">
      <c r="A107" s="272" t="s">
        <v>432</v>
      </c>
      <c r="B107" s="355">
        <f>IFERROR(VLOOKUP(A107,BG!A:C,3,FALSE),0)</f>
        <v>0</v>
      </c>
      <c r="C107" s="296"/>
      <c r="D107" s="296"/>
      <c r="E107" s="274">
        <v>0</v>
      </c>
      <c r="F107" s="262">
        <f t="shared" si="13"/>
        <v>0</v>
      </c>
      <c r="G107" s="262">
        <f t="shared" si="14"/>
        <v>0</v>
      </c>
      <c r="H107" s="262"/>
      <c r="I107" s="262"/>
      <c r="J107" s="262"/>
      <c r="K107" s="262"/>
      <c r="L107" s="262"/>
      <c r="M107" s="262">
        <f t="shared" si="5"/>
        <v>0</v>
      </c>
    </row>
    <row r="108" spans="1:13" s="275" customFormat="1" ht="10.199999999999999" hidden="1" customHeight="1">
      <c r="A108" s="272" t="s">
        <v>433</v>
      </c>
      <c r="B108" s="355">
        <f>IFERROR(VLOOKUP(A108,BG!A:C,3,FALSE),0)</f>
        <v>0</v>
      </c>
      <c r="C108" s="296"/>
      <c r="D108" s="296"/>
      <c r="E108" s="274">
        <v>0</v>
      </c>
      <c r="F108" s="262">
        <f t="shared" si="13"/>
        <v>0</v>
      </c>
      <c r="G108" s="262">
        <f t="shared" si="14"/>
        <v>0</v>
      </c>
      <c r="H108" s="262"/>
      <c r="I108" s="262"/>
      <c r="J108" s="262"/>
      <c r="K108" s="262"/>
      <c r="L108" s="262"/>
      <c r="M108" s="262">
        <f t="shared" si="5"/>
        <v>0</v>
      </c>
    </row>
    <row r="109" spans="1:13" s="275" customFormat="1" ht="10.199999999999999" hidden="1" customHeight="1">
      <c r="A109" s="272" t="s">
        <v>434</v>
      </c>
      <c r="B109" s="355">
        <f>IFERROR(VLOOKUP(A109,BG!A:C,3,FALSE),0)</f>
        <v>0</v>
      </c>
      <c r="C109" s="296"/>
      <c r="D109" s="296"/>
      <c r="E109" s="274">
        <v>0</v>
      </c>
      <c r="F109" s="262">
        <f t="shared" si="13"/>
        <v>0</v>
      </c>
      <c r="G109" s="262">
        <f t="shared" si="14"/>
        <v>0</v>
      </c>
      <c r="H109" s="262"/>
      <c r="I109" s="262"/>
      <c r="J109" s="262"/>
      <c r="K109" s="262"/>
      <c r="L109" s="262"/>
      <c r="M109" s="262">
        <f t="shared" si="5"/>
        <v>0</v>
      </c>
    </row>
    <row r="110" spans="1:13" s="275" customFormat="1" ht="10.199999999999999" hidden="1" customHeight="1">
      <c r="A110" s="272" t="s">
        <v>435</v>
      </c>
      <c r="B110" s="355">
        <f>IFERROR(VLOOKUP(A110,BG!A:C,3,FALSE),0)</f>
        <v>0</v>
      </c>
      <c r="C110" s="296"/>
      <c r="D110" s="296"/>
      <c r="E110" s="274">
        <v>0</v>
      </c>
      <c r="F110" s="262">
        <f t="shared" si="13"/>
        <v>0</v>
      </c>
      <c r="G110" s="262">
        <f t="shared" si="14"/>
        <v>0</v>
      </c>
      <c r="H110" s="262"/>
      <c r="I110" s="262"/>
      <c r="J110" s="262"/>
      <c r="K110" s="262"/>
      <c r="L110" s="262"/>
      <c r="M110" s="262">
        <f t="shared" si="5"/>
        <v>0</v>
      </c>
    </row>
    <row r="111" spans="1:13" s="275" customFormat="1" ht="10.199999999999999" hidden="1" customHeight="1">
      <c r="A111" s="272" t="s">
        <v>436</v>
      </c>
      <c r="B111" s="355">
        <f>IFERROR(VLOOKUP(A111,BG!A:C,3,FALSE),0)</f>
        <v>101213731</v>
      </c>
      <c r="C111" s="296"/>
      <c r="D111" s="296"/>
      <c r="E111" s="274">
        <v>0</v>
      </c>
      <c r="F111" s="262">
        <f t="shared" si="13"/>
        <v>101213731</v>
      </c>
      <c r="G111" s="262">
        <f t="shared" si="14"/>
        <v>-101213731</v>
      </c>
      <c r="H111" s="262"/>
      <c r="I111" s="262"/>
      <c r="J111" s="262"/>
      <c r="K111" s="262"/>
      <c r="L111" s="262"/>
      <c r="M111" s="262">
        <f t="shared" si="5"/>
        <v>0</v>
      </c>
    </row>
    <row r="112" spans="1:13" s="275" customFormat="1" ht="10.199999999999999" hidden="1" customHeight="1">
      <c r="A112" s="272" t="s">
        <v>438</v>
      </c>
      <c r="B112" s="355">
        <f>IFERROR(VLOOKUP(A112,BG!A:C,3,FALSE),0)</f>
        <v>101213731</v>
      </c>
      <c r="C112" s="296"/>
      <c r="D112" s="296"/>
      <c r="E112" s="274">
        <v>0</v>
      </c>
      <c r="F112" s="262">
        <f t="shared" si="13"/>
        <v>101213731</v>
      </c>
      <c r="G112" s="262">
        <f t="shared" si="14"/>
        <v>-101213731</v>
      </c>
      <c r="H112" s="262"/>
      <c r="I112" s="262"/>
      <c r="J112" s="262"/>
      <c r="K112" s="262"/>
      <c r="L112" s="262"/>
      <c r="M112" s="262">
        <f t="shared" si="5"/>
        <v>0</v>
      </c>
    </row>
    <row r="113" spans="1:13" s="275" customFormat="1" ht="10.199999999999999" hidden="1" customHeight="1">
      <c r="A113" s="272" t="s">
        <v>440</v>
      </c>
      <c r="B113" s="355">
        <f>IFERROR(VLOOKUP(A113,BG!A:C,3,FALSE),0)</f>
        <v>100542537</v>
      </c>
      <c r="C113" s="296"/>
      <c r="D113" s="296"/>
      <c r="E113" s="274">
        <v>0</v>
      </c>
      <c r="F113" s="262">
        <f t="shared" si="13"/>
        <v>100542537</v>
      </c>
      <c r="G113" s="262">
        <f t="shared" si="14"/>
        <v>-100542537</v>
      </c>
      <c r="H113" s="262"/>
      <c r="I113" s="262"/>
      <c r="J113" s="262"/>
      <c r="K113" s="262"/>
      <c r="L113" s="262"/>
      <c r="M113" s="262">
        <f t="shared" si="5"/>
        <v>0</v>
      </c>
    </row>
    <row r="114" spans="1:13" s="275" customFormat="1" ht="10.199999999999999" hidden="1" customHeight="1">
      <c r="A114" s="272" t="s">
        <v>442</v>
      </c>
      <c r="B114" s="355">
        <f>IFERROR(VLOOKUP(A114,BG!A:C,3,FALSE),0)</f>
        <v>597648488</v>
      </c>
      <c r="C114" s="296"/>
      <c r="D114" s="296"/>
      <c r="E114" s="274">
        <v>0</v>
      </c>
      <c r="F114" s="262">
        <f t="shared" si="13"/>
        <v>597648488</v>
      </c>
      <c r="G114" s="262">
        <f t="shared" si="14"/>
        <v>-597648488</v>
      </c>
      <c r="H114" s="262"/>
      <c r="I114" s="262"/>
      <c r="J114" s="262"/>
      <c r="K114" s="262"/>
      <c r="L114" s="262"/>
      <c r="M114" s="262">
        <f t="shared" ref="M114:M215" si="15">+SUM(F114:L114)</f>
        <v>0</v>
      </c>
    </row>
    <row r="115" spans="1:13" s="275" customFormat="1" ht="10.199999999999999" hidden="1" customHeight="1">
      <c r="A115" s="272" t="s">
        <v>444</v>
      </c>
      <c r="B115" s="355">
        <f>IFERROR(VLOOKUP(A115,BG!A:C,3,FALSE),0)</f>
        <v>0</v>
      </c>
      <c r="C115" s="296"/>
      <c r="D115" s="296"/>
      <c r="E115" s="274">
        <v>0</v>
      </c>
      <c r="F115" s="262">
        <f t="shared" si="13"/>
        <v>0</v>
      </c>
      <c r="G115" s="262">
        <f t="shared" si="14"/>
        <v>0</v>
      </c>
      <c r="H115" s="262"/>
      <c r="I115" s="262"/>
      <c r="J115" s="262"/>
      <c r="K115" s="262"/>
      <c r="L115" s="262"/>
      <c r="M115" s="262">
        <f t="shared" si="15"/>
        <v>0</v>
      </c>
    </row>
    <row r="116" spans="1:13" s="275" customFormat="1" ht="10.199999999999999" hidden="1" customHeight="1">
      <c r="A116" s="272" t="s">
        <v>445</v>
      </c>
      <c r="B116" s="355">
        <f>IFERROR(VLOOKUP(A116,BG!A:C,3,FALSE),0)</f>
        <v>102978039</v>
      </c>
      <c r="C116" s="296"/>
      <c r="D116" s="296"/>
      <c r="E116" s="274">
        <v>0</v>
      </c>
      <c r="F116" s="262">
        <f t="shared" si="13"/>
        <v>102978039</v>
      </c>
      <c r="G116" s="262">
        <f t="shared" si="14"/>
        <v>-102978039</v>
      </c>
      <c r="H116" s="262"/>
      <c r="I116" s="262"/>
      <c r="J116" s="262"/>
      <c r="K116" s="262"/>
      <c r="L116" s="262"/>
      <c r="M116" s="262">
        <f t="shared" si="15"/>
        <v>0</v>
      </c>
    </row>
    <row r="117" spans="1:13" s="275" customFormat="1" ht="10.199999999999999" hidden="1" customHeight="1">
      <c r="A117" s="272" t="s">
        <v>483</v>
      </c>
      <c r="B117" s="355">
        <f>IFERROR(VLOOKUP(A117,BG!A:C,3,FALSE),0)</f>
        <v>152205724.00999999</v>
      </c>
      <c r="C117" s="296"/>
      <c r="D117" s="296"/>
      <c r="E117" s="274">
        <v>0</v>
      </c>
      <c r="F117" s="262">
        <f t="shared" si="13"/>
        <v>152205724.00999999</v>
      </c>
      <c r="G117" s="262">
        <f t="shared" si="14"/>
        <v>-152205724.00999999</v>
      </c>
      <c r="H117" s="262"/>
      <c r="I117" s="262"/>
      <c r="J117" s="262"/>
      <c r="K117" s="262"/>
      <c r="L117" s="262"/>
      <c r="M117" s="262">
        <f t="shared" si="15"/>
        <v>0</v>
      </c>
    </row>
    <row r="118" spans="1:13" s="275" customFormat="1" ht="10.199999999999999" hidden="1" customHeight="1">
      <c r="A118" s="272" t="s">
        <v>485</v>
      </c>
      <c r="B118" s="355">
        <f>IFERROR(VLOOKUP(A118,BG!A:C,3,FALSE),0)</f>
        <v>152205724.00999999</v>
      </c>
      <c r="C118" s="296"/>
      <c r="D118" s="296"/>
      <c r="E118" s="274">
        <v>0</v>
      </c>
      <c r="F118" s="262">
        <f t="shared" si="13"/>
        <v>152205724.00999999</v>
      </c>
      <c r="G118" s="262">
        <f t="shared" si="14"/>
        <v>-152205724.00999999</v>
      </c>
      <c r="H118" s="262"/>
      <c r="I118" s="262"/>
      <c r="J118" s="262"/>
      <c r="K118" s="262"/>
      <c r="L118" s="262"/>
      <c r="M118" s="262">
        <f t="shared" si="15"/>
        <v>0</v>
      </c>
    </row>
    <row r="119" spans="1:13" s="275" customFormat="1" ht="10.199999999999999" hidden="1" customHeight="1">
      <c r="A119" s="272" t="s">
        <v>487</v>
      </c>
      <c r="B119" s="355">
        <f>IFERROR(VLOOKUP(A119,BG!A:C,3,FALSE),0)</f>
        <v>152205724.00999999</v>
      </c>
      <c r="C119" s="296"/>
      <c r="D119" s="296"/>
      <c r="E119" s="274">
        <v>0</v>
      </c>
      <c r="F119" s="262">
        <f t="shared" si="13"/>
        <v>152205724.00999999</v>
      </c>
      <c r="G119" s="262">
        <f t="shared" si="14"/>
        <v>-152205724.00999999</v>
      </c>
      <c r="H119" s="262"/>
      <c r="I119" s="262"/>
      <c r="J119" s="262"/>
      <c r="K119" s="262"/>
      <c r="L119" s="262"/>
      <c r="M119" s="262">
        <f t="shared" si="15"/>
        <v>0</v>
      </c>
    </row>
    <row r="120" spans="1:13" s="275" customFormat="1" ht="10.199999999999999" hidden="1" customHeight="1">
      <c r="A120" s="272" t="s">
        <v>489</v>
      </c>
      <c r="B120" s="355">
        <f>IFERROR(VLOOKUP(A120,BG!A:C,3,FALSE),0)</f>
        <v>152205724.00999999</v>
      </c>
      <c r="C120" s="296"/>
      <c r="D120" s="296"/>
      <c r="E120" s="274">
        <v>0</v>
      </c>
      <c r="F120" s="262">
        <f t="shared" si="13"/>
        <v>152205724.00999999</v>
      </c>
      <c r="G120" s="262">
        <f t="shared" si="14"/>
        <v>-152205724.00999999</v>
      </c>
      <c r="H120" s="262"/>
      <c r="I120" s="262"/>
      <c r="J120" s="262"/>
      <c r="K120" s="262"/>
      <c r="L120" s="262"/>
      <c r="M120" s="262">
        <f t="shared" si="15"/>
        <v>0</v>
      </c>
    </row>
    <row r="121" spans="1:13" s="275" customFormat="1" ht="10.199999999999999" hidden="1" customHeight="1">
      <c r="A121" s="272" t="s">
        <v>491</v>
      </c>
      <c r="B121" s="355">
        <f>IFERROR(VLOOKUP(A121,BG!A:C,3,FALSE),0)</f>
        <v>152205724.00999999</v>
      </c>
      <c r="C121" s="296"/>
      <c r="D121" s="296"/>
      <c r="E121" s="274">
        <v>0</v>
      </c>
      <c r="F121" s="262">
        <f t="shared" si="13"/>
        <v>152205724.00999999</v>
      </c>
      <c r="G121" s="262">
        <f t="shared" si="14"/>
        <v>-152205724.00999999</v>
      </c>
      <c r="H121" s="262"/>
      <c r="I121" s="262"/>
      <c r="J121" s="262"/>
      <c r="K121" s="262"/>
      <c r="L121" s="262"/>
      <c r="M121" s="262">
        <f t="shared" si="15"/>
        <v>0</v>
      </c>
    </row>
    <row r="122" spans="1:13" s="275" customFormat="1" ht="10.199999999999999" hidden="1" customHeight="1">
      <c r="A122" s="272" t="s">
        <v>493</v>
      </c>
      <c r="B122" s="355">
        <f>IFERROR(VLOOKUP(A122,BG!A:C,3,FALSE),0)</f>
        <v>152205724.00999999</v>
      </c>
      <c r="C122" s="296"/>
      <c r="D122" s="296"/>
      <c r="E122" s="274">
        <v>0</v>
      </c>
      <c r="F122" s="262">
        <f t="shared" si="13"/>
        <v>152205724.00999999</v>
      </c>
      <c r="G122" s="262">
        <f t="shared" si="14"/>
        <v>-152205724.00999999</v>
      </c>
      <c r="H122" s="262"/>
      <c r="I122" s="262"/>
      <c r="J122" s="262"/>
      <c r="K122" s="262"/>
      <c r="L122" s="262"/>
      <c r="M122" s="262">
        <f t="shared" si="15"/>
        <v>0</v>
      </c>
    </row>
    <row r="123" spans="1:13" s="275" customFormat="1" ht="10.199999999999999" hidden="1" customHeight="1">
      <c r="A123" s="272" t="s">
        <v>495</v>
      </c>
      <c r="B123" s="355">
        <f>IFERROR(VLOOKUP(A123,BG!A:C,3,FALSE),0)</f>
        <v>152205724.00999999</v>
      </c>
      <c r="C123" s="296"/>
      <c r="D123" s="296"/>
      <c r="E123" s="274">
        <v>0</v>
      </c>
      <c r="F123" s="262">
        <f t="shared" si="13"/>
        <v>152205724.00999999</v>
      </c>
      <c r="G123" s="262">
        <f t="shared" si="14"/>
        <v>-152205724.00999999</v>
      </c>
      <c r="H123" s="262"/>
      <c r="I123" s="262"/>
      <c r="J123" s="262"/>
      <c r="K123" s="262"/>
      <c r="L123" s="262"/>
      <c r="M123" s="262">
        <f t="shared" si="15"/>
        <v>0</v>
      </c>
    </row>
    <row r="124" spans="1:13" s="275" customFormat="1" ht="10.199999999999999" hidden="1" customHeight="1">
      <c r="A124" s="272" t="s">
        <v>497</v>
      </c>
      <c r="B124" s="355">
        <f>IFERROR(VLOOKUP(A124,BG!A:C,3,FALSE),0)</f>
        <v>152205724.00999999</v>
      </c>
      <c r="C124" s="296"/>
      <c r="D124" s="296"/>
      <c r="E124" s="274">
        <v>0</v>
      </c>
      <c r="F124" s="262">
        <f t="shared" si="13"/>
        <v>152205724.00999999</v>
      </c>
      <c r="G124" s="262">
        <f t="shared" si="14"/>
        <v>-152205724.00999999</v>
      </c>
      <c r="H124" s="262"/>
      <c r="I124" s="262"/>
      <c r="J124" s="262"/>
      <c r="K124" s="262"/>
      <c r="L124" s="262"/>
      <c r="M124" s="262">
        <f t="shared" si="15"/>
        <v>0</v>
      </c>
    </row>
    <row r="125" spans="1:13" s="275" customFormat="1" ht="10.199999999999999" hidden="1" customHeight="1">
      <c r="A125" s="272" t="s">
        <v>499</v>
      </c>
      <c r="B125" s="355">
        <f>IFERROR(VLOOKUP(A125,BG!A:C,3,FALSE),0)</f>
        <v>152205724.00999999</v>
      </c>
      <c r="C125" s="296"/>
      <c r="D125" s="296"/>
      <c r="E125" s="274">
        <v>0</v>
      </c>
      <c r="F125" s="262">
        <f t="shared" si="13"/>
        <v>152205724.00999999</v>
      </c>
      <c r="G125" s="262">
        <f t="shared" si="14"/>
        <v>-152205724.00999999</v>
      </c>
      <c r="H125" s="262"/>
      <c r="I125" s="262"/>
      <c r="J125" s="262"/>
      <c r="K125" s="262"/>
      <c r="L125" s="262"/>
      <c r="M125" s="262">
        <f t="shared" si="15"/>
        <v>0</v>
      </c>
    </row>
    <row r="126" spans="1:13" s="275" customFormat="1" ht="10.199999999999999" hidden="1" customHeight="1">
      <c r="A126" s="272" t="s">
        <v>501</v>
      </c>
      <c r="B126" s="355">
        <f>IFERROR(VLOOKUP(A126,BG!A:C,3,FALSE),0)</f>
        <v>152205724.00999999</v>
      </c>
      <c r="C126" s="296"/>
      <c r="D126" s="296"/>
      <c r="E126" s="274">
        <v>0</v>
      </c>
      <c r="F126" s="262">
        <f t="shared" si="13"/>
        <v>152205724.00999999</v>
      </c>
      <c r="G126" s="262">
        <f t="shared" si="14"/>
        <v>-152205724.00999999</v>
      </c>
      <c r="H126" s="262"/>
      <c r="I126" s="262"/>
      <c r="J126" s="262"/>
      <c r="K126" s="262"/>
      <c r="L126" s="262"/>
      <c r="M126" s="262">
        <f t="shared" si="15"/>
        <v>0</v>
      </c>
    </row>
    <row r="127" spans="1:13" s="275" customFormat="1" ht="10.199999999999999" hidden="1" customHeight="1">
      <c r="A127" s="272" t="s">
        <v>520</v>
      </c>
      <c r="B127" s="355">
        <f>IFERROR(VLOOKUP(A127,BG!A:C,3,FALSE),0)</f>
        <v>13854117</v>
      </c>
      <c r="C127" s="296"/>
      <c r="D127" s="296"/>
      <c r="E127" s="274">
        <v>0</v>
      </c>
      <c r="F127" s="262">
        <f t="shared" si="13"/>
        <v>13854117</v>
      </c>
      <c r="G127" s="262">
        <f t="shared" si="14"/>
        <v>-13854117</v>
      </c>
      <c r="H127" s="262"/>
      <c r="I127" s="262"/>
      <c r="J127" s="262"/>
      <c r="K127" s="262"/>
      <c r="L127" s="262"/>
      <c r="M127" s="262"/>
    </row>
    <row r="128" spans="1:13" s="359" customFormat="1" ht="10.199999999999999" hidden="1" customHeight="1">
      <c r="A128" s="354" t="s">
        <v>547</v>
      </c>
      <c r="B128" s="355">
        <f>IFERROR(VLOOKUP(A128,BG!A:C,3,FALSE),0)</f>
        <v>470710765.99000001</v>
      </c>
      <c r="C128" s="356"/>
      <c r="D128" s="356"/>
      <c r="E128" s="357">
        <v>0</v>
      </c>
      <c r="F128" s="358">
        <f t="shared" si="13"/>
        <v>470710765.99000001</v>
      </c>
      <c r="G128" s="358">
        <f t="shared" si="14"/>
        <v>-470710765.99000001</v>
      </c>
      <c r="H128" s="358"/>
      <c r="I128" s="358"/>
      <c r="J128" s="358"/>
      <c r="K128" s="358"/>
      <c r="L128" s="358"/>
      <c r="M128" s="358">
        <f t="shared" ref="M128:M132" si="16">+SUM(F128:L128)</f>
        <v>0</v>
      </c>
    </row>
    <row r="129" spans="1:13" s="359" customFormat="1" ht="10.199999999999999" hidden="1" customHeight="1">
      <c r="A129" s="354" t="s">
        <v>549</v>
      </c>
      <c r="B129" s="355">
        <f>IFERROR(VLOOKUP(A129,BG!A:C,3,FALSE),0)</f>
        <v>138401915</v>
      </c>
      <c r="C129" s="356"/>
      <c r="D129" s="356"/>
      <c r="E129" s="357">
        <v>0</v>
      </c>
      <c r="F129" s="358">
        <f t="shared" si="13"/>
        <v>138401915</v>
      </c>
      <c r="G129" s="358">
        <f t="shared" si="14"/>
        <v>-138401915</v>
      </c>
      <c r="H129" s="358"/>
      <c r="I129" s="358"/>
      <c r="J129" s="358"/>
      <c r="K129" s="358"/>
      <c r="L129" s="358"/>
      <c r="M129" s="358">
        <f t="shared" si="16"/>
        <v>0</v>
      </c>
    </row>
    <row r="130" spans="1:13" s="359" customFormat="1" ht="10.199999999999999" hidden="1" customHeight="1">
      <c r="A130" s="354" t="s">
        <v>551</v>
      </c>
      <c r="B130" s="355">
        <f>IFERROR(VLOOKUP(A130,BG!A:C,3,FALSE),0)</f>
        <v>267500091.99000001</v>
      </c>
      <c r="C130" s="356"/>
      <c r="D130" s="356"/>
      <c r="E130" s="357">
        <v>0</v>
      </c>
      <c r="F130" s="358">
        <f t="shared" si="13"/>
        <v>267500091.99000001</v>
      </c>
      <c r="G130" s="358">
        <f t="shared" si="14"/>
        <v>-267500091.99000001</v>
      </c>
      <c r="H130" s="358"/>
      <c r="I130" s="358"/>
      <c r="J130" s="358"/>
      <c r="K130" s="358"/>
      <c r="L130" s="358"/>
      <c r="M130" s="358">
        <f t="shared" si="16"/>
        <v>0</v>
      </c>
    </row>
    <row r="131" spans="1:13" s="359" customFormat="1" ht="10.199999999999999" hidden="1" customHeight="1">
      <c r="A131" s="354" t="s">
        <v>553</v>
      </c>
      <c r="B131" s="355">
        <f>IFERROR(VLOOKUP(A131,BG!A:C,3,FALSE),0)</f>
        <v>5075513699</v>
      </c>
      <c r="C131" s="356"/>
      <c r="D131" s="356"/>
      <c r="E131" s="357">
        <v>0</v>
      </c>
      <c r="F131" s="358">
        <f t="shared" si="13"/>
        <v>5075513699</v>
      </c>
      <c r="G131" s="358">
        <f t="shared" si="14"/>
        <v>-5075513699</v>
      </c>
      <c r="H131" s="358"/>
      <c r="I131" s="358"/>
      <c r="J131" s="358"/>
      <c r="K131" s="358"/>
      <c r="L131" s="358"/>
      <c r="M131" s="358">
        <f t="shared" si="16"/>
        <v>0</v>
      </c>
    </row>
    <row r="132" spans="1:13" s="359" customFormat="1" ht="10.199999999999999" hidden="1" customHeight="1">
      <c r="A132" s="354" t="s">
        <v>555</v>
      </c>
      <c r="B132" s="355">
        <f>IFERROR(VLOOKUP(A132,BG!A:C,3,FALSE),0)</f>
        <v>252930802</v>
      </c>
      <c r="C132" s="356"/>
      <c r="D132" s="356"/>
      <c r="E132" s="357">
        <v>0</v>
      </c>
      <c r="F132" s="358">
        <f t="shared" si="13"/>
        <v>252930802</v>
      </c>
      <c r="G132" s="358">
        <f t="shared" si="14"/>
        <v>-252930802</v>
      </c>
      <c r="H132" s="358"/>
      <c r="I132" s="358"/>
      <c r="J132" s="358"/>
      <c r="K132" s="358"/>
      <c r="L132" s="358"/>
      <c r="M132" s="358">
        <f t="shared" si="16"/>
        <v>0</v>
      </c>
    </row>
    <row r="133" spans="1:13" s="359" customFormat="1" ht="10.199999999999999" hidden="1" customHeight="1">
      <c r="A133" s="354" t="s">
        <v>557</v>
      </c>
      <c r="B133" s="355">
        <f>IFERROR(VLOOKUP(A133,BG!A:C,3,FALSE),0)</f>
        <v>252930802</v>
      </c>
      <c r="C133" s="356"/>
      <c r="D133" s="356"/>
      <c r="E133" s="357">
        <v>0</v>
      </c>
      <c r="F133" s="358">
        <f t="shared" si="13"/>
        <v>252930802</v>
      </c>
      <c r="G133" s="358">
        <f t="shared" si="14"/>
        <v>-252930802</v>
      </c>
      <c r="H133" s="358"/>
      <c r="I133" s="358"/>
      <c r="J133" s="358"/>
      <c r="K133" s="358"/>
      <c r="L133" s="358"/>
      <c r="M133" s="358">
        <f t="shared" ref="M133:M140" si="17">+SUM(F133:L133)</f>
        <v>0</v>
      </c>
    </row>
    <row r="134" spans="1:13" s="359" customFormat="1" ht="10.199999999999999" hidden="1" customHeight="1">
      <c r="A134" s="354" t="s">
        <v>559</v>
      </c>
      <c r="B134" s="355">
        <f>IFERROR(VLOOKUP(A134,BG!A:C,3,FALSE),0)</f>
        <v>252930802</v>
      </c>
      <c r="C134" s="356"/>
      <c r="D134" s="356"/>
      <c r="E134" s="357">
        <v>0</v>
      </c>
      <c r="F134" s="358">
        <f t="shared" si="13"/>
        <v>252930802</v>
      </c>
      <c r="G134" s="358">
        <f t="shared" si="14"/>
        <v>-252930802</v>
      </c>
      <c r="H134" s="358"/>
      <c r="I134" s="358"/>
      <c r="J134" s="358"/>
      <c r="K134" s="358"/>
      <c r="L134" s="358"/>
      <c r="M134" s="358">
        <f t="shared" si="17"/>
        <v>0</v>
      </c>
    </row>
    <row r="135" spans="1:13" s="359" customFormat="1" ht="10.199999999999999" hidden="1" customHeight="1">
      <c r="A135" s="354" t="s">
        <v>561</v>
      </c>
      <c r="B135" s="355">
        <f>IFERROR(VLOOKUP(A135,BG!A:C,3,FALSE),0)</f>
        <v>252930802</v>
      </c>
      <c r="C135" s="356"/>
      <c r="D135" s="356"/>
      <c r="E135" s="357">
        <v>0</v>
      </c>
      <c r="F135" s="358">
        <f t="shared" si="13"/>
        <v>252930802</v>
      </c>
      <c r="G135" s="358">
        <f t="shared" si="14"/>
        <v>-252930802</v>
      </c>
      <c r="H135" s="358"/>
      <c r="I135" s="358"/>
      <c r="J135" s="358"/>
      <c r="K135" s="358"/>
      <c r="L135" s="358"/>
      <c r="M135" s="358">
        <f t="shared" si="17"/>
        <v>0</v>
      </c>
    </row>
    <row r="136" spans="1:13" s="359" customFormat="1" ht="10.199999999999999" hidden="1" customHeight="1">
      <c r="A136" s="354" t="s">
        <v>563</v>
      </c>
      <c r="B136" s="355">
        <f>IFERROR(VLOOKUP(A136,BG!A:C,3,FALSE),0)</f>
        <v>252930802</v>
      </c>
      <c r="C136" s="356"/>
      <c r="D136" s="356"/>
      <c r="E136" s="357">
        <v>0</v>
      </c>
      <c r="F136" s="358">
        <f t="shared" si="13"/>
        <v>252930802</v>
      </c>
      <c r="G136" s="358">
        <f t="shared" si="14"/>
        <v>-252930802</v>
      </c>
      <c r="H136" s="358"/>
      <c r="I136" s="358"/>
      <c r="J136" s="358"/>
      <c r="K136" s="358"/>
      <c r="L136" s="358"/>
      <c r="M136" s="358">
        <f t="shared" si="17"/>
        <v>0</v>
      </c>
    </row>
    <row r="137" spans="1:13" s="359" customFormat="1" ht="10.199999999999999" hidden="1" customHeight="1">
      <c r="A137" s="354" t="s">
        <v>565</v>
      </c>
      <c r="B137" s="355">
        <f>IFERROR(VLOOKUP(A137,BG!A:C,3,FALSE),0)</f>
        <v>516234997</v>
      </c>
      <c r="C137" s="356"/>
      <c r="D137" s="356"/>
      <c r="E137" s="357">
        <v>0</v>
      </c>
      <c r="F137" s="358">
        <f t="shared" si="13"/>
        <v>516234997</v>
      </c>
      <c r="G137" s="358">
        <f t="shared" si="14"/>
        <v>-516234997</v>
      </c>
      <c r="H137" s="358"/>
      <c r="I137" s="358"/>
      <c r="J137" s="358"/>
      <c r="K137" s="358"/>
      <c r="L137" s="358"/>
      <c r="M137" s="358">
        <f t="shared" si="17"/>
        <v>0</v>
      </c>
    </row>
    <row r="138" spans="1:13" s="359" customFormat="1" ht="10.199999999999999" hidden="1" customHeight="1">
      <c r="A138" s="354" t="s">
        <v>567</v>
      </c>
      <c r="B138" s="355">
        <f>IFERROR(VLOOKUP(A138,BG!A:C,3,FALSE),0)</f>
        <v>252930802</v>
      </c>
      <c r="C138" s="356"/>
      <c r="D138" s="356"/>
      <c r="E138" s="357">
        <v>0</v>
      </c>
      <c r="F138" s="358">
        <f t="shared" si="13"/>
        <v>252930802</v>
      </c>
      <c r="G138" s="358">
        <f t="shared" si="14"/>
        <v>-252930802</v>
      </c>
      <c r="H138" s="358"/>
      <c r="I138" s="358"/>
      <c r="J138" s="358"/>
      <c r="K138" s="358"/>
      <c r="L138" s="358"/>
      <c r="M138" s="358">
        <f t="shared" si="17"/>
        <v>0</v>
      </c>
    </row>
    <row r="139" spans="1:13" s="359" customFormat="1" ht="10.199999999999999" hidden="1" customHeight="1">
      <c r="A139" s="354" t="s">
        <v>569</v>
      </c>
      <c r="B139" s="355">
        <f>IFERROR(VLOOKUP(A139,BG!A:C,3,FALSE),0)</f>
        <v>252930802</v>
      </c>
      <c r="C139" s="356"/>
      <c r="D139" s="356"/>
      <c r="E139" s="357">
        <v>0</v>
      </c>
      <c r="F139" s="358">
        <f t="shared" si="13"/>
        <v>252930802</v>
      </c>
      <c r="G139" s="358">
        <f t="shared" si="14"/>
        <v>-252930802</v>
      </c>
      <c r="H139" s="358"/>
      <c r="I139" s="358"/>
      <c r="J139" s="358"/>
      <c r="K139" s="358"/>
      <c r="L139" s="358"/>
      <c r="M139" s="358">
        <f t="shared" si="17"/>
        <v>0</v>
      </c>
    </row>
    <row r="140" spans="1:13" s="359" customFormat="1" ht="10.199999999999999" hidden="1" customHeight="1">
      <c r="A140" s="354" t="s">
        <v>571</v>
      </c>
      <c r="B140" s="355">
        <f>IFERROR(VLOOKUP(A140,BG!A:C,3,FALSE),0)</f>
        <v>252930802</v>
      </c>
      <c r="C140" s="356"/>
      <c r="D140" s="356"/>
      <c r="E140" s="357">
        <v>0</v>
      </c>
      <c r="F140" s="358">
        <f t="shared" si="13"/>
        <v>252930802</v>
      </c>
      <c r="G140" s="358">
        <f t="shared" si="14"/>
        <v>-252930802</v>
      </c>
      <c r="H140" s="358"/>
      <c r="I140" s="358"/>
      <c r="J140" s="358"/>
      <c r="K140" s="358"/>
      <c r="L140" s="358"/>
      <c r="M140" s="358">
        <f t="shared" si="17"/>
        <v>0</v>
      </c>
    </row>
    <row r="141" spans="1:13" s="359" customFormat="1" ht="10.199999999999999" hidden="1" customHeight="1">
      <c r="A141" s="354" t="s">
        <v>573</v>
      </c>
      <c r="B141" s="355">
        <f>IFERROR(VLOOKUP(A141,BG!A:C,3,FALSE),0)</f>
        <v>252930802</v>
      </c>
      <c r="C141" s="356"/>
      <c r="D141" s="356"/>
      <c r="E141" s="357">
        <v>0</v>
      </c>
      <c r="F141" s="358">
        <f t="shared" si="13"/>
        <v>252930802</v>
      </c>
      <c r="G141" s="358">
        <f t="shared" si="14"/>
        <v>-252930802</v>
      </c>
      <c r="H141" s="358"/>
      <c r="I141" s="358"/>
      <c r="J141" s="358"/>
      <c r="K141" s="358"/>
      <c r="L141" s="358"/>
      <c r="M141" s="358">
        <f t="shared" ref="M141:M144" si="18">+SUM(F141:L141)</f>
        <v>0</v>
      </c>
    </row>
    <row r="142" spans="1:13" s="359" customFormat="1" ht="10.199999999999999" hidden="1" customHeight="1">
      <c r="A142" s="354" t="s">
        <v>575</v>
      </c>
      <c r="B142" s="355">
        <f>IFERROR(VLOOKUP(A142,BG!A:C,3,FALSE),0)</f>
        <v>252930802</v>
      </c>
      <c r="C142" s="356"/>
      <c r="D142" s="356"/>
      <c r="E142" s="357">
        <v>0</v>
      </c>
      <c r="F142" s="358">
        <f t="shared" si="13"/>
        <v>252930802</v>
      </c>
      <c r="G142" s="358">
        <f t="shared" si="14"/>
        <v>-252930802</v>
      </c>
      <c r="H142" s="358"/>
      <c r="I142" s="358"/>
      <c r="J142" s="358"/>
      <c r="K142" s="358"/>
      <c r="L142" s="358"/>
      <c r="M142" s="358">
        <f t="shared" si="18"/>
        <v>0</v>
      </c>
    </row>
    <row r="143" spans="1:13" s="359" customFormat="1" ht="10.199999999999999" hidden="1" customHeight="1">
      <c r="A143" s="354" t="s">
        <v>577</v>
      </c>
      <c r="B143" s="355">
        <f>IFERROR(VLOOKUP(A143,BG!A:C,3,FALSE),0)</f>
        <v>526130896</v>
      </c>
      <c r="C143" s="356"/>
      <c r="D143" s="356"/>
      <c r="E143" s="357">
        <v>0</v>
      </c>
      <c r="F143" s="358">
        <f t="shared" si="13"/>
        <v>526130896</v>
      </c>
      <c r="G143" s="358">
        <f t="shared" si="14"/>
        <v>-526130896</v>
      </c>
      <c r="H143" s="358"/>
      <c r="I143" s="358"/>
      <c r="J143" s="358"/>
      <c r="K143" s="358"/>
      <c r="L143" s="358"/>
      <c r="M143" s="358">
        <f t="shared" si="18"/>
        <v>0</v>
      </c>
    </row>
    <row r="144" spans="1:13" s="359" customFormat="1" ht="10.199999999999999" hidden="1" customHeight="1">
      <c r="A144" s="354" t="s">
        <v>579</v>
      </c>
      <c r="B144" s="355">
        <f>IFERROR(VLOOKUP(A144,BG!A:C,3,FALSE),0)</f>
        <v>526130896</v>
      </c>
      <c r="C144" s="356"/>
      <c r="D144" s="356"/>
      <c r="E144" s="357">
        <v>0</v>
      </c>
      <c r="F144" s="358">
        <f t="shared" si="13"/>
        <v>526130896</v>
      </c>
      <c r="G144" s="358">
        <f t="shared" si="14"/>
        <v>-526130896</v>
      </c>
      <c r="H144" s="358"/>
      <c r="I144" s="358"/>
      <c r="J144" s="358"/>
      <c r="K144" s="358"/>
      <c r="L144" s="358"/>
      <c r="M144" s="358">
        <f t="shared" si="18"/>
        <v>0</v>
      </c>
    </row>
    <row r="145" spans="1:13" s="359" customFormat="1" ht="10.199999999999999" hidden="1" customHeight="1">
      <c r="A145" s="354" t="s">
        <v>581</v>
      </c>
      <c r="B145" s="355">
        <f>IFERROR(VLOOKUP(A145,BG!A:C,3,FALSE),0)</f>
        <v>526130896</v>
      </c>
      <c r="C145" s="356"/>
      <c r="D145" s="356"/>
      <c r="E145" s="357">
        <v>0</v>
      </c>
      <c r="F145" s="358">
        <f t="shared" si="13"/>
        <v>526130896</v>
      </c>
      <c r="G145" s="358">
        <f t="shared" si="14"/>
        <v>-526130896</v>
      </c>
      <c r="H145" s="358"/>
      <c r="I145" s="358"/>
      <c r="J145" s="358"/>
      <c r="K145" s="358"/>
      <c r="L145" s="358"/>
      <c r="M145" s="358">
        <f t="shared" ref="M145:M146" si="19">+SUM(F145:L145)</f>
        <v>0</v>
      </c>
    </row>
    <row r="146" spans="1:13" s="359" customFormat="1" ht="10.199999999999999" hidden="1" customHeight="1">
      <c r="A146" s="354" t="s">
        <v>583</v>
      </c>
      <c r="B146" s="355">
        <f>IFERROR(VLOOKUP(A146,BG!A:C,3,FALSE),0)</f>
        <v>526130896</v>
      </c>
      <c r="C146" s="356"/>
      <c r="D146" s="356"/>
      <c r="E146" s="357">
        <v>0</v>
      </c>
      <c r="F146" s="358">
        <f t="shared" si="13"/>
        <v>526130896</v>
      </c>
      <c r="G146" s="358">
        <f t="shared" si="14"/>
        <v>-526130896</v>
      </c>
      <c r="H146" s="358"/>
      <c r="I146" s="358"/>
      <c r="J146" s="358"/>
      <c r="K146" s="358"/>
      <c r="L146" s="358"/>
      <c r="M146" s="358">
        <f t="shared" si="19"/>
        <v>0</v>
      </c>
    </row>
    <row r="147" spans="1:13" s="359" customFormat="1" ht="10.199999999999999" hidden="1" customHeight="1">
      <c r="A147" s="354" t="s">
        <v>585</v>
      </c>
      <c r="B147" s="355">
        <f>IFERROR(VLOOKUP(A147,BG!A:C,3,FALSE),0)</f>
        <v>526130896</v>
      </c>
      <c r="C147" s="356"/>
      <c r="D147" s="356"/>
      <c r="E147" s="357">
        <v>0</v>
      </c>
      <c r="F147" s="358">
        <f t="shared" si="13"/>
        <v>526130896</v>
      </c>
      <c r="G147" s="358">
        <f t="shared" si="14"/>
        <v>-526130896</v>
      </c>
      <c r="H147" s="358"/>
      <c r="I147" s="358"/>
      <c r="J147" s="358"/>
      <c r="K147" s="358"/>
      <c r="L147" s="358"/>
      <c r="M147" s="358">
        <f t="shared" ref="M147" si="20">+SUM(F147:L147)</f>
        <v>0</v>
      </c>
    </row>
    <row r="148" spans="1:13" s="359" customFormat="1" ht="10.199999999999999" hidden="1" customHeight="1">
      <c r="A148" s="354" t="s">
        <v>587</v>
      </c>
      <c r="B148" s="355">
        <f>IFERROR(VLOOKUP(A148,BG!A:C,3,FALSE),0)</f>
        <v>526130896</v>
      </c>
      <c r="C148" s="356"/>
      <c r="D148" s="356"/>
      <c r="E148" s="357">
        <v>0</v>
      </c>
      <c r="F148" s="358">
        <f t="shared" si="13"/>
        <v>526130896</v>
      </c>
      <c r="G148" s="358">
        <f t="shared" si="14"/>
        <v>-526130896</v>
      </c>
      <c r="H148" s="358"/>
      <c r="I148" s="358"/>
      <c r="J148" s="358"/>
      <c r="K148" s="358"/>
      <c r="L148" s="358"/>
      <c r="M148" s="358">
        <f t="shared" ref="M148" si="21">+SUM(F148:L148)</f>
        <v>0</v>
      </c>
    </row>
    <row r="149" spans="1:13" s="275" customFormat="1" ht="10.199999999999999" hidden="1" customHeight="1">
      <c r="A149" s="272" t="s">
        <v>293</v>
      </c>
      <c r="B149" s="264"/>
      <c r="C149" s="296"/>
      <c r="D149" s="296"/>
      <c r="E149" s="274">
        <v>0</v>
      </c>
      <c r="F149" s="262">
        <f t="shared" si="13"/>
        <v>0</v>
      </c>
      <c r="G149" s="262">
        <f t="shared" si="14"/>
        <v>0</v>
      </c>
      <c r="H149" s="262"/>
      <c r="I149" s="262"/>
      <c r="J149" s="262"/>
      <c r="K149" s="262"/>
      <c r="L149" s="262"/>
      <c r="M149" s="262">
        <f t="shared" si="15"/>
        <v>0</v>
      </c>
    </row>
    <row r="150" spans="1:13" s="275" customFormat="1" ht="10.199999999999999" hidden="1" customHeight="1">
      <c r="A150" s="272" t="s">
        <v>503</v>
      </c>
      <c r="B150" s="264"/>
      <c r="C150" s="296"/>
      <c r="D150" s="296"/>
      <c r="E150" s="274">
        <v>0</v>
      </c>
      <c r="F150" s="262">
        <f t="shared" si="13"/>
        <v>0</v>
      </c>
      <c r="G150" s="262">
        <f t="shared" si="14"/>
        <v>0</v>
      </c>
      <c r="H150" s="262"/>
      <c r="I150" s="262"/>
      <c r="J150" s="262"/>
      <c r="K150" s="262"/>
      <c r="L150" s="262"/>
      <c r="M150" s="262">
        <f t="shared" si="15"/>
        <v>0</v>
      </c>
    </row>
    <row r="151" spans="1:13" s="275" customFormat="1" ht="10.199999999999999" hidden="1" customHeight="1">
      <c r="A151" s="272" t="s">
        <v>504</v>
      </c>
      <c r="B151" s="264">
        <f>IFERROR(VLOOKUP(A151,BG!A:C,3,FALSE),0)</f>
        <v>0</v>
      </c>
      <c r="C151" s="296"/>
      <c r="D151" s="296"/>
      <c r="E151" s="274">
        <v>0</v>
      </c>
      <c r="F151" s="262">
        <f t="shared" si="13"/>
        <v>0</v>
      </c>
      <c r="G151" s="262">
        <f>-F151</f>
        <v>0</v>
      </c>
      <c r="H151" s="262"/>
      <c r="I151" s="262"/>
      <c r="J151" s="262"/>
      <c r="K151" s="262"/>
      <c r="L151" s="262"/>
      <c r="M151" s="262">
        <f t="shared" si="15"/>
        <v>0</v>
      </c>
    </row>
    <row r="152" spans="1:13" s="275" customFormat="1" ht="10.199999999999999" hidden="1" customHeight="1">
      <c r="A152" s="272" t="s">
        <v>295</v>
      </c>
      <c r="B152" s="264"/>
      <c r="C152" s="296"/>
      <c r="D152" s="296"/>
      <c r="E152" s="274">
        <v>0</v>
      </c>
      <c r="F152" s="262">
        <f t="shared" si="13"/>
        <v>0</v>
      </c>
      <c r="G152" s="262">
        <f t="shared" si="14"/>
        <v>0</v>
      </c>
      <c r="H152" s="262"/>
      <c r="I152" s="262"/>
      <c r="J152" s="262"/>
      <c r="K152" s="262"/>
      <c r="L152" s="262"/>
      <c r="M152" s="262">
        <f t="shared" si="15"/>
        <v>0</v>
      </c>
    </row>
    <row r="153" spans="1:13" s="275" customFormat="1" ht="10.199999999999999" customHeight="1">
      <c r="A153" s="272" t="s">
        <v>297</v>
      </c>
      <c r="B153" s="380">
        <f>IFERROR(VLOOKUP(A153,BG!A:C,3,FALSE),0)</f>
        <v>2867798851.27</v>
      </c>
      <c r="C153" s="296"/>
      <c r="D153" s="296"/>
      <c r="E153" s="377">
        <v>263359587.15000001</v>
      </c>
      <c r="F153" s="262">
        <f t="shared" si="13"/>
        <v>2604439264.1199999</v>
      </c>
      <c r="G153" s="262">
        <v>0</v>
      </c>
      <c r="H153" s="262">
        <f>-F153</f>
        <v>-2604439264.1199999</v>
      </c>
      <c r="I153" s="262"/>
      <c r="J153" s="262"/>
      <c r="K153" s="262"/>
      <c r="L153" s="262"/>
      <c r="M153" s="262">
        <f t="shared" si="15"/>
        <v>0</v>
      </c>
    </row>
    <row r="154" spans="1:13" s="275" customFormat="1" ht="10.199999999999999" customHeight="1">
      <c r="A154" s="272" t="s">
        <v>299</v>
      </c>
      <c r="B154" s="380">
        <f>IFERROR(VLOOKUP(A154,BG!A:C,3,FALSE),0)</f>
        <v>-1170279185.9400001</v>
      </c>
      <c r="C154" s="296"/>
      <c r="D154" s="296"/>
      <c r="E154" s="377">
        <v>-209407808.09718534</v>
      </c>
      <c r="F154" s="262">
        <f t="shared" si="13"/>
        <v>-960871377.84281468</v>
      </c>
      <c r="G154" s="262">
        <v>0</v>
      </c>
      <c r="H154" s="262">
        <f>-F154</f>
        <v>960871377.84281468</v>
      </c>
      <c r="I154" s="262"/>
      <c r="J154" s="262"/>
      <c r="K154" s="262"/>
      <c r="L154" s="262"/>
      <c r="M154" s="262">
        <f t="shared" si="15"/>
        <v>0</v>
      </c>
    </row>
    <row r="155" spans="1:13" s="275" customFormat="1" ht="10.199999999999999" hidden="1" customHeight="1">
      <c r="A155" s="272" t="s">
        <v>505</v>
      </c>
      <c r="B155" s="264">
        <f>IFERROR(VLOOKUP(A155,BG!A:C,3,FALSE),0)</f>
        <v>0</v>
      </c>
      <c r="C155" s="296"/>
      <c r="D155" s="296"/>
      <c r="E155" s="274">
        <v>0</v>
      </c>
      <c r="F155" s="262">
        <f t="shared" si="13"/>
        <v>0</v>
      </c>
      <c r="G155" s="262">
        <v>0</v>
      </c>
      <c r="H155" s="262">
        <f>-F155</f>
        <v>0</v>
      </c>
      <c r="I155" s="262"/>
      <c r="J155" s="262"/>
      <c r="K155" s="262"/>
      <c r="L155" s="262"/>
      <c r="M155" s="262">
        <f t="shared" si="15"/>
        <v>0</v>
      </c>
    </row>
    <row r="156" spans="1:13" s="275" customFormat="1" ht="10.199999999999999" hidden="1" customHeight="1">
      <c r="A156" s="272" t="s">
        <v>506</v>
      </c>
      <c r="B156" s="264">
        <f>IFERROR(VLOOKUP(A156,BG!A:C,3,FALSE),0)</f>
        <v>0</v>
      </c>
      <c r="C156" s="296"/>
      <c r="D156" s="296"/>
      <c r="E156" s="274">
        <v>0</v>
      </c>
      <c r="F156" s="262">
        <f t="shared" si="13"/>
        <v>0</v>
      </c>
      <c r="G156" s="262">
        <v>0</v>
      </c>
      <c r="H156" s="262">
        <f>-F156</f>
        <v>0</v>
      </c>
      <c r="I156" s="262"/>
      <c r="J156" s="262"/>
      <c r="K156" s="262"/>
      <c r="L156" s="262"/>
      <c r="M156" s="262">
        <f t="shared" si="15"/>
        <v>0</v>
      </c>
    </row>
    <row r="157" spans="1:13" s="275" customFormat="1" ht="10.199999999999999" hidden="1" customHeight="1">
      <c r="A157" s="272" t="s">
        <v>301</v>
      </c>
      <c r="B157" s="264"/>
      <c r="C157" s="296"/>
      <c r="D157" s="296"/>
      <c r="E157" s="274">
        <v>0</v>
      </c>
      <c r="F157" s="262">
        <f t="shared" si="13"/>
        <v>0</v>
      </c>
      <c r="G157" s="262">
        <f t="shared" ref="G157:G165" si="22">-F157</f>
        <v>0</v>
      </c>
      <c r="H157" s="262"/>
      <c r="I157" s="262"/>
      <c r="J157" s="262"/>
      <c r="K157" s="262"/>
      <c r="L157" s="262"/>
      <c r="M157" s="262">
        <f t="shared" si="15"/>
        <v>0</v>
      </c>
    </row>
    <row r="158" spans="1:13" s="275" customFormat="1" ht="10.199999999999999" hidden="1" customHeight="1">
      <c r="A158" s="272" t="s">
        <v>507</v>
      </c>
      <c r="B158" s="264">
        <f>IFERROR(VLOOKUP(A158,BG!A:C,3,FALSE),0)</f>
        <v>0</v>
      </c>
      <c r="C158" s="296">
        <v>0</v>
      </c>
      <c r="D158" s="296">
        <v>0</v>
      </c>
      <c r="E158" s="274">
        <v>0</v>
      </c>
      <c r="F158" s="262">
        <f t="shared" si="13"/>
        <v>0</v>
      </c>
      <c r="G158" s="262">
        <f t="shared" si="22"/>
        <v>0</v>
      </c>
      <c r="H158" s="262"/>
      <c r="I158" s="262"/>
      <c r="J158" s="262"/>
      <c r="K158" s="262"/>
      <c r="L158" s="262"/>
      <c r="M158" s="262">
        <v>0</v>
      </c>
    </row>
    <row r="159" spans="1:13" s="275" customFormat="1" ht="10.199999999999999" hidden="1" customHeight="1">
      <c r="A159" s="272" t="s">
        <v>302</v>
      </c>
      <c r="B159" s="264"/>
      <c r="C159" s="296"/>
      <c r="D159" s="296"/>
      <c r="E159" s="274">
        <v>0</v>
      </c>
      <c r="F159" s="262">
        <f t="shared" si="13"/>
        <v>0</v>
      </c>
      <c r="G159" s="262">
        <v>0</v>
      </c>
      <c r="H159" s="262">
        <v>0</v>
      </c>
      <c r="I159" s="262">
        <v>0</v>
      </c>
      <c r="J159" s="262">
        <v>0</v>
      </c>
      <c r="K159" s="262">
        <v>0</v>
      </c>
      <c r="L159" s="262">
        <v>0</v>
      </c>
      <c r="M159" s="262">
        <f t="shared" si="15"/>
        <v>0</v>
      </c>
    </row>
    <row r="160" spans="1:13" s="275" customFormat="1" ht="10.199999999999999" hidden="1" customHeight="1">
      <c r="A160" s="272" t="s">
        <v>304</v>
      </c>
      <c r="B160" s="264"/>
      <c r="C160" s="296"/>
      <c r="D160" s="296"/>
      <c r="E160" s="274">
        <v>0</v>
      </c>
      <c r="F160" s="262">
        <f t="shared" si="13"/>
        <v>0</v>
      </c>
      <c r="G160" s="262">
        <f t="shared" si="22"/>
        <v>0</v>
      </c>
      <c r="H160" s="262">
        <v>0</v>
      </c>
      <c r="I160" s="262">
        <v>0</v>
      </c>
      <c r="J160" s="262">
        <v>0</v>
      </c>
      <c r="K160" s="262">
        <v>0</v>
      </c>
      <c r="L160" s="262">
        <v>0</v>
      </c>
      <c r="M160" s="262">
        <f t="shared" si="15"/>
        <v>0</v>
      </c>
    </row>
    <row r="161" spans="1:13" s="275" customFormat="1" ht="10.199999999999999" hidden="1" customHeight="1">
      <c r="A161" s="272" t="s">
        <v>591</v>
      </c>
      <c r="B161" s="353">
        <f>IFERROR(VLOOKUP(A161,BG!A:C,3,FALSE),0)</f>
        <v>-60957807</v>
      </c>
      <c r="C161" s="296"/>
      <c r="D161" s="296"/>
      <c r="E161" s="274">
        <v>0</v>
      </c>
      <c r="F161" s="262">
        <f t="shared" si="13"/>
        <v>-60957807</v>
      </c>
      <c r="G161" s="262">
        <f t="shared" si="22"/>
        <v>60957807</v>
      </c>
      <c r="H161" s="262">
        <v>0</v>
      </c>
      <c r="I161" s="262">
        <v>0</v>
      </c>
      <c r="J161" s="262">
        <v>0</v>
      </c>
      <c r="K161" s="262">
        <v>0</v>
      </c>
      <c r="L161" s="262">
        <v>0</v>
      </c>
      <c r="M161" s="262">
        <f t="shared" ref="M161" si="23">+SUM(F161:L161)</f>
        <v>0</v>
      </c>
    </row>
    <row r="162" spans="1:13" s="275" customFormat="1" ht="10.199999999999999" hidden="1" customHeight="1">
      <c r="A162" s="272" t="s">
        <v>306</v>
      </c>
      <c r="B162" s="353">
        <f>IFERROR(VLOOKUP(A162,BG!A:C,3,FALSE),0)</f>
        <v>-438456480.10000002</v>
      </c>
      <c r="C162" s="296"/>
      <c r="D162" s="296"/>
      <c r="E162" s="274">
        <v>0</v>
      </c>
      <c r="F162" s="262">
        <f t="shared" si="13"/>
        <v>-438456480.10000002</v>
      </c>
      <c r="G162" s="262">
        <f t="shared" si="22"/>
        <v>438456480.10000002</v>
      </c>
      <c r="H162" s="262">
        <v>0</v>
      </c>
      <c r="I162" s="262">
        <v>0</v>
      </c>
      <c r="J162" s="262">
        <v>0</v>
      </c>
      <c r="K162" s="262">
        <v>0</v>
      </c>
      <c r="L162" s="262">
        <v>0</v>
      </c>
      <c r="M162" s="262">
        <f t="shared" si="15"/>
        <v>0</v>
      </c>
    </row>
    <row r="163" spans="1:13" s="275" customFormat="1" ht="10.199999999999999" hidden="1" customHeight="1">
      <c r="A163" s="272" t="s">
        <v>519</v>
      </c>
      <c r="B163" s="264">
        <f>IFERROR(VLOOKUP(A163,BG!A:C,3,FALSE),0)</f>
        <v>0</v>
      </c>
      <c r="C163" s="296"/>
      <c r="D163" s="296"/>
      <c r="E163" s="274">
        <v>0</v>
      </c>
      <c r="F163" s="262">
        <f t="shared" si="13"/>
        <v>0</v>
      </c>
      <c r="G163" s="262">
        <f t="shared" si="22"/>
        <v>0</v>
      </c>
      <c r="H163" s="262">
        <v>0</v>
      </c>
      <c r="I163" s="262">
        <v>0</v>
      </c>
      <c r="J163" s="262">
        <v>0</v>
      </c>
      <c r="K163" s="262">
        <v>0</v>
      </c>
      <c r="L163" s="262">
        <v>0</v>
      </c>
      <c r="M163" s="262">
        <f t="shared" ref="M163" si="24">+SUM(F163:L163)</f>
        <v>0</v>
      </c>
    </row>
    <row r="164" spans="1:13" s="275" customFormat="1" ht="10.199999999999999" hidden="1" customHeight="1">
      <c r="A164" s="272" t="s">
        <v>308</v>
      </c>
      <c r="B164" s="353">
        <f>IFERROR(VLOOKUP(A164,BG!A:C,3,FALSE),0)</f>
        <v>-1.1000000000000001</v>
      </c>
      <c r="C164" s="296"/>
      <c r="D164" s="296"/>
      <c r="E164" s="274">
        <v>0</v>
      </c>
      <c r="F164" s="262">
        <f t="shared" si="13"/>
        <v>-1.1000000000000001</v>
      </c>
      <c r="G164" s="262">
        <f t="shared" si="22"/>
        <v>1.1000000000000001</v>
      </c>
      <c r="H164" s="262">
        <v>0</v>
      </c>
      <c r="I164" s="262">
        <v>0</v>
      </c>
      <c r="J164" s="262">
        <v>0</v>
      </c>
      <c r="K164" s="262">
        <v>0</v>
      </c>
      <c r="L164" s="262">
        <v>0</v>
      </c>
      <c r="M164" s="262">
        <f t="shared" si="15"/>
        <v>0</v>
      </c>
    </row>
    <row r="165" spans="1:13" s="275" customFormat="1" ht="10.199999999999999" hidden="1" customHeight="1">
      <c r="A165" s="272" t="s">
        <v>310</v>
      </c>
      <c r="B165" s="264"/>
      <c r="C165" s="296"/>
      <c r="D165" s="296"/>
      <c r="E165" s="274">
        <v>0</v>
      </c>
      <c r="F165" s="262">
        <f t="shared" ref="F165:F214" si="25">+B165+C165-D165-E165</f>
        <v>0</v>
      </c>
      <c r="G165" s="262">
        <f t="shared" si="22"/>
        <v>0</v>
      </c>
      <c r="H165" s="262">
        <v>0</v>
      </c>
      <c r="I165" s="262"/>
      <c r="J165" s="262"/>
      <c r="K165" s="262"/>
      <c r="L165" s="262"/>
      <c r="M165" s="262">
        <f t="shared" si="15"/>
        <v>0</v>
      </c>
    </row>
    <row r="166" spans="1:13" s="275" customFormat="1" ht="10.199999999999999" hidden="1" customHeight="1">
      <c r="A166" s="272" t="s">
        <v>312</v>
      </c>
      <c r="B166" s="353">
        <f>IFERROR(VLOOKUP(A166,BG!A:C,3,FALSE),0)</f>
        <v>-229231541.61000001</v>
      </c>
      <c r="C166" s="296"/>
      <c r="D166" s="296"/>
      <c r="E166" s="274">
        <v>-43541545.380000003</v>
      </c>
      <c r="F166" s="262">
        <f t="shared" si="25"/>
        <v>-185689996.23000002</v>
      </c>
      <c r="G166" s="262">
        <v>0</v>
      </c>
      <c r="H166" s="262">
        <v>0</v>
      </c>
      <c r="I166" s="262">
        <f>-F166</f>
        <v>185689996.23000002</v>
      </c>
      <c r="J166" s="262">
        <v>0</v>
      </c>
      <c r="K166" s="262">
        <v>0</v>
      </c>
      <c r="L166" s="262">
        <v>0</v>
      </c>
      <c r="M166" s="262">
        <f t="shared" si="15"/>
        <v>0</v>
      </c>
    </row>
    <row r="167" spans="1:13" s="275" customFormat="1" ht="10.199999999999999" hidden="1" customHeight="1">
      <c r="A167" s="312" t="s">
        <v>314</v>
      </c>
      <c r="B167" s="353">
        <f>IFERROR(VLOOKUP(A167,BG!A:C,3,FALSE),0)</f>
        <v>0.95</v>
      </c>
      <c r="C167" s="296"/>
      <c r="D167" s="296"/>
      <c r="E167" s="274">
        <v>0</v>
      </c>
      <c r="F167" s="262">
        <f t="shared" si="25"/>
        <v>0.95</v>
      </c>
      <c r="G167" s="262">
        <f>-F167</f>
        <v>-0.95</v>
      </c>
      <c r="H167" s="262">
        <v>0</v>
      </c>
      <c r="I167" s="262">
        <v>0</v>
      </c>
      <c r="J167" s="262">
        <v>0</v>
      </c>
      <c r="K167" s="262">
        <v>0</v>
      </c>
      <c r="L167" s="262">
        <v>0</v>
      </c>
      <c r="M167" s="262">
        <f t="shared" si="15"/>
        <v>0</v>
      </c>
    </row>
    <row r="168" spans="1:13" s="275" customFormat="1" ht="10.199999999999999" hidden="1" customHeight="1">
      <c r="A168" s="272" t="s">
        <v>316</v>
      </c>
      <c r="B168" s="264"/>
      <c r="C168" s="296"/>
      <c r="D168" s="296"/>
      <c r="E168" s="274">
        <v>0</v>
      </c>
      <c r="F168" s="262">
        <f t="shared" si="25"/>
        <v>0</v>
      </c>
      <c r="G168" s="262">
        <v>0</v>
      </c>
      <c r="H168" s="262">
        <v>0</v>
      </c>
      <c r="I168" s="262">
        <v>0</v>
      </c>
      <c r="J168" s="262">
        <v>0</v>
      </c>
      <c r="K168" s="262">
        <v>0</v>
      </c>
      <c r="L168" s="262">
        <v>0</v>
      </c>
      <c r="M168" s="262">
        <f t="shared" si="15"/>
        <v>0</v>
      </c>
    </row>
    <row r="169" spans="1:13" s="275" customFormat="1" ht="10.199999999999999" hidden="1" customHeight="1">
      <c r="A169" s="272" t="s">
        <v>318</v>
      </c>
      <c r="B169" s="264"/>
      <c r="C169" s="296"/>
      <c r="D169" s="256"/>
      <c r="E169" s="274">
        <v>0</v>
      </c>
      <c r="F169" s="262">
        <f t="shared" si="25"/>
        <v>0</v>
      </c>
      <c r="G169" s="262">
        <v>0</v>
      </c>
      <c r="H169" s="262">
        <v>0</v>
      </c>
      <c r="I169" s="262">
        <v>0</v>
      </c>
      <c r="J169" s="262">
        <v>0</v>
      </c>
      <c r="K169" s="262">
        <v>0</v>
      </c>
      <c r="L169" s="262">
        <v>0</v>
      </c>
      <c r="M169" s="262">
        <f t="shared" si="15"/>
        <v>0</v>
      </c>
    </row>
    <row r="170" spans="1:13" s="275" customFormat="1" ht="10.199999999999999" hidden="1" customHeight="1">
      <c r="A170" s="272" t="s">
        <v>320</v>
      </c>
      <c r="B170" s="353">
        <f>IFERROR(VLOOKUP(A170,BG!A:C,3,FALSE),0)</f>
        <v>-1081150210034.85</v>
      </c>
      <c r="C170" s="296"/>
      <c r="D170" s="296"/>
      <c r="E170" s="274">
        <v>-89584639423.970001</v>
      </c>
      <c r="F170" s="262">
        <f t="shared" si="25"/>
        <v>-991565570610.88</v>
      </c>
      <c r="G170" s="262">
        <v>0</v>
      </c>
      <c r="H170" s="262">
        <v>0</v>
      </c>
      <c r="I170" s="262">
        <v>0</v>
      </c>
      <c r="J170" s="262">
        <v>0</v>
      </c>
      <c r="K170" s="262">
        <v>0</v>
      </c>
      <c r="L170" s="262">
        <f>-F170</f>
        <v>991565570610.88</v>
      </c>
      <c r="M170" s="262">
        <f t="shared" si="15"/>
        <v>0</v>
      </c>
    </row>
    <row r="171" spans="1:13" s="275" customFormat="1" ht="10.199999999999999" hidden="1" customHeight="1">
      <c r="A171" s="272" t="s">
        <v>322</v>
      </c>
      <c r="B171" s="353">
        <f>IFERROR(VLOOKUP(A171,BG!A:C,3,FALSE),0)</f>
        <v>899471776032.54004</v>
      </c>
      <c r="C171" s="296"/>
      <c r="D171" s="296"/>
      <c r="E171" s="274">
        <v>41286071115.620003</v>
      </c>
      <c r="F171" s="262">
        <f t="shared" si="25"/>
        <v>858185704916.92004</v>
      </c>
      <c r="G171" s="262">
        <v>0</v>
      </c>
      <c r="H171" s="262">
        <v>0</v>
      </c>
      <c r="I171" s="262">
        <v>0</v>
      </c>
      <c r="J171" s="262">
        <v>0</v>
      </c>
      <c r="K171" s="262">
        <f>-F171</f>
        <v>-858185704916.92004</v>
      </c>
      <c r="L171" s="262">
        <v>0</v>
      </c>
      <c r="M171" s="262">
        <f t="shared" si="15"/>
        <v>0</v>
      </c>
    </row>
    <row r="172" spans="1:13" s="275" customFormat="1" ht="10.199999999999999" hidden="1" customHeight="1">
      <c r="A172" s="272" t="s">
        <v>447</v>
      </c>
      <c r="B172" s="264"/>
      <c r="C172" s="296"/>
      <c r="D172" s="296"/>
      <c r="E172" s="274">
        <v>0</v>
      </c>
      <c r="F172" s="262">
        <f t="shared" si="25"/>
        <v>0</v>
      </c>
      <c r="G172" s="262">
        <v>0</v>
      </c>
      <c r="H172" s="262">
        <v>0</v>
      </c>
      <c r="I172" s="262">
        <v>0</v>
      </c>
      <c r="J172" s="262">
        <v>0</v>
      </c>
      <c r="K172" s="262">
        <v>0</v>
      </c>
      <c r="L172" s="262">
        <v>0</v>
      </c>
      <c r="M172" s="262">
        <f t="shared" si="15"/>
        <v>0</v>
      </c>
    </row>
    <row r="173" spans="1:13" s="275" customFormat="1" ht="10.199999999999999" customHeight="1">
      <c r="A173" s="272" t="s">
        <v>397</v>
      </c>
      <c r="B173" s="381">
        <f>IFERROR(VLOOKUP(A173,BG!A:C,3,FALSE),0)</f>
        <v>-607487131.94000006</v>
      </c>
      <c r="C173" s="296">
        <v>393</v>
      </c>
      <c r="D173" s="296"/>
      <c r="E173" s="377">
        <v>-607487131.55570555</v>
      </c>
      <c r="F173" s="262">
        <f t="shared" si="25"/>
        <v>392.6157054901123</v>
      </c>
      <c r="G173" s="262">
        <v>0</v>
      </c>
      <c r="H173" s="262">
        <f>-F173</f>
        <v>-392.6157054901123</v>
      </c>
      <c r="I173" s="262">
        <v>0</v>
      </c>
      <c r="J173" s="262">
        <v>0</v>
      </c>
      <c r="K173" s="262">
        <v>0</v>
      </c>
      <c r="L173" s="262">
        <v>0</v>
      </c>
      <c r="M173" s="262">
        <f t="shared" si="15"/>
        <v>0</v>
      </c>
    </row>
    <row r="174" spans="1:13" s="275" customFormat="1" ht="10.199999999999999" hidden="1" customHeight="1">
      <c r="A174" s="272" t="s">
        <v>324</v>
      </c>
      <c r="B174" s="264"/>
      <c r="C174" s="296"/>
      <c r="D174" s="296"/>
      <c r="E174" s="274">
        <v>0</v>
      </c>
      <c r="F174" s="262">
        <f t="shared" si="25"/>
        <v>0</v>
      </c>
      <c r="G174" s="262">
        <v>0</v>
      </c>
      <c r="H174" s="262">
        <f>-F174</f>
        <v>0</v>
      </c>
      <c r="I174" s="262">
        <v>0</v>
      </c>
      <c r="J174" s="262">
        <v>0</v>
      </c>
      <c r="K174" s="262">
        <v>0</v>
      </c>
      <c r="L174" s="262">
        <v>0</v>
      </c>
      <c r="M174" s="262">
        <f t="shared" si="15"/>
        <v>0</v>
      </c>
    </row>
    <row r="175" spans="1:13" s="275" customFormat="1" ht="10.199999999999999" hidden="1" customHeight="1">
      <c r="A175" s="272" t="s">
        <v>326</v>
      </c>
      <c r="B175" s="264"/>
      <c r="C175" s="296"/>
      <c r="D175" s="296"/>
      <c r="E175" s="274">
        <v>0</v>
      </c>
      <c r="F175" s="262">
        <f t="shared" si="25"/>
        <v>0</v>
      </c>
      <c r="G175" s="262"/>
      <c r="H175" s="262"/>
      <c r="I175" s="262"/>
      <c r="J175" s="262"/>
      <c r="K175" s="262"/>
      <c r="L175" s="262"/>
      <c r="M175" s="262">
        <f t="shared" si="15"/>
        <v>0</v>
      </c>
    </row>
    <row r="176" spans="1:13" s="275" customFormat="1" ht="10.199999999999999" hidden="1" customHeight="1">
      <c r="A176" s="272" t="s">
        <v>328</v>
      </c>
      <c r="B176" s="264">
        <v>0</v>
      </c>
      <c r="C176" s="296"/>
      <c r="D176" s="296"/>
      <c r="E176" s="274">
        <v>0</v>
      </c>
      <c r="F176" s="262">
        <f t="shared" si="25"/>
        <v>0</v>
      </c>
      <c r="G176" s="262">
        <f>-F176</f>
        <v>0</v>
      </c>
      <c r="H176" s="275">
        <v>0</v>
      </c>
      <c r="I176" s="262"/>
      <c r="J176" s="262"/>
      <c r="K176" s="262"/>
      <c r="L176" s="262"/>
      <c r="M176" s="262">
        <f t="shared" si="15"/>
        <v>0</v>
      </c>
    </row>
    <row r="177" spans="1:13" s="275" customFormat="1" ht="10.199999999999999" hidden="1" customHeight="1">
      <c r="A177" s="272" t="s">
        <v>508</v>
      </c>
      <c r="B177" s="353">
        <f>IFERROR(VLOOKUP(A177,BG!A:C,3,FALSE),0)</f>
        <v>-46201725000</v>
      </c>
      <c r="C177" s="296"/>
      <c r="D177" s="296"/>
      <c r="E177" s="274">
        <v>0</v>
      </c>
      <c r="F177" s="262">
        <f t="shared" si="25"/>
        <v>-46201725000</v>
      </c>
      <c r="G177" s="262">
        <f>-F177</f>
        <v>46201725000</v>
      </c>
      <c r="H177" s="262">
        <v>0</v>
      </c>
      <c r="I177" s="262">
        <v>0</v>
      </c>
      <c r="J177" s="262">
        <v>0</v>
      </c>
      <c r="K177" s="262">
        <v>0</v>
      </c>
      <c r="L177" s="262">
        <v>0</v>
      </c>
      <c r="M177" s="262">
        <f t="shared" si="15"/>
        <v>0</v>
      </c>
    </row>
    <row r="178" spans="1:13" s="275" customFormat="1" ht="10.199999999999999" hidden="1" customHeight="1">
      <c r="A178" s="272" t="s">
        <v>593</v>
      </c>
      <c r="B178" s="353">
        <f>IFERROR(VLOOKUP(A178,BG!A:C,3,FALSE),0)</f>
        <v>-1977328440</v>
      </c>
      <c r="C178" s="296"/>
      <c r="D178" s="296"/>
      <c r="E178" s="274">
        <v>0</v>
      </c>
      <c r="F178" s="262">
        <f t="shared" si="25"/>
        <v>-1977328440</v>
      </c>
      <c r="G178" s="262">
        <f t="shared" ref="G178:G187" si="26">-F178</f>
        <v>1977328440</v>
      </c>
      <c r="H178" s="262">
        <v>0</v>
      </c>
      <c r="I178" s="262">
        <v>0</v>
      </c>
      <c r="J178" s="262">
        <v>0</v>
      </c>
      <c r="K178" s="262">
        <v>0</v>
      </c>
      <c r="L178" s="262">
        <v>0</v>
      </c>
      <c r="M178" s="262">
        <f t="shared" ref="M178" si="27">+SUM(F178:L178)</f>
        <v>0</v>
      </c>
    </row>
    <row r="179" spans="1:13" s="275" customFormat="1" ht="10.199999999999999" hidden="1" customHeight="1">
      <c r="A179" s="272" t="s">
        <v>330</v>
      </c>
      <c r="B179" s="353">
        <f>IFERROR(VLOOKUP(A179,BG!A:C,3,FALSE),0)</f>
        <v>-12045610000</v>
      </c>
      <c r="C179" s="296"/>
      <c r="D179" s="296"/>
      <c r="E179" s="274">
        <v>0</v>
      </c>
      <c r="F179" s="262">
        <f t="shared" si="25"/>
        <v>-12045610000</v>
      </c>
      <c r="G179" s="262">
        <f t="shared" si="26"/>
        <v>12045610000</v>
      </c>
      <c r="H179" s="262">
        <v>0</v>
      </c>
      <c r="I179" s="262">
        <v>0</v>
      </c>
      <c r="J179" s="262">
        <v>0</v>
      </c>
      <c r="K179" s="262">
        <v>0</v>
      </c>
      <c r="L179" s="262">
        <v>0</v>
      </c>
      <c r="M179" s="262">
        <f t="shared" si="15"/>
        <v>0</v>
      </c>
    </row>
    <row r="180" spans="1:13" s="275" customFormat="1" ht="10.199999999999999" hidden="1" customHeight="1">
      <c r="A180" s="272" t="s">
        <v>332</v>
      </c>
      <c r="B180" s="353">
        <f>IFERROR(VLOOKUP(A180,BG!A:C,3,FALSE),0)</f>
        <v>-1156161916.8</v>
      </c>
      <c r="C180" s="296"/>
      <c r="D180" s="296"/>
      <c r="E180" s="274">
        <v>0</v>
      </c>
      <c r="F180" s="262">
        <f t="shared" si="25"/>
        <v>-1156161916.8</v>
      </c>
      <c r="G180" s="262">
        <f t="shared" si="26"/>
        <v>1156161916.8</v>
      </c>
      <c r="H180" s="262">
        <v>0</v>
      </c>
      <c r="I180" s="262">
        <v>0</v>
      </c>
      <c r="J180" s="262">
        <v>0</v>
      </c>
      <c r="K180" s="262">
        <v>0</v>
      </c>
      <c r="L180" s="262">
        <v>0</v>
      </c>
      <c r="M180" s="262">
        <f t="shared" si="15"/>
        <v>0</v>
      </c>
    </row>
    <row r="181" spans="1:13" s="275" customFormat="1" ht="10.199999999999999" hidden="1" customHeight="1">
      <c r="A181" s="272" t="s">
        <v>450</v>
      </c>
      <c r="B181" s="353">
        <f>IFERROR(VLOOKUP(A181,BG!A:C,3,FALSE),0)</f>
        <v>-12487870900.5</v>
      </c>
      <c r="C181" s="296"/>
      <c r="D181" s="296"/>
      <c r="E181" s="274">
        <v>0</v>
      </c>
      <c r="F181" s="262">
        <f t="shared" si="25"/>
        <v>-12487870900.5</v>
      </c>
      <c r="G181" s="262">
        <f t="shared" si="26"/>
        <v>12487870900.5</v>
      </c>
      <c r="H181" s="262">
        <v>0</v>
      </c>
      <c r="I181" s="262">
        <v>0</v>
      </c>
      <c r="J181" s="262">
        <v>0</v>
      </c>
      <c r="K181" s="262">
        <v>0</v>
      </c>
      <c r="L181" s="262">
        <v>0</v>
      </c>
      <c r="M181" s="262">
        <f t="shared" si="15"/>
        <v>0</v>
      </c>
    </row>
    <row r="182" spans="1:13" s="275" customFormat="1" ht="10.199999999999999" hidden="1" customHeight="1">
      <c r="A182" s="272" t="s">
        <v>334</v>
      </c>
      <c r="B182" s="264"/>
      <c r="C182" s="296"/>
      <c r="D182" s="296"/>
      <c r="E182" s="274">
        <v>0</v>
      </c>
      <c r="F182" s="262">
        <f t="shared" si="25"/>
        <v>0</v>
      </c>
      <c r="G182" s="262">
        <v>0</v>
      </c>
      <c r="H182" s="262">
        <v>0</v>
      </c>
      <c r="I182" s="262">
        <v>0</v>
      </c>
      <c r="J182" s="262">
        <v>0</v>
      </c>
      <c r="K182" s="262">
        <v>0</v>
      </c>
      <c r="L182" s="262">
        <v>0</v>
      </c>
      <c r="M182" s="262">
        <f t="shared" si="15"/>
        <v>0</v>
      </c>
    </row>
    <row r="183" spans="1:13" s="275" customFormat="1" ht="10.199999999999999" hidden="1" customHeight="1">
      <c r="A183" s="272" t="s">
        <v>452</v>
      </c>
      <c r="B183" s="353">
        <f>IFERROR(VLOOKUP(A183,BG!A:C,3,FALSE),0)</f>
        <v>-84043889.549999997</v>
      </c>
      <c r="C183" s="296"/>
      <c r="D183" s="296"/>
      <c r="E183" s="274">
        <v>0</v>
      </c>
      <c r="F183" s="262">
        <f t="shared" si="25"/>
        <v>-84043889.549999997</v>
      </c>
      <c r="G183" s="262">
        <f t="shared" si="26"/>
        <v>84043889.549999997</v>
      </c>
      <c r="H183" s="262">
        <v>0</v>
      </c>
      <c r="I183" s="262">
        <v>0</v>
      </c>
      <c r="J183" s="262">
        <v>0</v>
      </c>
      <c r="K183" s="262">
        <v>0</v>
      </c>
      <c r="L183" s="262">
        <v>0</v>
      </c>
      <c r="M183" s="262">
        <f t="shared" si="15"/>
        <v>0</v>
      </c>
    </row>
    <row r="184" spans="1:13" s="275" customFormat="1" ht="10.199999999999999" hidden="1" customHeight="1">
      <c r="A184" s="272" t="s">
        <v>454</v>
      </c>
      <c r="B184" s="353">
        <f>IFERROR(VLOOKUP(A184,BG!A:C,3,FALSE),0)</f>
        <v>-127787017.06999999</v>
      </c>
      <c r="C184" s="296"/>
      <c r="D184" s="296"/>
      <c r="E184" s="274">
        <v>0</v>
      </c>
      <c r="F184" s="262">
        <f t="shared" si="25"/>
        <v>-127787017.06999999</v>
      </c>
      <c r="G184" s="262">
        <f t="shared" si="26"/>
        <v>127787017.06999999</v>
      </c>
      <c r="H184" s="262">
        <v>0</v>
      </c>
      <c r="I184" s="262">
        <v>0</v>
      </c>
      <c r="J184" s="262">
        <v>0</v>
      </c>
      <c r="K184" s="262">
        <v>0</v>
      </c>
      <c r="L184" s="262">
        <v>0</v>
      </c>
      <c r="M184" s="262">
        <f t="shared" si="15"/>
        <v>0</v>
      </c>
    </row>
    <row r="185" spans="1:13" s="275" customFormat="1" ht="10.199999999999999" hidden="1" customHeight="1">
      <c r="A185" s="272" t="s">
        <v>337</v>
      </c>
      <c r="B185" s="353">
        <f>IFERROR(VLOOKUP(A185,BG!A:C,3,FALSE),0)</f>
        <v>-182695589.09</v>
      </c>
      <c r="C185" s="296"/>
      <c r="D185" s="296"/>
      <c r="E185" s="274">
        <v>0</v>
      </c>
      <c r="F185" s="262">
        <f t="shared" si="25"/>
        <v>-182695589.09</v>
      </c>
      <c r="G185" s="262">
        <f t="shared" si="26"/>
        <v>182695589.09</v>
      </c>
      <c r="H185" s="262">
        <v>0</v>
      </c>
      <c r="I185" s="262">
        <v>0</v>
      </c>
      <c r="J185" s="262">
        <v>0</v>
      </c>
      <c r="K185" s="262">
        <v>0</v>
      </c>
      <c r="L185" s="262">
        <v>0</v>
      </c>
      <c r="M185" s="262">
        <f t="shared" si="15"/>
        <v>0</v>
      </c>
    </row>
    <row r="186" spans="1:13" s="275" customFormat="1" ht="10.199999999999999" hidden="1" customHeight="1">
      <c r="A186" s="272" t="s">
        <v>336</v>
      </c>
      <c r="B186" s="353">
        <f>IFERROR(VLOOKUP(A186,BG!A:C,3,FALSE),0)</f>
        <v>-825000000</v>
      </c>
      <c r="C186" s="296"/>
      <c r="D186" s="296">
        <v>0</v>
      </c>
      <c r="E186" s="274">
        <v>0</v>
      </c>
      <c r="F186" s="262">
        <f t="shared" si="25"/>
        <v>-825000000</v>
      </c>
      <c r="G186" s="262">
        <f t="shared" si="26"/>
        <v>825000000</v>
      </c>
      <c r="H186" s="262">
        <v>0</v>
      </c>
      <c r="I186" s="262">
        <v>0</v>
      </c>
      <c r="J186" s="262">
        <v>0</v>
      </c>
      <c r="K186" s="262">
        <v>0</v>
      </c>
      <c r="L186" s="262">
        <v>0</v>
      </c>
      <c r="M186" s="262">
        <f t="shared" si="15"/>
        <v>0</v>
      </c>
    </row>
    <row r="187" spans="1:13" s="275" customFormat="1" ht="10.199999999999999" hidden="1" customHeight="1">
      <c r="A187" s="272" t="s">
        <v>340</v>
      </c>
      <c r="B187" s="353">
        <f>IFERROR(VLOOKUP(A187,BG!A:C,3,FALSE),0)</f>
        <v>-1051193215.61</v>
      </c>
      <c r="C187" s="296"/>
      <c r="D187" s="296"/>
      <c r="E187" s="274">
        <v>0</v>
      </c>
      <c r="F187" s="262">
        <f t="shared" si="25"/>
        <v>-1051193215.61</v>
      </c>
      <c r="G187" s="262">
        <f t="shared" si="26"/>
        <v>1051193215.61</v>
      </c>
      <c r="H187" s="262">
        <v>0</v>
      </c>
      <c r="I187" s="262">
        <v>0</v>
      </c>
      <c r="J187" s="262">
        <v>0</v>
      </c>
      <c r="K187" s="262">
        <v>0</v>
      </c>
      <c r="L187" s="262">
        <v>0</v>
      </c>
      <c r="M187" s="262">
        <f t="shared" si="15"/>
        <v>0</v>
      </c>
    </row>
    <row r="188" spans="1:13" s="275" customFormat="1" ht="10.199999999999999" hidden="1" customHeight="1">
      <c r="A188" s="272" t="s">
        <v>510</v>
      </c>
      <c r="B188" s="264"/>
      <c r="C188" s="296"/>
      <c r="D188" s="296"/>
      <c r="E188" s="274">
        <v>0</v>
      </c>
      <c r="F188" s="262">
        <f t="shared" si="25"/>
        <v>0</v>
      </c>
      <c r="G188" s="262">
        <v>0</v>
      </c>
      <c r="H188" s="262">
        <v>0</v>
      </c>
      <c r="I188" s="262">
        <v>0</v>
      </c>
      <c r="J188" s="262">
        <v>0</v>
      </c>
      <c r="K188" s="262">
        <v>0</v>
      </c>
      <c r="L188" s="262">
        <f>-F188</f>
        <v>0</v>
      </c>
      <c r="M188" s="262">
        <f t="shared" si="15"/>
        <v>0</v>
      </c>
    </row>
    <row r="189" spans="1:13" s="275" customFormat="1" ht="10.199999999999999" customHeight="1">
      <c r="A189" s="272" t="s">
        <v>512</v>
      </c>
      <c r="B189" s="381">
        <f>IFERROR(VLOOKUP(A189,BG!A:C,3,FALSE),0)</f>
        <v>-220543004.13</v>
      </c>
      <c r="C189" s="296"/>
      <c r="D189" s="296"/>
      <c r="E189" s="377">
        <v>0</v>
      </c>
      <c r="F189" s="262">
        <f t="shared" si="25"/>
        <v>-220543004.13</v>
      </c>
      <c r="G189" s="262">
        <v>0</v>
      </c>
      <c r="H189" s="262">
        <f>-F189</f>
        <v>220543004.13</v>
      </c>
      <c r="I189" s="262">
        <v>0</v>
      </c>
      <c r="J189" s="262">
        <v>0</v>
      </c>
      <c r="K189" s="262">
        <v>0</v>
      </c>
      <c r="L189" s="262">
        <v>0</v>
      </c>
      <c r="M189" s="262">
        <f t="shared" si="15"/>
        <v>0</v>
      </c>
    </row>
    <row r="190" spans="1:13" s="275" customFormat="1" ht="10.199999999999999" hidden="1" customHeight="1">
      <c r="A190" s="272" t="s">
        <v>342</v>
      </c>
      <c r="B190" s="264"/>
      <c r="C190" s="296"/>
      <c r="D190" s="296"/>
      <c r="E190" s="274">
        <v>0</v>
      </c>
      <c r="F190" s="262">
        <f t="shared" si="25"/>
        <v>0</v>
      </c>
      <c r="G190" s="262"/>
      <c r="H190" s="262"/>
      <c r="I190" s="262"/>
      <c r="J190" s="262"/>
      <c r="K190" s="262"/>
      <c r="L190" s="262"/>
      <c r="M190" s="262">
        <f t="shared" si="15"/>
        <v>0</v>
      </c>
    </row>
    <row r="191" spans="1:13" s="275" customFormat="1" ht="10.199999999999999" customHeight="1">
      <c r="A191" s="272" t="s">
        <v>344</v>
      </c>
      <c r="B191" s="381">
        <f>IFERROR(VLOOKUP(A191,BG!A:C,3,FALSE),0)</f>
        <v>-6799508038.71</v>
      </c>
      <c r="C191" s="296"/>
      <c r="D191" s="296"/>
      <c r="E191" s="377">
        <v>0</v>
      </c>
      <c r="F191" s="262">
        <f t="shared" si="25"/>
        <v>-6799508038.71</v>
      </c>
      <c r="G191" s="262">
        <v>0</v>
      </c>
      <c r="H191" s="262">
        <f>-F191</f>
        <v>6799508038.71</v>
      </c>
      <c r="I191" s="262">
        <v>0</v>
      </c>
      <c r="J191" s="262">
        <v>0</v>
      </c>
      <c r="K191" s="262">
        <v>0</v>
      </c>
      <c r="L191" s="262">
        <v>0</v>
      </c>
      <c r="M191" s="262">
        <f t="shared" si="15"/>
        <v>0</v>
      </c>
    </row>
    <row r="192" spans="1:13" s="275" customFormat="1" ht="10.199999999999999" hidden="1" customHeight="1">
      <c r="A192" s="272" t="s">
        <v>346</v>
      </c>
      <c r="B192" s="264"/>
      <c r="C192" s="296"/>
      <c r="D192" s="296"/>
      <c r="E192" s="274">
        <v>0</v>
      </c>
      <c r="F192" s="262">
        <f t="shared" si="25"/>
        <v>0</v>
      </c>
      <c r="G192" s="262">
        <v>0</v>
      </c>
      <c r="H192" s="262">
        <v>0</v>
      </c>
      <c r="I192" s="262">
        <v>0</v>
      </c>
      <c r="J192" s="262">
        <v>0</v>
      </c>
      <c r="K192" s="262">
        <v>0</v>
      </c>
      <c r="L192" s="262">
        <v>0</v>
      </c>
      <c r="M192" s="262">
        <f t="shared" si="15"/>
        <v>0</v>
      </c>
    </row>
    <row r="193" spans="1:13" s="275" customFormat="1" ht="10.199999999999999" hidden="1" customHeight="1">
      <c r="A193" s="272" t="s">
        <v>348</v>
      </c>
      <c r="B193" s="353">
        <f>IFERROR(VLOOKUP(A193,BG!A:C,3,FALSE),0)</f>
        <v>101037962</v>
      </c>
      <c r="C193" s="296"/>
      <c r="D193" s="296"/>
      <c r="E193" s="274">
        <v>0</v>
      </c>
      <c r="F193" s="262">
        <f t="shared" si="25"/>
        <v>101037962</v>
      </c>
      <c r="G193" s="262">
        <f>-F193</f>
        <v>-101037962</v>
      </c>
      <c r="H193" s="262">
        <v>0</v>
      </c>
      <c r="I193" s="262">
        <v>0</v>
      </c>
      <c r="J193" s="262">
        <v>0</v>
      </c>
      <c r="K193" s="262">
        <v>0</v>
      </c>
      <c r="L193" s="262">
        <v>0</v>
      </c>
      <c r="M193" s="262">
        <f t="shared" si="15"/>
        <v>0</v>
      </c>
    </row>
    <row r="194" spans="1:13" s="275" customFormat="1" ht="10.199999999999999" hidden="1" customHeight="1">
      <c r="A194" s="272" t="s">
        <v>350</v>
      </c>
      <c r="B194" s="353">
        <f>IFERROR(VLOOKUP(A194,BG!A:C,3,FALSE),0)</f>
        <v>-9753715.8399999999</v>
      </c>
      <c r="C194" s="296"/>
      <c r="D194" s="296"/>
      <c r="E194" s="274">
        <v>0</v>
      </c>
      <c r="F194" s="262">
        <f t="shared" si="25"/>
        <v>-9753715.8399999999</v>
      </c>
      <c r="G194" s="262">
        <f t="shared" ref="G194:G211" si="28">-F194</f>
        <v>9753715.8399999999</v>
      </c>
      <c r="H194" s="262">
        <v>0</v>
      </c>
      <c r="I194" s="262">
        <v>0</v>
      </c>
      <c r="J194" s="262">
        <v>0</v>
      </c>
      <c r="K194" s="262">
        <v>0</v>
      </c>
      <c r="L194" s="262">
        <v>0</v>
      </c>
      <c r="M194" s="262">
        <f t="shared" si="15"/>
        <v>0</v>
      </c>
    </row>
    <row r="195" spans="1:13" s="275" customFormat="1" ht="10.199999999999999" hidden="1" customHeight="1">
      <c r="A195" s="272" t="s">
        <v>352</v>
      </c>
      <c r="B195" s="353">
        <f>IFERROR(VLOOKUP(A195,BG!A:C,3,FALSE),0)</f>
        <v>-134117552.40000001</v>
      </c>
      <c r="C195" s="296"/>
      <c r="D195" s="296"/>
      <c r="E195" s="274">
        <v>0</v>
      </c>
      <c r="F195" s="262">
        <f t="shared" si="25"/>
        <v>-134117552.40000001</v>
      </c>
      <c r="G195" s="262">
        <f t="shared" si="28"/>
        <v>134117552.40000001</v>
      </c>
      <c r="H195" s="262">
        <v>0</v>
      </c>
      <c r="I195" s="262">
        <v>0</v>
      </c>
      <c r="J195" s="262">
        <v>0</v>
      </c>
      <c r="K195" s="262">
        <v>0</v>
      </c>
      <c r="L195" s="262">
        <v>0</v>
      </c>
      <c r="M195" s="262">
        <f t="shared" si="15"/>
        <v>0</v>
      </c>
    </row>
    <row r="196" spans="1:13" s="275" customFormat="1" ht="10.199999999999999" hidden="1" customHeight="1">
      <c r="A196" s="272" t="s">
        <v>354</v>
      </c>
      <c r="B196" s="353">
        <f>IFERROR(VLOOKUP(A196,BG!A:C,3,FALSE),0)</f>
        <v>-1319183.26</v>
      </c>
      <c r="C196" s="296"/>
      <c r="D196" s="296"/>
      <c r="E196" s="274">
        <v>0</v>
      </c>
      <c r="F196" s="262">
        <f t="shared" si="25"/>
        <v>-1319183.26</v>
      </c>
      <c r="G196" s="262">
        <f t="shared" si="28"/>
        <v>1319183.26</v>
      </c>
      <c r="H196" s="262">
        <v>0</v>
      </c>
      <c r="I196" s="262">
        <v>0</v>
      </c>
      <c r="J196" s="262">
        <v>0</v>
      </c>
      <c r="K196" s="262">
        <v>0</v>
      </c>
      <c r="L196" s="262">
        <v>0</v>
      </c>
      <c r="M196" s="262">
        <f t="shared" si="15"/>
        <v>0</v>
      </c>
    </row>
    <row r="197" spans="1:13" s="275" customFormat="1" ht="10.199999999999999" hidden="1" customHeight="1">
      <c r="A197" s="272" t="s">
        <v>356</v>
      </c>
      <c r="B197" s="353">
        <f>IFERROR(VLOOKUP(A197,BG!A:C,3,FALSE),0)</f>
        <v>-162485415.97</v>
      </c>
      <c r="C197" s="296"/>
      <c r="D197" s="296"/>
      <c r="E197" s="274">
        <v>0</v>
      </c>
      <c r="F197" s="262">
        <f t="shared" si="25"/>
        <v>-162485415.97</v>
      </c>
      <c r="G197" s="262">
        <f t="shared" si="28"/>
        <v>162485415.97</v>
      </c>
      <c r="H197" s="262"/>
      <c r="I197" s="262"/>
      <c r="J197" s="262"/>
      <c r="K197" s="262"/>
      <c r="L197" s="262"/>
      <c r="M197" s="262">
        <f t="shared" si="15"/>
        <v>0</v>
      </c>
    </row>
    <row r="198" spans="1:13" s="275" customFormat="1" ht="10.199999999999999" hidden="1" customHeight="1">
      <c r="A198" s="272" t="s">
        <v>358</v>
      </c>
      <c r="B198" s="353">
        <f>IFERROR(VLOOKUP(A198,BG!A:C,3,FALSE),0)</f>
        <v>-96236899.989999995</v>
      </c>
      <c r="C198" s="296"/>
      <c r="D198" s="296"/>
      <c r="E198" s="274">
        <v>0</v>
      </c>
      <c r="F198" s="262">
        <f t="shared" si="25"/>
        <v>-96236899.989999995</v>
      </c>
      <c r="G198" s="262">
        <f t="shared" si="28"/>
        <v>96236899.989999995</v>
      </c>
      <c r="H198" s="262">
        <v>0</v>
      </c>
      <c r="I198" s="262">
        <v>0</v>
      </c>
      <c r="J198" s="262">
        <v>0</v>
      </c>
      <c r="K198" s="262">
        <v>0</v>
      </c>
      <c r="L198" s="262">
        <v>0</v>
      </c>
      <c r="M198" s="262">
        <f t="shared" si="15"/>
        <v>0</v>
      </c>
    </row>
    <row r="199" spans="1:13" s="275" customFormat="1" ht="10.199999999999999" hidden="1" customHeight="1">
      <c r="A199" s="272" t="s">
        <v>360</v>
      </c>
      <c r="B199" s="353">
        <f>IFERROR(VLOOKUP(A199,BG!A:C,3,FALSE),0)</f>
        <v>-9044250.1099999994</v>
      </c>
      <c r="C199" s="296"/>
      <c r="D199" s="296"/>
      <c r="E199" s="274">
        <v>0</v>
      </c>
      <c r="F199" s="262">
        <f t="shared" si="25"/>
        <v>-9044250.1099999994</v>
      </c>
      <c r="G199" s="262">
        <f t="shared" si="28"/>
        <v>9044250.1099999994</v>
      </c>
      <c r="H199" s="262">
        <v>0</v>
      </c>
      <c r="I199" s="262">
        <v>0</v>
      </c>
      <c r="J199" s="262">
        <v>0</v>
      </c>
      <c r="K199" s="262">
        <v>0</v>
      </c>
      <c r="L199" s="262">
        <v>0</v>
      </c>
      <c r="M199" s="262">
        <f t="shared" si="15"/>
        <v>0</v>
      </c>
    </row>
    <row r="200" spans="1:13" s="275" customFormat="1" ht="10.199999999999999" hidden="1" customHeight="1">
      <c r="A200" s="272" t="s">
        <v>362</v>
      </c>
      <c r="B200" s="353">
        <f>IFERROR(VLOOKUP(A200,BG!A:C,3,FALSE),0)</f>
        <v>-487440375.83999997</v>
      </c>
      <c r="C200" s="296"/>
      <c r="D200" s="296"/>
      <c r="E200" s="274">
        <v>0</v>
      </c>
      <c r="F200" s="262">
        <f t="shared" si="25"/>
        <v>-487440375.83999997</v>
      </c>
      <c r="G200" s="262">
        <f t="shared" si="28"/>
        <v>487440375.83999997</v>
      </c>
      <c r="H200" s="262">
        <v>0</v>
      </c>
      <c r="I200" s="262">
        <v>0</v>
      </c>
      <c r="J200" s="262">
        <v>0</v>
      </c>
      <c r="K200" s="262">
        <v>0</v>
      </c>
      <c r="L200" s="262">
        <v>0</v>
      </c>
      <c r="M200" s="262">
        <f t="shared" si="15"/>
        <v>0</v>
      </c>
    </row>
    <row r="201" spans="1:13" s="275" customFormat="1" ht="10.199999999999999" hidden="1" customHeight="1">
      <c r="A201" s="272" t="s">
        <v>364</v>
      </c>
      <c r="B201" s="264">
        <f>IFERROR(VLOOKUP(A201,BG!A:C,5,FALSE),0)</f>
        <v>0</v>
      </c>
      <c r="C201" s="296"/>
      <c r="D201" s="296"/>
      <c r="E201" s="274">
        <v>0</v>
      </c>
      <c r="F201" s="262">
        <f t="shared" si="25"/>
        <v>0</v>
      </c>
      <c r="G201" s="262">
        <f t="shared" si="28"/>
        <v>0</v>
      </c>
      <c r="H201" s="262">
        <v>0</v>
      </c>
      <c r="I201" s="262">
        <v>0</v>
      </c>
      <c r="J201" s="262">
        <v>0</v>
      </c>
      <c r="K201" s="262">
        <v>0</v>
      </c>
      <c r="L201" s="262">
        <v>0</v>
      </c>
      <c r="M201" s="262">
        <f t="shared" si="15"/>
        <v>0</v>
      </c>
    </row>
    <row r="202" spans="1:13" s="275" customFormat="1" ht="10.199999999999999" hidden="1" customHeight="1">
      <c r="A202" s="272" t="s">
        <v>366</v>
      </c>
      <c r="B202" s="353">
        <f>IFERROR(VLOOKUP(A202,BG!A:C,3,FALSE),0)+1</f>
        <v>-1755.49</v>
      </c>
      <c r="C202" s="296"/>
      <c r="D202" s="296"/>
      <c r="E202" s="274">
        <v>0</v>
      </c>
      <c r="F202" s="262">
        <f t="shared" si="25"/>
        <v>-1755.49</v>
      </c>
      <c r="G202" s="262">
        <f t="shared" si="28"/>
        <v>1755.49</v>
      </c>
      <c r="H202" s="262">
        <v>0</v>
      </c>
      <c r="I202" s="262">
        <v>0</v>
      </c>
      <c r="J202" s="262">
        <v>0</v>
      </c>
      <c r="K202" s="262">
        <v>0</v>
      </c>
      <c r="L202" s="262">
        <v>0</v>
      </c>
      <c r="M202" s="262">
        <f t="shared" si="15"/>
        <v>0</v>
      </c>
    </row>
    <row r="203" spans="1:13" s="275" customFormat="1" ht="10.199999999999999" hidden="1" customHeight="1">
      <c r="A203" s="272" t="s">
        <v>368</v>
      </c>
      <c r="B203" s="264">
        <f>IFERROR(VLOOKUP(A203,BG!A:C,5,FALSE),0)</f>
        <v>0</v>
      </c>
      <c r="C203" s="296"/>
      <c r="D203" s="256"/>
      <c r="E203" s="274">
        <v>0</v>
      </c>
      <c r="F203" s="262">
        <f t="shared" si="25"/>
        <v>0</v>
      </c>
      <c r="G203" s="262">
        <f t="shared" si="28"/>
        <v>0</v>
      </c>
      <c r="H203" s="262">
        <v>0</v>
      </c>
      <c r="I203" s="262">
        <v>0</v>
      </c>
      <c r="J203" s="262">
        <v>0</v>
      </c>
      <c r="K203" s="262">
        <v>0</v>
      </c>
      <c r="L203" s="262">
        <v>0</v>
      </c>
      <c r="M203" s="262">
        <f t="shared" si="15"/>
        <v>0</v>
      </c>
    </row>
    <row r="204" spans="1:13" s="275" customFormat="1" ht="10.199999999999999" hidden="1" customHeight="1">
      <c r="A204" s="272" t="s">
        <v>370</v>
      </c>
      <c r="B204" s="264">
        <f>IFERROR(VLOOKUP(A204,BG!A:C,5,FALSE),0)</f>
        <v>0</v>
      </c>
      <c r="C204" s="296"/>
      <c r="D204" s="296"/>
      <c r="E204" s="274">
        <v>0</v>
      </c>
      <c r="F204" s="262">
        <f t="shared" si="25"/>
        <v>0</v>
      </c>
      <c r="G204" s="262">
        <f t="shared" si="28"/>
        <v>0</v>
      </c>
      <c r="H204" s="262">
        <v>0</v>
      </c>
      <c r="I204" s="262">
        <v>0</v>
      </c>
      <c r="J204" s="262">
        <v>0</v>
      </c>
      <c r="K204" s="262">
        <v>0</v>
      </c>
      <c r="L204" s="262">
        <v>0</v>
      </c>
      <c r="M204" s="262">
        <f t="shared" si="15"/>
        <v>0</v>
      </c>
    </row>
    <row r="205" spans="1:13" s="275" customFormat="1" ht="10.199999999999999" hidden="1" customHeight="1">
      <c r="A205" s="272" t="s">
        <v>372</v>
      </c>
      <c r="B205" s="264"/>
      <c r="C205" s="296"/>
      <c r="D205" s="296"/>
      <c r="E205" s="274">
        <v>0</v>
      </c>
      <c r="F205" s="262">
        <f t="shared" si="25"/>
        <v>0</v>
      </c>
      <c r="G205" s="262">
        <v>0</v>
      </c>
      <c r="H205" s="262">
        <v>0</v>
      </c>
      <c r="I205" s="262">
        <v>0</v>
      </c>
      <c r="J205" s="262">
        <v>0</v>
      </c>
      <c r="K205" s="262">
        <v>0</v>
      </c>
      <c r="L205" s="262">
        <v>0</v>
      </c>
      <c r="M205" s="262">
        <f t="shared" si="15"/>
        <v>0</v>
      </c>
    </row>
    <row r="206" spans="1:13" s="275" customFormat="1" ht="10.199999999999999" hidden="1" customHeight="1">
      <c r="A206" s="272" t="s">
        <v>514</v>
      </c>
      <c r="B206" s="353">
        <f>IFERROR(VLOOKUP(A206,BG!A:C,3,FALSE),0)</f>
        <v>45725715000</v>
      </c>
      <c r="C206" s="296"/>
      <c r="D206" s="296"/>
      <c r="E206" s="274">
        <v>0</v>
      </c>
      <c r="F206" s="262">
        <f t="shared" si="25"/>
        <v>45725715000</v>
      </c>
      <c r="G206" s="262">
        <f t="shared" si="28"/>
        <v>-45725715000</v>
      </c>
      <c r="H206" s="262">
        <v>0</v>
      </c>
      <c r="I206" s="262">
        <v>0</v>
      </c>
      <c r="J206" s="262">
        <v>0</v>
      </c>
      <c r="K206" s="262">
        <v>0</v>
      </c>
      <c r="L206" s="262">
        <v>0</v>
      </c>
      <c r="M206" s="262">
        <f t="shared" si="15"/>
        <v>0</v>
      </c>
    </row>
    <row r="207" spans="1:13" s="275" customFormat="1" ht="10.199999999999999" hidden="1" customHeight="1">
      <c r="A207" s="272" t="s">
        <v>595</v>
      </c>
      <c r="B207" s="353">
        <f>IFERROR(VLOOKUP(A207,BG!A:C,3,FALSE),0)</f>
        <v>1962498000</v>
      </c>
      <c r="C207" s="296"/>
      <c r="D207" s="296"/>
      <c r="E207" s="274">
        <v>0</v>
      </c>
      <c r="F207" s="262">
        <f t="shared" si="25"/>
        <v>1962498000</v>
      </c>
      <c r="G207" s="262">
        <f t="shared" si="28"/>
        <v>-1962498000</v>
      </c>
      <c r="H207" s="262">
        <v>0</v>
      </c>
      <c r="I207" s="262">
        <v>0</v>
      </c>
      <c r="J207" s="262">
        <v>0</v>
      </c>
      <c r="K207" s="262">
        <v>0</v>
      </c>
      <c r="L207" s="262">
        <v>0</v>
      </c>
      <c r="M207" s="262">
        <f t="shared" ref="M207" si="29">+SUM(F207:L207)</f>
        <v>0</v>
      </c>
    </row>
    <row r="208" spans="1:13" s="275" customFormat="1" ht="10.199999999999999" hidden="1" customHeight="1">
      <c r="A208" s="272" t="s">
        <v>374</v>
      </c>
      <c r="B208" s="353">
        <f>IFERROR(VLOOKUP(A208,BG!A:C,3,FALSE),0)</f>
        <v>12044106000</v>
      </c>
      <c r="C208" s="296"/>
      <c r="D208" s="296"/>
      <c r="E208" s="274">
        <v>0</v>
      </c>
      <c r="F208" s="262">
        <f t="shared" si="25"/>
        <v>12044106000</v>
      </c>
      <c r="G208" s="262">
        <f t="shared" si="28"/>
        <v>-12044106000</v>
      </c>
      <c r="H208" s="262">
        <v>0</v>
      </c>
      <c r="I208" s="262">
        <v>0</v>
      </c>
      <c r="J208" s="262">
        <v>0</v>
      </c>
      <c r="K208" s="262">
        <v>0</v>
      </c>
      <c r="L208" s="262">
        <v>0</v>
      </c>
      <c r="M208" s="262">
        <f t="shared" si="15"/>
        <v>0</v>
      </c>
    </row>
    <row r="209" spans="1:40" s="275" customFormat="1" ht="10.199999999999999" hidden="1" customHeight="1">
      <c r="A209" s="272" t="s">
        <v>376</v>
      </c>
      <c r="B209" s="353">
        <f>IFERROR(VLOOKUP(A209,BG!A:C,3,FALSE),0)</f>
        <v>1146390498</v>
      </c>
      <c r="C209" s="296"/>
      <c r="D209" s="296"/>
      <c r="E209" s="274">
        <v>0</v>
      </c>
      <c r="F209" s="262">
        <f t="shared" si="25"/>
        <v>1146390498</v>
      </c>
      <c r="G209" s="262">
        <f t="shared" si="28"/>
        <v>-1146390498</v>
      </c>
      <c r="H209" s="262">
        <v>0</v>
      </c>
      <c r="I209" s="262">
        <v>0</v>
      </c>
      <c r="J209" s="262">
        <v>0</v>
      </c>
      <c r="K209" s="262">
        <v>0</v>
      </c>
      <c r="L209" s="262">
        <v>0</v>
      </c>
      <c r="M209" s="262">
        <f t="shared" si="15"/>
        <v>0</v>
      </c>
    </row>
    <row r="210" spans="1:40" s="275" customFormat="1" ht="10.199999999999999" hidden="1" customHeight="1">
      <c r="A210" s="272" t="s">
        <v>456</v>
      </c>
      <c r="B210" s="353">
        <f>IFERROR(VLOOKUP(A210,BG!A:C,3,FALSE),0)</f>
        <v>12122673692</v>
      </c>
      <c r="C210" s="296"/>
      <c r="D210" s="296"/>
      <c r="E210" s="274">
        <v>0</v>
      </c>
      <c r="F210" s="262">
        <f t="shared" si="25"/>
        <v>12122673692</v>
      </c>
      <c r="G210" s="262">
        <f t="shared" si="28"/>
        <v>-12122673692</v>
      </c>
      <c r="H210" s="262">
        <v>0</v>
      </c>
      <c r="I210" s="262">
        <v>0</v>
      </c>
      <c r="J210" s="262">
        <v>0</v>
      </c>
      <c r="K210" s="262">
        <v>0</v>
      </c>
      <c r="L210" s="262">
        <v>0</v>
      </c>
      <c r="M210" s="262">
        <f t="shared" si="15"/>
        <v>0</v>
      </c>
    </row>
    <row r="211" spans="1:40" s="275" customFormat="1" ht="10.199999999999999" hidden="1" customHeight="1">
      <c r="A211" s="272" t="s">
        <v>378</v>
      </c>
      <c r="B211" s="264">
        <f>IFERROR(VLOOKUP(A211,BG!A:C,5,FALSE),0)</f>
        <v>0</v>
      </c>
      <c r="C211" s="296"/>
      <c r="D211" s="296"/>
      <c r="E211" s="274">
        <v>0</v>
      </c>
      <c r="F211" s="262">
        <f t="shared" si="25"/>
        <v>0</v>
      </c>
      <c r="G211" s="262">
        <f t="shared" si="28"/>
        <v>0</v>
      </c>
      <c r="H211" s="262">
        <v>0</v>
      </c>
      <c r="I211" s="262">
        <v>0</v>
      </c>
      <c r="J211" s="262">
        <v>0</v>
      </c>
      <c r="K211" s="262">
        <v>0</v>
      </c>
      <c r="L211" s="262">
        <v>0</v>
      </c>
      <c r="M211" s="262">
        <f t="shared" si="15"/>
        <v>0</v>
      </c>
    </row>
    <row r="212" spans="1:40" s="275" customFormat="1" ht="10.199999999999999" hidden="1" customHeight="1">
      <c r="A212" s="272" t="s">
        <v>380</v>
      </c>
      <c r="B212" s="353">
        <f>IFERROR(VLOOKUP(A212,BG!A:C,3,FALSE),0)</f>
        <v>1571142481.5999999</v>
      </c>
      <c r="C212" s="296"/>
      <c r="D212" s="296"/>
      <c r="E212" s="274">
        <v>0</v>
      </c>
      <c r="F212" s="262">
        <f t="shared" si="25"/>
        <v>1571142481.5999999</v>
      </c>
      <c r="G212" s="262">
        <v>0</v>
      </c>
      <c r="H212" s="262">
        <v>0</v>
      </c>
      <c r="I212" s="262">
        <f>-F212</f>
        <v>-1571142481.5999999</v>
      </c>
      <c r="J212" s="262">
        <v>0</v>
      </c>
      <c r="K212" s="262">
        <v>0</v>
      </c>
      <c r="L212" s="262">
        <v>0</v>
      </c>
      <c r="M212" s="262">
        <f t="shared" si="15"/>
        <v>0</v>
      </c>
    </row>
    <row r="213" spans="1:40" s="275" customFormat="1" ht="10.199999999999999" hidden="1" customHeight="1">
      <c r="A213" s="272" t="s">
        <v>382</v>
      </c>
      <c r="B213" s="264">
        <f>IFERROR(VLOOKUP(A213,BG!A:C,5,FALSE),0)</f>
        <v>0</v>
      </c>
      <c r="C213" s="296"/>
      <c r="D213" s="296"/>
      <c r="E213" s="274">
        <v>0</v>
      </c>
      <c r="F213" s="262">
        <f t="shared" si="25"/>
        <v>0</v>
      </c>
      <c r="G213" s="262">
        <v>0</v>
      </c>
      <c r="H213" s="262">
        <v>0</v>
      </c>
      <c r="I213" s="262">
        <v>0</v>
      </c>
      <c r="J213" s="262">
        <v>0</v>
      </c>
      <c r="K213" s="262">
        <v>0</v>
      </c>
      <c r="L213" s="262">
        <v>0</v>
      </c>
      <c r="M213" s="262">
        <f t="shared" si="15"/>
        <v>0</v>
      </c>
    </row>
    <row r="214" spans="1:40" s="275" customFormat="1" ht="10.199999999999999" hidden="1" customHeight="1">
      <c r="A214" s="272" t="s">
        <v>384</v>
      </c>
      <c r="B214" s="353">
        <f>IFERROR(VLOOKUP(A214,BG!A:C,3,FALSE),0)</f>
        <v>320000</v>
      </c>
      <c r="C214" s="296"/>
      <c r="D214" s="296"/>
      <c r="E214" s="274">
        <v>0</v>
      </c>
      <c r="F214" s="262">
        <f t="shared" si="25"/>
        <v>320000</v>
      </c>
      <c r="G214" s="262">
        <v>0</v>
      </c>
      <c r="H214" s="262">
        <v>0</v>
      </c>
      <c r="I214" s="262">
        <v>0</v>
      </c>
      <c r="J214" s="262">
        <f>-F214</f>
        <v>-320000</v>
      </c>
      <c r="K214" s="262">
        <v>0</v>
      </c>
      <c r="L214" s="262">
        <v>0</v>
      </c>
      <c r="M214" s="262">
        <f t="shared" si="15"/>
        <v>0</v>
      </c>
    </row>
    <row r="215" spans="1:40" s="275" customFormat="1" ht="10.199999999999999" hidden="1" customHeight="1">
      <c r="A215" s="272" t="s">
        <v>385</v>
      </c>
      <c r="B215" s="353">
        <f>IFERROR(VLOOKUP(A215,BG!A:C,3,FALSE),0)</f>
        <v>299</v>
      </c>
      <c r="C215" s="296"/>
      <c r="D215" s="296"/>
      <c r="E215" s="274">
        <v>0</v>
      </c>
      <c r="F215" s="262">
        <v>300</v>
      </c>
      <c r="G215" s="262">
        <v>0</v>
      </c>
      <c r="H215" s="262">
        <v>0</v>
      </c>
      <c r="I215" s="262">
        <v>0</v>
      </c>
      <c r="J215" s="262">
        <f>-F215</f>
        <v>-300</v>
      </c>
      <c r="K215" s="262">
        <v>0</v>
      </c>
      <c r="L215" s="262">
        <v>0</v>
      </c>
      <c r="M215" s="262">
        <f t="shared" si="15"/>
        <v>0</v>
      </c>
    </row>
    <row r="216" spans="1:40" s="279" customFormat="1" ht="10.199999999999999" hidden="1" customHeight="1">
      <c r="A216" s="276" t="s">
        <v>414</v>
      </c>
      <c r="B216" s="277">
        <v>0</v>
      </c>
      <c r="C216" s="297"/>
      <c r="D216" s="297">
        <v>0</v>
      </c>
      <c r="E216" s="277">
        <v>0</v>
      </c>
      <c r="F216" s="259">
        <f>+B216+C216-D216</f>
        <v>0</v>
      </c>
      <c r="G216" s="263">
        <v>0</v>
      </c>
      <c r="H216" s="263">
        <v>0</v>
      </c>
      <c r="I216" s="263">
        <v>0</v>
      </c>
      <c r="J216" s="263">
        <v>0</v>
      </c>
      <c r="K216" s="263">
        <v>0</v>
      </c>
      <c r="L216" s="263">
        <v>0</v>
      </c>
      <c r="M216" s="263">
        <f>+SUM(F216:L216)</f>
        <v>0</v>
      </c>
      <c r="N216" s="278"/>
      <c r="O216" s="278"/>
      <c r="P216" s="278"/>
      <c r="Q216" s="278"/>
      <c r="R216" s="278"/>
      <c r="S216" s="278"/>
      <c r="T216" s="278"/>
      <c r="U216" s="278"/>
      <c r="V216" s="278"/>
      <c r="W216" s="278"/>
      <c r="X216" s="278"/>
      <c r="Y216" s="278"/>
      <c r="Z216" s="278"/>
    </row>
    <row r="217" spans="1:40" s="331" customFormat="1" ht="10.199999999999999" customHeight="1" thickBot="1">
      <c r="A217" s="260" t="s">
        <v>31</v>
      </c>
      <c r="B217" s="378">
        <f t="shared" ref="B217:M217" si="30">+SUM(B4:B216)</f>
        <v>-124489726.24980783</v>
      </c>
      <c r="C217" s="260">
        <f t="shared" si="30"/>
        <v>393</v>
      </c>
      <c r="D217" s="260">
        <f t="shared" si="30"/>
        <v>393</v>
      </c>
      <c r="E217" s="378">
        <f t="shared" si="30"/>
        <v>0.41933107376098633</v>
      </c>
      <c r="F217" s="260">
        <f t="shared" si="30"/>
        <v>-124489725.66931772</v>
      </c>
      <c r="G217" s="260">
        <f t="shared" si="30"/>
        <v>-135887161886.86771</v>
      </c>
      <c r="H217" s="260">
        <f t="shared" si="30"/>
        <v>5376482763.9471092</v>
      </c>
      <c r="I217" s="260">
        <f t="shared" si="30"/>
        <v>-1385452485.3699999</v>
      </c>
      <c r="J217" s="260">
        <f t="shared" si="30"/>
        <v>-320300</v>
      </c>
      <c r="K217" s="260">
        <f t="shared" si="30"/>
        <v>-858185704916.92004</v>
      </c>
      <c r="L217" s="260">
        <f t="shared" si="30"/>
        <v>991565570610.88</v>
      </c>
      <c r="M217" s="260">
        <f t="shared" si="30"/>
        <v>1358924060</v>
      </c>
      <c r="N217" s="330"/>
      <c r="O217" s="330"/>
      <c r="P217" s="330"/>
      <c r="Q217" s="330"/>
      <c r="R217" s="330"/>
      <c r="S217" s="330"/>
      <c r="T217" s="330"/>
      <c r="U217" s="330"/>
      <c r="V217" s="330"/>
      <c r="W217" s="330"/>
      <c r="X217" s="330"/>
      <c r="Y217" s="330"/>
      <c r="Z217" s="330"/>
      <c r="AA217" s="330"/>
      <c r="AB217" s="330"/>
      <c r="AC217" s="330"/>
      <c r="AD217" s="330"/>
      <c r="AE217" s="330"/>
      <c r="AF217" s="330"/>
      <c r="AG217" s="330"/>
      <c r="AH217" s="330"/>
      <c r="AI217" s="330"/>
      <c r="AJ217" s="330"/>
      <c r="AK217" s="330"/>
      <c r="AL217" s="330"/>
      <c r="AM217" s="330"/>
      <c r="AN217" s="330"/>
    </row>
    <row r="218" spans="1:40" s="280" customFormat="1" ht="15" hidden="1" thickTop="1">
      <c r="C218" s="298"/>
      <c r="D218" s="298">
        <f>C217-D217</f>
        <v>0</v>
      </c>
      <c r="F218" s="281"/>
      <c r="G218" s="261"/>
      <c r="H218" s="261"/>
      <c r="I218" s="261"/>
      <c r="J218" s="261">
        <f>+SUM(G217:J217)</f>
        <v>-131896451908.29059</v>
      </c>
      <c r="K218" s="261"/>
      <c r="L218" s="261">
        <f>+SUM(K217:L217)</f>
        <v>133379865693.95996</v>
      </c>
      <c r="M218" s="261">
        <f>SUM(F218:L218)</f>
        <v>1483413785.6693726</v>
      </c>
      <c r="N218" s="282">
        <f>+M217-M218</f>
        <v>-124489725.66937256</v>
      </c>
      <c r="O218" s="282"/>
      <c r="P218" s="282"/>
      <c r="Q218" s="282"/>
      <c r="R218" s="282"/>
      <c r="S218" s="282"/>
      <c r="T218" s="282"/>
      <c r="U218" s="282"/>
      <c r="V218" s="282"/>
      <c r="W218" s="282"/>
      <c r="X218" s="282"/>
      <c r="Y218" s="282"/>
      <c r="Z218" s="282"/>
      <c r="AA218" s="283"/>
      <c r="AB218" s="283"/>
      <c r="AC218" s="283"/>
      <c r="AD218" s="283"/>
      <c r="AE218" s="283"/>
      <c r="AF218" s="283"/>
      <c r="AG218" s="283"/>
      <c r="AH218" s="283"/>
      <c r="AI218" s="283"/>
      <c r="AJ218" s="283"/>
      <c r="AK218" s="283"/>
      <c r="AL218" s="283"/>
      <c r="AM218" s="283"/>
      <c r="AN218" s="283"/>
    </row>
    <row r="219" spans="1:40" ht="15" thickTop="1">
      <c r="A219" s="284"/>
      <c r="B219" s="379"/>
      <c r="C219" s="299"/>
      <c r="D219" s="299"/>
      <c r="E219" s="379"/>
      <c r="F219" s="286"/>
      <c r="G219" s="287"/>
      <c r="H219" s="287"/>
      <c r="I219" s="287"/>
      <c r="J219" s="287"/>
      <c r="K219" s="287"/>
      <c r="L219" s="287"/>
      <c r="M219" s="287"/>
      <c r="N219" s="258"/>
      <c r="O219" s="288"/>
      <c r="P219" s="288"/>
      <c r="Q219" s="288"/>
      <c r="R219" s="288"/>
      <c r="S219" s="288"/>
      <c r="T219" s="288"/>
      <c r="U219" s="288"/>
      <c r="V219" s="288"/>
      <c r="W219" s="288"/>
      <c r="X219" s="288"/>
      <c r="Y219" s="288"/>
      <c r="Z219" s="288"/>
    </row>
    <row r="220" spans="1:40">
      <c r="B220" s="382"/>
      <c r="F220" s="289"/>
      <c r="M220" s="290"/>
      <c r="N220" s="258"/>
    </row>
    <row r="221" spans="1:40">
      <c r="F221" s="291"/>
      <c r="G221" s="292"/>
      <c r="H221" s="292"/>
      <c r="I221" s="292"/>
      <c r="J221" s="292"/>
      <c r="K221" s="292"/>
      <c r="L221" s="292"/>
    </row>
    <row r="222" spans="1:40">
      <c r="G222" s="293"/>
      <c r="H222" s="293"/>
      <c r="I222" s="293"/>
      <c r="J222" s="293"/>
      <c r="K222" s="293"/>
      <c r="L222" s="293"/>
      <c r="M222" s="290"/>
    </row>
  </sheetData>
  <autoFilter ref="B3:L218" xr:uid="{C27E8655-FD70-44C0-846F-E657CE47927F}">
    <filterColumn colId="6">
      <filters>
        <filter val="-2,604,439,264"/>
        <filter val="220,543,004"/>
        <filter val="-393"/>
        <filter val="5,376,482,764"/>
        <filter val="6,799,508,039"/>
        <filter val="960,871,378"/>
      </filters>
    </filterColumn>
  </autoFilter>
  <mergeCells count="5">
    <mergeCell ref="A2:A3"/>
    <mergeCell ref="C2:D2"/>
    <mergeCell ref="G2:J2"/>
    <mergeCell ref="K2:L2"/>
    <mergeCell ref="M2:M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O52"/>
  <sheetViews>
    <sheetView showGridLines="0" zoomScale="90" zoomScaleNormal="90" zoomScaleSheetLayoutView="80" workbookViewId="0">
      <selection activeCell="I14" sqref="I14"/>
    </sheetView>
  </sheetViews>
  <sheetFormatPr baseColWidth="10" defaultColWidth="11.44140625" defaultRowHeight="13.2"/>
  <cols>
    <col min="1" max="1" width="4.44140625" style="30" customWidth="1"/>
    <col min="2" max="2" width="35.33203125" style="66" customWidth="1"/>
    <col min="3" max="3" width="24" style="30" customWidth="1"/>
    <col min="4" max="4" width="6.5546875" style="30" customWidth="1"/>
    <col min="5" max="5" width="6.44140625" style="30" customWidth="1"/>
    <col min="6" max="6" width="9.44140625" style="30" customWidth="1"/>
    <col min="7" max="7" width="22.5546875" style="30" customWidth="1"/>
    <col min="8" max="8" width="18.88671875" style="30" customWidth="1"/>
    <col min="9" max="9" width="20.33203125" style="30" bestFit="1" customWidth="1"/>
    <col min="10" max="10" width="17" style="30" bestFit="1" customWidth="1"/>
    <col min="11" max="11" width="17.6640625" style="30" bestFit="1" customWidth="1"/>
    <col min="12" max="12" width="15.44140625" style="30" bestFit="1" customWidth="1"/>
    <col min="13" max="13" width="21.88671875" style="30" bestFit="1" customWidth="1"/>
    <col min="14" max="16384" width="11.44140625" style="30"/>
  </cols>
  <sheetData>
    <row r="1" spans="2:15">
      <c r="B1" s="30"/>
    </row>
    <row r="2" spans="2:15">
      <c r="B2" s="30"/>
    </row>
    <row r="3" spans="2:15">
      <c r="B3" s="30"/>
    </row>
    <row r="4" spans="2:15">
      <c r="B4" s="30"/>
    </row>
    <row r="5" spans="2:15">
      <c r="B5" s="30"/>
    </row>
    <row r="6" spans="2:15">
      <c r="B6" s="30"/>
    </row>
    <row r="7" spans="2:15" ht="13.8">
      <c r="B7" s="402" t="s">
        <v>69</v>
      </c>
      <c r="C7" s="402"/>
      <c r="D7" s="402"/>
      <c r="E7" s="402"/>
      <c r="F7" s="402"/>
      <c r="G7" s="402"/>
      <c r="H7" s="88"/>
      <c r="I7" s="88"/>
    </row>
    <row r="8" spans="2:15">
      <c r="B8" s="219"/>
      <c r="C8" s="219"/>
      <c r="D8" s="219"/>
      <c r="E8" s="219"/>
      <c r="F8" s="219"/>
      <c r="G8" s="219"/>
      <c r="H8" s="88"/>
      <c r="I8" s="88"/>
    </row>
    <row r="9" spans="2:15" ht="15" customHeight="1">
      <c r="B9" s="404" t="s">
        <v>25</v>
      </c>
      <c r="C9" s="404"/>
      <c r="D9" s="404"/>
      <c r="E9" s="404"/>
      <c r="F9" s="404"/>
      <c r="G9" s="404"/>
      <c r="H9" s="171"/>
      <c r="I9" s="171"/>
    </row>
    <row r="10" spans="2:15" ht="39.75" customHeight="1">
      <c r="B10" s="407" t="s">
        <v>650</v>
      </c>
      <c r="C10" s="407"/>
      <c r="D10" s="407"/>
      <c r="E10" s="407"/>
      <c r="F10" s="407"/>
      <c r="G10" s="407"/>
      <c r="H10" s="170"/>
      <c r="I10" s="89"/>
      <c r="J10" s="89"/>
      <c r="K10" s="89"/>
      <c r="L10" s="89"/>
      <c r="M10" s="89"/>
      <c r="N10" s="89"/>
      <c r="O10" s="89"/>
    </row>
    <row r="11" spans="2:15" ht="15" customHeight="1">
      <c r="B11" s="405" t="s">
        <v>129</v>
      </c>
      <c r="C11" s="405"/>
      <c r="D11" s="405"/>
      <c r="E11" s="405"/>
      <c r="F11" s="405"/>
      <c r="G11" s="405"/>
      <c r="H11" s="173"/>
      <c r="I11" s="89"/>
      <c r="J11" s="89"/>
      <c r="K11" s="89"/>
      <c r="L11" s="89"/>
      <c r="M11" s="89"/>
      <c r="N11" s="89"/>
      <c r="O11" s="89"/>
    </row>
    <row r="12" spans="2:15">
      <c r="B12" s="90"/>
      <c r="C12" s="89"/>
      <c r="D12" s="89"/>
      <c r="E12" s="89"/>
      <c r="F12" s="89"/>
      <c r="G12" s="89"/>
      <c r="H12" s="89"/>
      <c r="I12" s="89"/>
      <c r="J12" s="89"/>
      <c r="K12" s="89"/>
      <c r="L12" s="89"/>
      <c r="M12" s="89"/>
      <c r="N12" s="89"/>
      <c r="O12" s="89"/>
    </row>
    <row r="13" spans="2:15" s="90" customFormat="1" ht="27" customHeight="1">
      <c r="B13" s="91" t="s">
        <v>26</v>
      </c>
      <c r="C13" s="91" t="s">
        <v>27</v>
      </c>
      <c r="D13" s="417" t="s">
        <v>28</v>
      </c>
      <c r="E13" s="417"/>
      <c r="F13" s="417"/>
      <c r="G13" s="91" t="s">
        <v>103</v>
      </c>
      <c r="I13" s="89"/>
      <c r="J13" s="89"/>
      <c r="K13" s="89"/>
      <c r="L13" s="89"/>
      <c r="M13" s="89"/>
      <c r="N13" s="89"/>
      <c r="O13" s="89"/>
    </row>
    <row r="14" spans="2:15" s="90" customFormat="1" ht="25.2" customHeight="1">
      <c r="B14" s="92" t="s">
        <v>127</v>
      </c>
      <c r="C14" s="321">
        <v>48298568308</v>
      </c>
      <c r="D14" s="419">
        <v>607487132</v>
      </c>
      <c r="E14" s="419"/>
      <c r="F14" s="419"/>
      <c r="G14" s="233">
        <v>48906055440</v>
      </c>
      <c r="H14" s="93"/>
      <c r="I14" s="89"/>
      <c r="J14" s="89"/>
      <c r="K14" s="89"/>
      <c r="L14" s="89"/>
      <c r="M14" s="89"/>
      <c r="N14" s="89"/>
      <c r="O14" s="89"/>
    </row>
    <row r="15" spans="2:15" s="90" customFormat="1" ht="25.2" customHeight="1">
      <c r="B15" s="94" t="s">
        <v>29</v>
      </c>
      <c r="C15" s="322"/>
      <c r="D15" s="421"/>
      <c r="E15" s="421"/>
      <c r="F15" s="421"/>
      <c r="G15" s="95"/>
      <c r="K15" s="89"/>
      <c r="L15" s="89"/>
      <c r="M15" s="89"/>
      <c r="N15" s="89"/>
      <c r="O15" s="89"/>
    </row>
    <row r="16" spans="2:15" s="90" customFormat="1" ht="25.2" customHeight="1">
      <c r="B16" s="97" t="s">
        <v>7</v>
      </c>
      <c r="C16" s="324">
        <v>991565570611</v>
      </c>
      <c r="D16" s="422">
        <v>0</v>
      </c>
      <c r="E16" s="422"/>
      <c r="F16" s="422"/>
      <c r="G16" s="95"/>
      <c r="H16" s="102"/>
      <c r="I16" s="307"/>
      <c r="J16" s="93"/>
      <c r="K16" s="311"/>
      <c r="L16" s="89"/>
      <c r="M16" s="89"/>
      <c r="N16" s="89"/>
      <c r="O16" s="89"/>
    </row>
    <row r="17" spans="1:15" s="90" customFormat="1" ht="25.2" customHeight="1">
      <c r="B17" s="97" t="s">
        <v>8</v>
      </c>
      <c r="C17" s="324">
        <v>-858185704917</v>
      </c>
      <c r="D17" s="422">
        <v>0</v>
      </c>
      <c r="E17" s="422"/>
      <c r="F17" s="422"/>
      <c r="G17" s="95"/>
      <c r="H17" s="102"/>
      <c r="I17" s="307"/>
      <c r="J17" s="93"/>
      <c r="K17" s="311"/>
      <c r="L17" s="89"/>
      <c r="M17" s="89"/>
      <c r="N17" s="89"/>
      <c r="O17" s="89"/>
    </row>
    <row r="18" spans="1:15" s="90" customFormat="1" ht="25.2" customHeight="1">
      <c r="B18" s="98" t="s">
        <v>30</v>
      </c>
      <c r="C18" s="323">
        <v>0</v>
      </c>
      <c r="D18" s="423">
        <v>9385982228.7600021</v>
      </c>
      <c r="E18" s="423"/>
      <c r="F18" s="423"/>
      <c r="G18" s="95"/>
      <c r="H18" s="99"/>
      <c r="I18" s="89"/>
      <c r="J18" s="89"/>
      <c r="K18" s="89"/>
      <c r="L18" s="89"/>
      <c r="M18" s="89"/>
      <c r="N18" s="89"/>
      <c r="O18" s="89"/>
    </row>
    <row r="19" spans="1:15" s="90" customFormat="1" ht="27" customHeight="1">
      <c r="B19" s="92" t="s">
        <v>128</v>
      </c>
      <c r="C19" s="320">
        <v>181678434002</v>
      </c>
      <c r="D19" s="420">
        <v>9993469360.7600021</v>
      </c>
      <c r="E19" s="420"/>
      <c r="F19" s="420"/>
      <c r="G19" s="91" t="s">
        <v>631</v>
      </c>
      <c r="H19" s="96"/>
      <c r="I19" s="89"/>
      <c r="J19" s="89"/>
      <c r="K19" s="89"/>
      <c r="L19" s="89"/>
      <c r="M19" s="89"/>
      <c r="N19" s="89"/>
      <c r="O19" s="89"/>
    </row>
    <row r="20" spans="1:15" s="90" customFormat="1" ht="25.2" customHeight="1">
      <c r="B20" s="100"/>
      <c r="C20" s="319"/>
      <c r="D20" s="418"/>
      <c r="E20" s="418"/>
      <c r="F20" s="418"/>
      <c r="G20" s="101">
        <v>191671903362.76001</v>
      </c>
      <c r="H20" s="102"/>
      <c r="I20" s="89"/>
      <c r="J20" s="89"/>
      <c r="K20" s="89"/>
      <c r="L20" s="89"/>
      <c r="M20" s="89"/>
      <c r="N20" s="89"/>
      <c r="O20" s="89"/>
    </row>
    <row r="21" spans="1:15" s="90" customFormat="1" ht="18.600000000000001" customHeight="1">
      <c r="B21" s="157"/>
      <c r="C21" s="385"/>
      <c r="D21" s="416"/>
      <c r="E21" s="416"/>
      <c r="F21" s="416"/>
      <c r="G21" s="386"/>
      <c r="H21" s="102"/>
      <c r="I21" s="89"/>
      <c r="J21" s="89"/>
      <c r="K21" s="89"/>
      <c r="L21" s="89"/>
      <c r="M21" s="89"/>
      <c r="N21" s="89"/>
      <c r="O21" s="89"/>
    </row>
    <row r="22" spans="1:15">
      <c r="B22" s="30" t="s">
        <v>130</v>
      </c>
      <c r="I22" s="89"/>
      <c r="J22" s="329"/>
      <c r="K22" s="89"/>
      <c r="L22" s="89"/>
      <c r="M22" s="89"/>
      <c r="N22" s="89"/>
      <c r="O22" s="89"/>
    </row>
    <row r="23" spans="1:15">
      <c r="M23" s="103"/>
    </row>
    <row r="24" spans="1:15">
      <c r="M24" s="103"/>
    </row>
    <row r="25" spans="1:15">
      <c r="B25" s="70"/>
      <c r="M25" s="103"/>
    </row>
    <row r="26" spans="1:15">
      <c r="B26" s="70"/>
      <c r="M26" s="103"/>
    </row>
    <row r="27" spans="1:15">
      <c r="M27" s="103"/>
    </row>
    <row r="28" spans="1:15">
      <c r="B28" s="30"/>
      <c r="M28" s="103"/>
    </row>
    <row r="29" spans="1:15">
      <c r="B29" s="74"/>
      <c r="C29" s="104"/>
      <c r="D29" s="104"/>
      <c r="E29" s="74"/>
      <c r="G29" s="74"/>
      <c r="M29" s="103"/>
    </row>
    <row r="30" spans="1:15" s="70" customFormat="1">
      <c r="A30" s="105"/>
      <c r="B30" s="76"/>
      <c r="C30" s="30"/>
      <c r="D30" s="30"/>
      <c r="E30" s="77"/>
      <c r="G30" s="77"/>
    </row>
    <row r="31" spans="1:15" s="70" customFormat="1">
      <c r="A31" s="105"/>
      <c r="B31" s="106"/>
      <c r="C31" s="107"/>
      <c r="D31" s="106"/>
      <c r="G31" s="106"/>
    </row>
    <row r="52" spans="6:6">
      <c r="F52" s="30">
        <v>0</v>
      </c>
    </row>
  </sheetData>
  <customSheetViews>
    <customSheetView guid="{B9F63820-5C32-455A-BC9D-0BE84D6B0867}" scale="80" showGridLines="0" state="hidden">
      <pane ySplit="7" topLeftCell="A8" activePane="bottomLeft" state="frozen"/>
      <selection pane="bottomLeft" sqref="A1:K15"/>
      <pageMargins left="0" right="0" top="0" bottom="0" header="0" footer="0"/>
      <pageSetup scale="47" orientation="portrait" r:id="rId1"/>
      <headerFooter alignWithMargins="0"/>
    </customSheetView>
    <customSheetView guid="{7015FC6D-0680-4B00-AA0E-B83DA1D0B666}" scale="80" showPageBreaks="1" showGridLines="0" printArea="1">
      <pane ySplit="7" topLeftCell="A8" activePane="bottomLeft" state="frozen"/>
      <selection pane="bottomLeft" activeCell="I11" sqref="I9:I11"/>
      <pageMargins left="0" right="0" top="0" bottom="0" header="0" footer="0"/>
      <pageSetup scale="47" orientation="portrait" r:id="rId2"/>
      <headerFooter alignWithMargins="0"/>
    </customSheetView>
    <customSheetView guid="{5FCC9217-B3E9-4B91-A943-5F21728EBEE9}" scale="80" showPageBreaks="1" showGridLines="0" printArea="1">
      <pane ySplit="7" topLeftCell="A47" activePane="bottomLeft" state="frozen"/>
      <selection pane="bottomLeft" activeCell="K71" sqref="K71"/>
      <pageMargins left="0" right="0" top="0" bottom="0" header="0" footer="0"/>
      <pageSetup scale="47" orientation="portrait" r:id="rId3"/>
      <headerFooter alignWithMargins="0"/>
    </customSheetView>
    <customSheetView guid="{F3648BCD-1CED-4BBB-AE63-37BDB925883F}" scale="80" showGridLines="0">
      <pane ySplit="7" topLeftCell="A8" activePane="bottomLeft" state="frozen"/>
      <selection pane="bottomLeft" activeCell="N12" sqref="N12"/>
      <pageMargins left="0" right="0" top="0" bottom="0" header="0" footer="0"/>
      <pageSetup scale="47" orientation="portrait" r:id="rId4"/>
      <headerFooter alignWithMargins="0"/>
    </customSheetView>
  </customSheetViews>
  <mergeCells count="16">
    <mergeCell ref="D21:F21"/>
    <mergeCell ref="D13:F13"/>
    <mergeCell ref="B7:D7"/>
    <mergeCell ref="E7:G7"/>
    <mergeCell ref="B9:D9"/>
    <mergeCell ref="E9:G9"/>
    <mergeCell ref="B11:D11"/>
    <mergeCell ref="E11:G11"/>
    <mergeCell ref="D20:F20"/>
    <mergeCell ref="D14:F14"/>
    <mergeCell ref="D19:F19"/>
    <mergeCell ref="D15:F15"/>
    <mergeCell ref="D16:F16"/>
    <mergeCell ref="D17:F17"/>
    <mergeCell ref="D18:F18"/>
    <mergeCell ref="B10:G10"/>
  </mergeCells>
  <pageMargins left="0.82677165354330717" right="0.23622047244094491" top="0.74803149606299213" bottom="0.74803149606299213" header="0.31496062992125984" footer="0.31496062992125984"/>
  <pageSetup scale="47" orientation="portrait" r:id="rId5"/>
  <headerFooter alignWithMargins="0"/>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J43"/>
  <sheetViews>
    <sheetView showGridLines="0" zoomScale="92" zoomScaleNormal="115" zoomScaleSheetLayoutView="90" workbookViewId="0">
      <selection activeCell="B19" sqref="B19"/>
    </sheetView>
  </sheetViews>
  <sheetFormatPr baseColWidth="10" defaultColWidth="11.44140625" defaultRowHeight="13.2"/>
  <cols>
    <col min="1" max="1" width="3" style="30" customWidth="1"/>
    <col min="2" max="2" width="48.88671875" style="66" customWidth="1"/>
    <col min="3" max="3" width="17" style="66" bestFit="1" customWidth="1"/>
    <col min="4" max="4" width="10.44140625" style="66" customWidth="1"/>
    <col min="5" max="5" width="21.6640625" style="66" customWidth="1"/>
    <col min="6" max="6" width="21.33203125" style="161" customWidth="1"/>
    <col min="7" max="7" width="3" style="30" customWidth="1"/>
    <col min="8" max="8" width="20.33203125" style="30" bestFit="1" customWidth="1"/>
    <col min="9" max="9" width="17.44140625" style="30" customWidth="1"/>
    <col min="10" max="10" width="19" style="30" bestFit="1" customWidth="1"/>
    <col min="11" max="16384" width="11.44140625" style="30"/>
  </cols>
  <sheetData>
    <row r="1" spans="2:10">
      <c r="B1" s="30"/>
      <c r="C1" s="30"/>
      <c r="D1" s="77"/>
      <c r="E1" s="30"/>
      <c r="F1" s="30"/>
    </row>
    <row r="2" spans="2:10">
      <c r="B2" s="30"/>
      <c r="C2" s="30"/>
      <c r="D2" s="77"/>
      <c r="E2" s="30"/>
      <c r="F2" s="30"/>
    </row>
    <row r="3" spans="2:10">
      <c r="B3" s="30"/>
      <c r="C3" s="30"/>
      <c r="D3" s="77"/>
      <c r="E3" s="30"/>
      <c r="F3" s="30"/>
    </row>
    <row r="4" spans="2:10">
      <c r="B4" s="30"/>
      <c r="C4" s="30"/>
      <c r="D4" s="77"/>
      <c r="E4" s="30"/>
      <c r="F4" s="30"/>
    </row>
    <row r="5" spans="2:10">
      <c r="B5" s="30"/>
      <c r="C5" s="30"/>
      <c r="D5" s="77"/>
      <c r="E5" s="30"/>
      <c r="F5" s="30"/>
    </row>
    <row r="6" spans="2:10">
      <c r="B6" s="30"/>
      <c r="C6" s="30"/>
      <c r="D6" s="77"/>
      <c r="E6" s="30"/>
      <c r="F6" s="30"/>
    </row>
    <row r="7" spans="2:10" ht="13.8">
      <c r="B7" s="402" t="s">
        <v>69</v>
      </c>
      <c r="C7" s="402"/>
      <c r="D7" s="402"/>
      <c r="E7" s="402"/>
      <c r="F7" s="402"/>
      <c r="G7" s="138"/>
      <c r="H7" s="111"/>
      <c r="I7" s="111"/>
    </row>
    <row r="8" spans="2:10">
      <c r="B8" s="219"/>
      <c r="C8" s="219"/>
      <c r="D8" s="219"/>
      <c r="E8" s="219"/>
      <c r="F8" s="219"/>
      <c r="G8" s="138"/>
      <c r="H8" s="111"/>
      <c r="I8" s="111"/>
    </row>
    <row r="9" spans="2:10" ht="15" customHeight="1">
      <c r="B9" s="404" t="s">
        <v>32</v>
      </c>
      <c r="C9" s="404"/>
      <c r="D9" s="404"/>
      <c r="E9" s="404"/>
      <c r="F9" s="404"/>
      <c r="G9" s="167"/>
      <c r="H9" s="167"/>
      <c r="I9" s="167"/>
      <c r="J9" s="168"/>
    </row>
    <row r="10" spans="2:10" ht="45" customHeight="1">
      <c r="B10" s="407" t="s">
        <v>650</v>
      </c>
      <c r="C10" s="407"/>
      <c r="D10" s="407"/>
      <c r="E10" s="407"/>
      <c r="F10" s="407"/>
      <c r="G10" s="169"/>
      <c r="H10" s="167"/>
      <c r="I10" s="167"/>
      <c r="J10" s="168"/>
    </row>
    <row r="11" spans="2:10" ht="15" customHeight="1">
      <c r="B11" s="405" t="s">
        <v>129</v>
      </c>
      <c r="C11" s="405"/>
      <c r="D11" s="405"/>
      <c r="E11" s="405"/>
      <c r="F11" s="405"/>
      <c r="G11" s="167"/>
      <c r="H11" s="167"/>
      <c r="I11" s="167"/>
      <c r="J11" s="168"/>
    </row>
    <row r="12" spans="2:10">
      <c r="B12" s="139"/>
      <c r="C12" s="139"/>
      <c r="D12" s="139"/>
      <c r="E12" s="139"/>
      <c r="F12" s="90"/>
      <c r="G12" s="66"/>
    </row>
    <row r="13" spans="2:10" ht="30" customHeight="1">
      <c r="B13" s="140"/>
      <c r="C13" s="114"/>
      <c r="D13" s="114"/>
      <c r="E13" s="32">
        <v>45657</v>
      </c>
      <c r="F13" s="32">
        <v>45291</v>
      </c>
    </row>
    <row r="14" spans="2:10">
      <c r="B14" s="424"/>
      <c r="C14" s="425"/>
      <c r="D14" s="425"/>
      <c r="E14" s="143"/>
      <c r="F14" s="143"/>
    </row>
    <row r="15" spans="2:10" s="90" customFormat="1">
      <c r="B15" s="144" t="s">
        <v>33</v>
      </c>
      <c r="C15" s="145"/>
      <c r="D15" s="145"/>
      <c r="E15" s="146"/>
      <c r="F15" s="146"/>
    </row>
    <row r="16" spans="2:10" s="90" customFormat="1">
      <c r="B16" s="147"/>
      <c r="C16" s="145"/>
      <c r="D16" s="145"/>
      <c r="E16" s="146"/>
      <c r="F16" s="146"/>
      <c r="H16" s="148"/>
      <c r="I16" s="30"/>
      <c r="J16" s="30"/>
    </row>
    <row r="17" spans="2:10" s="90" customFormat="1">
      <c r="B17" s="424" t="s">
        <v>34</v>
      </c>
      <c r="C17" s="425"/>
      <c r="D17" s="425"/>
      <c r="E17" s="146"/>
      <c r="F17" s="220"/>
      <c r="H17" s="148"/>
      <c r="I17" s="30"/>
      <c r="J17" s="30"/>
    </row>
    <row r="18" spans="2:10" s="90" customFormat="1">
      <c r="B18" s="147" t="s">
        <v>78</v>
      </c>
      <c r="C18" s="142"/>
      <c r="D18" s="142"/>
      <c r="E18" s="149">
        <v>-135924836133.86771</v>
      </c>
      <c r="F18" s="149">
        <v>-39779721628</v>
      </c>
      <c r="H18" s="148"/>
      <c r="I18" s="30"/>
      <c r="J18" s="30"/>
    </row>
    <row r="19" spans="2:10" s="90" customFormat="1">
      <c r="B19" s="147" t="s">
        <v>79</v>
      </c>
      <c r="C19" s="145"/>
      <c r="D19" s="142"/>
      <c r="E19" s="149">
        <v>5247164545.0471096</v>
      </c>
      <c r="F19" s="149">
        <v>-53951779</v>
      </c>
      <c r="H19" s="148"/>
      <c r="I19" s="30"/>
      <c r="J19" s="30"/>
    </row>
    <row r="20" spans="2:10" s="90" customFormat="1">
      <c r="B20" s="150" t="s">
        <v>35</v>
      </c>
      <c r="C20" s="142"/>
      <c r="D20" s="142"/>
      <c r="E20" s="149">
        <v>-1342949745.6199999</v>
      </c>
      <c r="F20" s="149">
        <v>-92097386</v>
      </c>
      <c r="H20" s="148"/>
      <c r="I20" s="30"/>
      <c r="J20" s="30"/>
    </row>
    <row r="21" spans="2:10" s="90" customFormat="1">
      <c r="B21" s="150" t="s">
        <v>460</v>
      </c>
      <c r="C21" s="142"/>
      <c r="D21" s="142"/>
      <c r="E21" s="149">
        <v>-320300</v>
      </c>
      <c r="F21" s="149">
        <v>-156975</v>
      </c>
      <c r="H21" s="148"/>
      <c r="I21" s="30"/>
      <c r="J21" s="30"/>
    </row>
    <row r="22" spans="2:10" s="90" customFormat="1">
      <c r="B22" s="150"/>
      <c r="C22" s="145"/>
      <c r="D22" s="145"/>
      <c r="E22" s="149"/>
      <c r="F22" s="220"/>
      <c r="H22" s="148"/>
      <c r="I22" s="30"/>
      <c r="J22" s="30"/>
    </row>
    <row r="23" spans="2:10" s="89" customFormat="1">
      <c r="B23" s="424" t="s">
        <v>36</v>
      </c>
      <c r="C23" s="425"/>
      <c r="D23" s="425"/>
      <c r="E23" s="151">
        <v>-132020941634.4406</v>
      </c>
      <c r="F23" s="151">
        <v>-39925927768</v>
      </c>
      <c r="H23" s="148"/>
      <c r="I23" s="148"/>
      <c r="J23" s="30"/>
    </row>
    <row r="24" spans="2:10" s="90" customFormat="1">
      <c r="B24" s="147"/>
      <c r="C24" s="145"/>
      <c r="D24" s="142"/>
      <c r="E24" s="149"/>
      <c r="F24" s="220"/>
      <c r="H24" s="148"/>
      <c r="I24" s="30"/>
      <c r="J24" s="30"/>
    </row>
    <row r="25" spans="2:10" s="90" customFormat="1">
      <c r="B25" s="144" t="s">
        <v>37</v>
      </c>
      <c r="C25" s="142"/>
      <c r="D25" s="142"/>
      <c r="E25" s="149"/>
      <c r="F25" s="220"/>
      <c r="H25" s="148"/>
      <c r="I25" s="30"/>
      <c r="J25" s="30"/>
    </row>
    <row r="26" spans="2:10" s="90" customFormat="1">
      <c r="B26" s="141"/>
      <c r="C26" s="142"/>
      <c r="D26" s="142"/>
      <c r="E26" s="149"/>
      <c r="F26" s="220"/>
      <c r="H26" s="148"/>
      <c r="I26" s="30"/>
      <c r="J26" s="30"/>
    </row>
    <row r="27" spans="2:10" s="90" customFormat="1">
      <c r="B27" s="426" t="s">
        <v>8</v>
      </c>
      <c r="C27" s="427"/>
      <c r="D27" s="427"/>
      <c r="E27" s="149">
        <v>-858185704916.92004</v>
      </c>
      <c r="F27" s="149">
        <v>-41286071116</v>
      </c>
      <c r="H27" s="148"/>
      <c r="I27" s="30"/>
      <c r="J27" s="30"/>
    </row>
    <row r="28" spans="2:10" s="90" customFormat="1">
      <c r="B28" s="147" t="s">
        <v>7</v>
      </c>
      <c r="C28" s="145"/>
      <c r="D28" s="145"/>
      <c r="E28" s="149">
        <v>991565570610.88</v>
      </c>
      <c r="F28" s="149">
        <v>89584639424</v>
      </c>
      <c r="H28" s="148"/>
      <c r="I28" s="30"/>
      <c r="J28" s="30"/>
    </row>
    <row r="29" spans="2:10" s="90" customFormat="1">
      <c r="B29" s="147"/>
      <c r="C29" s="145"/>
      <c r="D29" s="142"/>
      <c r="E29" s="149"/>
      <c r="F29" s="220"/>
      <c r="H29" s="148"/>
      <c r="I29" s="30"/>
      <c r="J29" s="30"/>
    </row>
    <row r="30" spans="2:10" s="90" customFormat="1">
      <c r="B30" s="424" t="s">
        <v>38</v>
      </c>
      <c r="C30" s="425"/>
      <c r="D30" s="425"/>
      <c r="E30" s="151">
        <v>133379865693.95996</v>
      </c>
      <c r="F30" s="151">
        <v>48298568308</v>
      </c>
      <c r="H30" s="148"/>
      <c r="I30" s="148"/>
      <c r="J30" s="30"/>
    </row>
    <row r="31" spans="2:10" s="90" customFormat="1">
      <c r="B31" s="147" t="s">
        <v>39</v>
      </c>
      <c r="C31" s="142"/>
      <c r="D31" s="142"/>
      <c r="E31" s="151">
        <v>8372640540</v>
      </c>
      <c r="F31" s="234">
        <v>0</v>
      </c>
      <c r="H31" s="148"/>
      <c r="I31" s="30"/>
      <c r="J31" s="30"/>
    </row>
    <row r="32" spans="2:10" s="155" customFormat="1">
      <c r="B32" s="236" t="s">
        <v>40</v>
      </c>
      <c r="C32" s="237"/>
      <c r="D32" s="237"/>
      <c r="E32" s="238">
        <v>9731564599.5193634</v>
      </c>
      <c r="F32" s="238">
        <v>8372640540</v>
      </c>
      <c r="H32" s="387"/>
      <c r="I32" s="387"/>
      <c r="J32" s="30"/>
    </row>
    <row r="33" spans="1:10" s="155" customFormat="1" ht="7.2" customHeight="1">
      <c r="B33" s="152"/>
      <c r="C33" s="153"/>
      <c r="D33" s="153"/>
      <c r="E33" s="154"/>
      <c r="F33" s="235"/>
      <c r="H33" s="239"/>
      <c r="I33" s="30"/>
      <c r="J33" s="30"/>
    </row>
    <row r="34" spans="1:10" s="90" customFormat="1">
      <c r="C34" s="157"/>
      <c r="D34" s="157"/>
      <c r="E34" s="158"/>
      <c r="F34" s="158"/>
      <c r="I34" s="159"/>
      <c r="J34" s="160"/>
    </row>
    <row r="35" spans="1:10" s="90" customFormat="1">
      <c r="B35" s="30" t="s">
        <v>130</v>
      </c>
      <c r="C35" s="30"/>
      <c r="D35" s="30"/>
      <c r="E35" s="156">
        <v>-0.4806365966796875</v>
      </c>
      <c r="F35" s="30"/>
      <c r="I35" s="160"/>
      <c r="J35" s="160"/>
    </row>
    <row r="36" spans="1:10">
      <c r="E36" s="30"/>
      <c r="F36" s="30"/>
      <c r="I36" s="116"/>
      <c r="J36" s="116"/>
    </row>
    <row r="37" spans="1:10">
      <c r="E37" s="30"/>
      <c r="F37" s="30"/>
      <c r="G37" s="66"/>
      <c r="I37" s="90"/>
    </row>
    <row r="38" spans="1:10">
      <c r="B38" s="70"/>
      <c r="E38" s="30"/>
      <c r="F38" s="30"/>
      <c r="G38" s="66"/>
      <c r="I38" s="90"/>
    </row>
    <row r="39" spans="1:10">
      <c r="G39" s="74"/>
    </row>
    <row r="40" spans="1:10">
      <c r="G40" s="77"/>
      <c r="H40" s="70"/>
    </row>
    <row r="42" spans="1:10" s="70" customFormat="1">
      <c r="A42" s="105"/>
      <c r="B42" s="69"/>
      <c r="C42" s="162"/>
      <c r="E42" s="69"/>
      <c r="G42" s="71"/>
    </row>
    <row r="43" spans="1:10" s="70" customFormat="1">
      <c r="A43" s="105"/>
      <c r="B43" s="106"/>
      <c r="C43" s="107"/>
      <c r="E43" s="106"/>
      <c r="G43" s="106"/>
    </row>
  </sheetData>
  <customSheetViews>
    <customSheetView guid="{B9F63820-5C32-455A-BC9D-0BE84D6B0867}" scale="80" showGridLines="0" fitToPage="1" hiddenRows="1" state="hidden">
      <pane ySplit="7" topLeftCell="A25" activePane="bottomLeft" state="frozen"/>
      <selection pane="bottomLeft" activeCell="B2" sqref="B2:G44"/>
      <pageMargins left="0" right="0" top="0" bottom="0" header="0" footer="0"/>
      <pageSetup paperSize="9" scale="71" fitToHeight="0" orientation="portrait" r:id="rId1"/>
    </customSheetView>
    <customSheetView guid="{7015FC6D-0680-4B00-AA0E-B83DA1D0B666}" scale="80" showPageBreaks="1" showGridLines="0" fitToPage="1" printArea="1" hiddenRows="1">
      <pane ySplit="7" topLeftCell="A25" activePane="bottomLeft" state="frozen"/>
      <selection pane="bottomLeft" activeCell="B2" sqref="B2:G44"/>
      <pageMargins left="0" right="0" top="0" bottom="0" header="0" footer="0"/>
      <pageSetup paperSize="9" scale="71" fitToHeight="0" orientation="portrait" r:id="rId2"/>
    </customSheetView>
    <customSheetView guid="{5FCC9217-B3E9-4B91-A943-5F21728EBEE9}" scale="80" showPageBreaks="1" showGridLines="0" fitToPage="1" printArea="1" hiddenRows="1">
      <pane ySplit="7" topLeftCell="A33" activePane="bottomLeft" state="frozen"/>
      <selection pane="bottomLeft" activeCell="B7" sqref="B7:F42"/>
      <pageMargins left="0" right="0" top="0" bottom="0" header="0" footer="0"/>
      <pageSetup paperSize="9" scale="71" fitToHeight="0" orientation="portrait" r:id="rId3"/>
    </customSheetView>
    <customSheetView guid="{F3648BCD-1CED-4BBB-AE63-37BDB925883F}" scale="80" showGridLines="0" fitToPage="1" hiddenRows="1">
      <pane ySplit="7" topLeftCell="A25" activePane="bottomLeft" state="frozen"/>
      <selection pane="bottomLeft" activeCell="B2" sqref="B2:G44"/>
      <pageMargins left="0" right="0" top="0" bottom="0" header="0" footer="0"/>
      <pageSetup paperSize="9" scale="71" fitToHeight="0" orientation="portrait" r:id="rId4"/>
    </customSheetView>
  </customSheetViews>
  <mergeCells count="9">
    <mergeCell ref="B7:F7"/>
    <mergeCell ref="B30:D30"/>
    <mergeCell ref="B9:F9"/>
    <mergeCell ref="B11:F11"/>
    <mergeCell ref="B17:D17"/>
    <mergeCell ref="B23:D23"/>
    <mergeCell ref="B27:D27"/>
    <mergeCell ref="B14:D14"/>
    <mergeCell ref="B10:F10"/>
  </mergeCells>
  <pageMargins left="0.7" right="0.7" top="0.75" bottom="0.75" header="0.3" footer="0.3"/>
  <pageSetup paperSize="9" scale="71" fitToHeight="0"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447C0-3F2A-47AE-87BB-412DF8DED671}">
  <sheetPr>
    <tabColor theme="0"/>
  </sheetPr>
  <dimension ref="A1:AN227"/>
  <sheetViews>
    <sheetView workbookViewId="0">
      <pane xSplit="1" ySplit="3" topLeftCell="B151" activePane="bottomRight" state="frozen"/>
      <selection activeCell="E121" sqref="E121"/>
      <selection pane="topRight" activeCell="E121" sqref="E121"/>
      <selection pane="bottomLeft" activeCell="E121" sqref="E121"/>
      <selection pane="bottomRight" activeCell="I167" sqref="I167"/>
    </sheetView>
  </sheetViews>
  <sheetFormatPr baseColWidth="10" defaultColWidth="9.109375" defaultRowHeight="14.4"/>
  <cols>
    <col min="1" max="1" width="53.33203125" style="266" bestFit="1" customWidth="1"/>
    <col min="2" max="2" width="16" style="280" customWidth="1"/>
    <col min="3" max="3" width="15.109375" style="300" bestFit="1" customWidth="1"/>
    <col min="4" max="4" width="15.44140625" style="300" customWidth="1"/>
    <col min="5" max="5" width="16.5546875" style="266" bestFit="1" customWidth="1"/>
    <col min="6" max="6" width="14.109375" style="281" bestFit="1" customWidth="1"/>
    <col min="7" max="7" width="17.5546875" style="266" bestFit="1" customWidth="1"/>
    <col min="8" max="9" width="18.109375" style="266" bestFit="1" customWidth="1"/>
    <col min="10" max="10" width="13.5546875" style="266" bestFit="1" customWidth="1"/>
    <col min="11" max="11" width="13.6640625" style="266" bestFit="1" customWidth="1"/>
    <col min="12" max="12" width="13.109375" style="266" customWidth="1"/>
    <col min="13" max="13" width="13.44140625" style="266" bestFit="1" customWidth="1"/>
    <col min="14" max="14" width="16" style="266" bestFit="1" customWidth="1"/>
    <col min="15" max="248" width="9.109375" style="266"/>
    <col min="249" max="249" width="33.6640625" style="266" customWidth="1"/>
    <col min="250" max="250" width="16" style="266" customWidth="1"/>
    <col min="251" max="252" width="15" style="266" bestFit="1" customWidth="1"/>
    <col min="253" max="253" width="16.5546875" style="266" bestFit="1" customWidth="1"/>
    <col min="254" max="254" width="12.5546875" style="266" customWidth="1"/>
    <col min="255" max="255" width="17.5546875" style="266" bestFit="1" customWidth="1"/>
    <col min="256" max="257" width="18.109375" style="266" bestFit="1" customWidth="1"/>
    <col min="258" max="258" width="12.88671875" style="266" bestFit="1" customWidth="1"/>
    <col min="259" max="260" width="16.5546875" style="266" bestFit="1" customWidth="1"/>
    <col min="261" max="262" width="13.109375" style="266" bestFit="1" customWidth="1"/>
    <col min="263" max="263" width="15.5546875" style="266" bestFit="1" customWidth="1"/>
    <col min="264" max="264" width="13.6640625" style="266" bestFit="1" customWidth="1"/>
    <col min="265" max="267" width="12.33203125" style="266" bestFit="1" customWidth="1"/>
    <col min="268" max="268" width="17.5546875" style="266" bestFit="1" customWidth="1"/>
    <col min="269" max="269" width="12.33203125" style="266" bestFit="1" customWidth="1"/>
    <col min="270" max="270" width="13.44140625" style="266" bestFit="1" customWidth="1"/>
    <col min="271" max="504" width="9.109375" style="266"/>
    <col min="505" max="505" width="33.6640625" style="266" customWidth="1"/>
    <col min="506" max="506" width="16" style="266" customWidth="1"/>
    <col min="507" max="508" width="15" style="266" bestFit="1" customWidth="1"/>
    <col min="509" max="509" width="16.5546875" style="266" bestFit="1" customWidth="1"/>
    <col min="510" max="510" width="12.5546875" style="266" customWidth="1"/>
    <col min="511" max="511" width="17.5546875" style="266" bestFit="1" customWidth="1"/>
    <col min="512" max="513" width="18.109375" style="266" bestFit="1" customWidth="1"/>
    <col min="514" max="514" width="12.88671875" style="266" bestFit="1" customWidth="1"/>
    <col min="515" max="516" width="16.5546875" style="266" bestFit="1" customWidth="1"/>
    <col min="517" max="518" width="13.109375" style="266" bestFit="1" customWidth="1"/>
    <col min="519" max="519" width="15.5546875" style="266" bestFit="1" customWidth="1"/>
    <col min="520" max="520" width="13.6640625" style="266" bestFit="1" customWidth="1"/>
    <col min="521" max="523" width="12.33203125" style="266" bestFit="1" customWidth="1"/>
    <col min="524" max="524" width="17.5546875" style="266" bestFit="1" customWidth="1"/>
    <col min="525" max="525" width="12.33203125" style="266" bestFit="1" customWidth="1"/>
    <col min="526" max="526" width="13.44140625" style="266" bestFit="1" customWidth="1"/>
    <col min="527" max="760" width="9.109375" style="266"/>
    <col min="761" max="761" width="33.6640625" style="266" customWidth="1"/>
    <col min="762" max="762" width="16" style="266" customWidth="1"/>
    <col min="763" max="764" width="15" style="266" bestFit="1" customWidth="1"/>
    <col min="765" max="765" width="16.5546875" style="266" bestFit="1" customWidth="1"/>
    <col min="766" max="766" width="12.5546875" style="266" customWidth="1"/>
    <col min="767" max="767" width="17.5546875" style="266" bestFit="1" customWidth="1"/>
    <col min="768" max="769" width="18.109375" style="266" bestFit="1" customWidth="1"/>
    <col min="770" max="770" width="12.88671875" style="266" bestFit="1" customWidth="1"/>
    <col min="771" max="772" width="16.5546875" style="266" bestFit="1" customWidth="1"/>
    <col min="773" max="774" width="13.109375" style="266" bestFit="1" customWidth="1"/>
    <col min="775" max="775" width="15.5546875" style="266" bestFit="1" customWidth="1"/>
    <col min="776" max="776" width="13.6640625" style="266" bestFit="1" customWidth="1"/>
    <col min="777" max="779" width="12.33203125" style="266" bestFit="1" customWidth="1"/>
    <col min="780" max="780" width="17.5546875" style="266" bestFit="1" customWidth="1"/>
    <col min="781" max="781" width="12.33203125" style="266" bestFit="1" customWidth="1"/>
    <col min="782" max="782" width="13.44140625" style="266" bestFit="1" customWidth="1"/>
    <col min="783" max="1016" width="9.109375" style="266"/>
    <col min="1017" max="1017" width="33.6640625" style="266" customWidth="1"/>
    <col min="1018" max="1018" width="16" style="266" customWidth="1"/>
    <col min="1019" max="1020" width="15" style="266" bestFit="1" customWidth="1"/>
    <col min="1021" max="1021" width="16.5546875" style="266" bestFit="1" customWidth="1"/>
    <col min="1022" max="1022" width="12.5546875" style="266" customWidth="1"/>
    <col min="1023" max="1023" width="17.5546875" style="266" bestFit="1" customWidth="1"/>
    <col min="1024" max="1025" width="18.109375" style="266" bestFit="1" customWidth="1"/>
    <col min="1026" max="1026" width="12.88671875" style="266" bestFit="1" customWidth="1"/>
    <col min="1027" max="1028" width="16.5546875" style="266" bestFit="1" customWidth="1"/>
    <col min="1029" max="1030" width="13.109375" style="266" bestFit="1" customWidth="1"/>
    <col min="1031" max="1031" width="15.5546875" style="266" bestFit="1" customWidth="1"/>
    <col min="1032" max="1032" width="13.6640625" style="266" bestFit="1" customWidth="1"/>
    <col min="1033" max="1035" width="12.33203125" style="266" bestFit="1" customWidth="1"/>
    <col min="1036" max="1036" width="17.5546875" style="266" bestFit="1" customWidth="1"/>
    <col min="1037" max="1037" width="12.33203125" style="266" bestFit="1" customWidth="1"/>
    <col min="1038" max="1038" width="13.44140625" style="266" bestFit="1" customWidth="1"/>
    <col min="1039" max="1272" width="9.109375" style="266"/>
    <col min="1273" max="1273" width="33.6640625" style="266" customWidth="1"/>
    <col min="1274" max="1274" width="16" style="266" customWidth="1"/>
    <col min="1275" max="1276" width="15" style="266" bestFit="1" customWidth="1"/>
    <col min="1277" max="1277" width="16.5546875" style="266" bestFit="1" customWidth="1"/>
    <col min="1278" max="1278" width="12.5546875" style="266" customWidth="1"/>
    <col min="1279" max="1279" width="17.5546875" style="266" bestFit="1" customWidth="1"/>
    <col min="1280" max="1281" width="18.109375" style="266" bestFit="1" customWidth="1"/>
    <col min="1282" max="1282" width="12.88671875" style="266" bestFit="1" customWidth="1"/>
    <col min="1283" max="1284" width="16.5546875" style="266" bestFit="1" customWidth="1"/>
    <col min="1285" max="1286" width="13.109375" style="266" bestFit="1" customWidth="1"/>
    <col min="1287" max="1287" width="15.5546875" style="266" bestFit="1" customWidth="1"/>
    <col min="1288" max="1288" width="13.6640625" style="266" bestFit="1" customWidth="1"/>
    <col min="1289" max="1291" width="12.33203125" style="266" bestFit="1" customWidth="1"/>
    <col min="1292" max="1292" width="17.5546875" style="266" bestFit="1" customWidth="1"/>
    <col min="1293" max="1293" width="12.33203125" style="266" bestFit="1" customWidth="1"/>
    <col min="1294" max="1294" width="13.44140625" style="266" bestFit="1" customWidth="1"/>
    <col min="1295" max="1528" width="9.109375" style="266"/>
    <col min="1529" max="1529" width="33.6640625" style="266" customWidth="1"/>
    <col min="1530" max="1530" width="16" style="266" customWidth="1"/>
    <col min="1531" max="1532" width="15" style="266" bestFit="1" customWidth="1"/>
    <col min="1533" max="1533" width="16.5546875" style="266" bestFit="1" customWidth="1"/>
    <col min="1534" max="1534" width="12.5546875" style="266" customWidth="1"/>
    <col min="1535" max="1535" width="17.5546875" style="266" bestFit="1" customWidth="1"/>
    <col min="1536" max="1537" width="18.109375" style="266" bestFit="1" customWidth="1"/>
    <col min="1538" max="1538" width="12.88671875" style="266" bestFit="1" customWidth="1"/>
    <col min="1539" max="1540" width="16.5546875" style="266" bestFit="1" customWidth="1"/>
    <col min="1541" max="1542" width="13.109375" style="266" bestFit="1" customWidth="1"/>
    <col min="1543" max="1543" width="15.5546875" style="266" bestFit="1" customWidth="1"/>
    <col min="1544" max="1544" width="13.6640625" style="266" bestFit="1" customWidth="1"/>
    <col min="1545" max="1547" width="12.33203125" style="266" bestFit="1" customWidth="1"/>
    <col min="1548" max="1548" width="17.5546875" style="266" bestFit="1" customWidth="1"/>
    <col min="1549" max="1549" width="12.33203125" style="266" bestFit="1" customWidth="1"/>
    <col min="1550" max="1550" width="13.44140625" style="266" bestFit="1" customWidth="1"/>
    <col min="1551" max="1784" width="9.109375" style="266"/>
    <col min="1785" max="1785" width="33.6640625" style="266" customWidth="1"/>
    <col min="1786" max="1786" width="16" style="266" customWidth="1"/>
    <col min="1787" max="1788" width="15" style="266" bestFit="1" customWidth="1"/>
    <col min="1789" max="1789" width="16.5546875" style="266" bestFit="1" customWidth="1"/>
    <col min="1790" max="1790" width="12.5546875" style="266" customWidth="1"/>
    <col min="1791" max="1791" width="17.5546875" style="266" bestFit="1" customWidth="1"/>
    <col min="1792" max="1793" width="18.109375" style="266" bestFit="1" customWidth="1"/>
    <col min="1794" max="1794" width="12.88671875" style="266" bestFit="1" customWidth="1"/>
    <col min="1795" max="1796" width="16.5546875" style="266" bestFit="1" customWidth="1"/>
    <col min="1797" max="1798" width="13.109375" style="266" bestFit="1" customWidth="1"/>
    <col min="1799" max="1799" width="15.5546875" style="266" bestFit="1" customWidth="1"/>
    <col min="1800" max="1800" width="13.6640625" style="266" bestFit="1" customWidth="1"/>
    <col min="1801" max="1803" width="12.33203125" style="266" bestFit="1" customWidth="1"/>
    <col min="1804" max="1804" width="17.5546875" style="266" bestFit="1" customWidth="1"/>
    <col min="1805" max="1805" width="12.33203125" style="266" bestFit="1" customWidth="1"/>
    <col min="1806" max="1806" width="13.44140625" style="266" bestFit="1" customWidth="1"/>
    <col min="1807" max="2040" width="9.109375" style="266"/>
    <col min="2041" max="2041" width="33.6640625" style="266" customWidth="1"/>
    <col min="2042" max="2042" width="16" style="266" customWidth="1"/>
    <col min="2043" max="2044" width="15" style="266" bestFit="1" customWidth="1"/>
    <col min="2045" max="2045" width="16.5546875" style="266" bestFit="1" customWidth="1"/>
    <col min="2046" max="2046" width="12.5546875" style="266" customWidth="1"/>
    <col min="2047" max="2047" width="17.5546875" style="266" bestFit="1" customWidth="1"/>
    <col min="2048" max="2049" width="18.109375" style="266" bestFit="1" customWidth="1"/>
    <col min="2050" max="2050" width="12.88671875" style="266" bestFit="1" customWidth="1"/>
    <col min="2051" max="2052" width="16.5546875" style="266" bestFit="1" customWidth="1"/>
    <col min="2053" max="2054" width="13.109375" style="266" bestFit="1" customWidth="1"/>
    <col min="2055" max="2055" width="15.5546875" style="266" bestFit="1" customWidth="1"/>
    <col min="2056" max="2056" width="13.6640625" style="266" bestFit="1" customWidth="1"/>
    <col min="2057" max="2059" width="12.33203125" style="266" bestFit="1" customWidth="1"/>
    <col min="2060" max="2060" width="17.5546875" style="266" bestFit="1" customWidth="1"/>
    <col min="2061" max="2061" width="12.33203125" style="266" bestFit="1" customWidth="1"/>
    <col min="2062" max="2062" width="13.44140625" style="266" bestFit="1" customWidth="1"/>
    <col min="2063" max="2296" width="9.109375" style="266"/>
    <col min="2297" max="2297" width="33.6640625" style="266" customWidth="1"/>
    <col min="2298" max="2298" width="16" style="266" customWidth="1"/>
    <col min="2299" max="2300" width="15" style="266" bestFit="1" customWidth="1"/>
    <col min="2301" max="2301" width="16.5546875" style="266" bestFit="1" customWidth="1"/>
    <col min="2302" max="2302" width="12.5546875" style="266" customWidth="1"/>
    <col min="2303" max="2303" width="17.5546875" style="266" bestFit="1" customWidth="1"/>
    <col min="2304" max="2305" width="18.109375" style="266" bestFit="1" customWidth="1"/>
    <col min="2306" max="2306" width="12.88671875" style="266" bestFit="1" customWidth="1"/>
    <col min="2307" max="2308" width="16.5546875" style="266" bestFit="1" customWidth="1"/>
    <col min="2309" max="2310" width="13.109375" style="266" bestFit="1" customWidth="1"/>
    <col min="2311" max="2311" width="15.5546875" style="266" bestFit="1" customWidth="1"/>
    <col min="2312" max="2312" width="13.6640625" style="266" bestFit="1" customWidth="1"/>
    <col min="2313" max="2315" width="12.33203125" style="266" bestFit="1" customWidth="1"/>
    <col min="2316" max="2316" width="17.5546875" style="266" bestFit="1" customWidth="1"/>
    <col min="2317" max="2317" width="12.33203125" style="266" bestFit="1" customWidth="1"/>
    <col min="2318" max="2318" width="13.44140625" style="266" bestFit="1" customWidth="1"/>
    <col min="2319" max="2552" width="9.109375" style="266"/>
    <col min="2553" max="2553" width="33.6640625" style="266" customWidth="1"/>
    <col min="2554" max="2554" width="16" style="266" customWidth="1"/>
    <col min="2555" max="2556" width="15" style="266" bestFit="1" customWidth="1"/>
    <col min="2557" max="2557" width="16.5546875" style="266" bestFit="1" customWidth="1"/>
    <col min="2558" max="2558" width="12.5546875" style="266" customWidth="1"/>
    <col min="2559" max="2559" width="17.5546875" style="266" bestFit="1" customWidth="1"/>
    <col min="2560" max="2561" width="18.109375" style="266" bestFit="1" customWidth="1"/>
    <col min="2562" max="2562" width="12.88671875" style="266" bestFit="1" customWidth="1"/>
    <col min="2563" max="2564" width="16.5546875" style="266" bestFit="1" customWidth="1"/>
    <col min="2565" max="2566" width="13.109375" style="266" bestFit="1" customWidth="1"/>
    <col min="2567" max="2567" width="15.5546875" style="266" bestFit="1" customWidth="1"/>
    <col min="2568" max="2568" width="13.6640625" style="266" bestFit="1" customWidth="1"/>
    <col min="2569" max="2571" width="12.33203125" style="266" bestFit="1" customWidth="1"/>
    <col min="2572" max="2572" width="17.5546875" style="266" bestFit="1" customWidth="1"/>
    <col min="2573" max="2573" width="12.33203125" style="266" bestFit="1" customWidth="1"/>
    <col min="2574" max="2574" width="13.44140625" style="266" bestFit="1" customWidth="1"/>
    <col min="2575" max="2808" width="9.109375" style="266"/>
    <col min="2809" max="2809" width="33.6640625" style="266" customWidth="1"/>
    <col min="2810" max="2810" width="16" style="266" customWidth="1"/>
    <col min="2811" max="2812" width="15" style="266" bestFit="1" customWidth="1"/>
    <col min="2813" max="2813" width="16.5546875" style="266" bestFit="1" customWidth="1"/>
    <col min="2814" max="2814" width="12.5546875" style="266" customWidth="1"/>
    <col min="2815" max="2815" width="17.5546875" style="266" bestFit="1" customWidth="1"/>
    <col min="2816" max="2817" width="18.109375" style="266" bestFit="1" customWidth="1"/>
    <col min="2818" max="2818" width="12.88671875" style="266" bestFit="1" customWidth="1"/>
    <col min="2819" max="2820" width="16.5546875" style="266" bestFit="1" customWidth="1"/>
    <col min="2821" max="2822" width="13.109375" style="266" bestFit="1" customWidth="1"/>
    <col min="2823" max="2823" width="15.5546875" style="266" bestFit="1" customWidth="1"/>
    <col min="2824" max="2824" width="13.6640625" style="266" bestFit="1" customWidth="1"/>
    <col min="2825" max="2827" width="12.33203125" style="266" bestFit="1" customWidth="1"/>
    <col min="2828" max="2828" width="17.5546875" style="266" bestFit="1" customWidth="1"/>
    <col min="2829" max="2829" width="12.33203125" style="266" bestFit="1" customWidth="1"/>
    <col min="2830" max="2830" width="13.44140625" style="266" bestFit="1" customWidth="1"/>
    <col min="2831" max="3064" width="9.109375" style="266"/>
    <col min="3065" max="3065" width="33.6640625" style="266" customWidth="1"/>
    <col min="3066" max="3066" width="16" style="266" customWidth="1"/>
    <col min="3067" max="3068" width="15" style="266" bestFit="1" customWidth="1"/>
    <col min="3069" max="3069" width="16.5546875" style="266" bestFit="1" customWidth="1"/>
    <col min="3070" max="3070" width="12.5546875" style="266" customWidth="1"/>
    <col min="3071" max="3071" width="17.5546875" style="266" bestFit="1" customWidth="1"/>
    <col min="3072" max="3073" width="18.109375" style="266" bestFit="1" customWidth="1"/>
    <col min="3074" max="3074" width="12.88671875" style="266" bestFit="1" customWidth="1"/>
    <col min="3075" max="3076" width="16.5546875" style="266" bestFit="1" customWidth="1"/>
    <col min="3077" max="3078" width="13.109375" style="266" bestFit="1" customWidth="1"/>
    <col min="3079" max="3079" width="15.5546875" style="266" bestFit="1" customWidth="1"/>
    <col min="3080" max="3080" width="13.6640625" style="266" bestFit="1" customWidth="1"/>
    <col min="3081" max="3083" width="12.33203125" style="266" bestFit="1" customWidth="1"/>
    <col min="3084" max="3084" width="17.5546875" style="266" bestFit="1" customWidth="1"/>
    <col min="3085" max="3085" width="12.33203125" style="266" bestFit="1" customWidth="1"/>
    <col min="3086" max="3086" width="13.44140625" style="266" bestFit="1" customWidth="1"/>
    <col min="3087" max="3320" width="9.109375" style="266"/>
    <col min="3321" max="3321" width="33.6640625" style="266" customWidth="1"/>
    <col min="3322" max="3322" width="16" style="266" customWidth="1"/>
    <col min="3323" max="3324" width="15" style="266" bestFit="1" customWidth="1"/>
    <col min="3325" max="3325" width="16.5546875" style="266" bestFit="1" customWidth="1"/>
    <col min="3326" max="3326" width="12.5546875" style="266" customWidth="1"/>
    <col min="3327" max="3327" width="17.5546875" style="266" bestFit="1" customWidth="1"/>
    <col min="3328" max="3329" width="18.109375" style="266" bestFit="1" customWidth="1"/>
    <col min="3330" max="3330" width="12.88671875" style="266" bestFit="1" customWidth="1"/>
    <col min="3331" max="3332" width="16.5546875" style="266" bestFit="1" customWidth="1"/>
    <col min="3333" max="3334" width="13.109375" style="266" bestFit="1" customWidth="1"/>
    <col min="3335" max="3335" width="15.5546875" style="266" bestFit="1" customWidth="1"/>
    <col min="3336" max="3336" width="13.6640625" style="266" bestFit="1" customWidth="1"/>
    <col min="3337" max="3339" width="12.33203125" style="266" bestFit="1" customWidth="1"/>
    <col min="3340" max="3340" width="17.5546875" style="266" bestFit="1" customWidth="1"/>
    <col min="3341" max="3341" width="12.33203125" style="266" bestFit="1" customWidth="1"/>
    <col min="3342" max="3342" width="13.44140625" style="266" bestFit="1" customWidth="1"/>
    <col min="3343" max="3576" width="9.109375" style="266"/>
    <col min="3577" max="3577" width="33.6640625" style="266" customWidth="1"/>
    <col min="3578" max="3578" width="16" style="266" customWidth="1"/>
    <col min="3579" max="3580" width="15" style="266" bestFit="1" customWidth="1"/>
    <col min="3581" max="3581" width="16.5546875" style="266" bestFit="1" customWidth="1"/>
    <col min="3582" max="3582" width="12.5546875" style="266" customWidth="1"/>
    <col min="3583" max="3583" width="17.5546875" style="266" bestFit="1" customWidth="1"/>
    <col min="3584" max="3585" width="18.109375" style="266" bestFit="1" customWidth="1"/>
    <col min="3586" max="3586" width="12.88671875" style="266" bestFit="1" customWidth="1"/>
    <col min="3587" max="3588" width="16.5546875" style="266" bestFit="1" customWidth="1"/>
    <col min="3589" max="3590" width="13.109375" style="266" bestFit="1" customWidth="1"/>
    <col min="3591" max="3591" width="15.5546875" style="266" bestFit="1" customWidth="1"/>
    <col min="3592" max="3592" width="13.6640625" style="266" bestFit="1" customWidth="1"/>
    <col min="3593" max="3595" width="12.33203125" style="266" bestFit="1" customWidth="1"/>
    <col min="3596" max="3596" width="17.5546875" style="266" bestFit="1" customWidth="1"/>
    <col min="3597" max="3597" width="12.33203125" style="266" bestFit="1" customWidth="1"/>
    <col min="3598" max="3598" width="13.44140625" style="266" bestFit="1" customWidth="1"/>
    <col min="3599" max="3832" width="9.109375" style="266"/>
    <col min="3833" max="3833" width="33.6640625" style="266" customWidth="1"/>
    <col min="3834" max="3834" width="16" style="266" customWidth="1"/>
    <col min="3835" max="3836" width="15" style="266" bestFit="1" customWidth="1"/>
    <col min="3837" max="3837" width="16.5546875" style="266" bestFit="1" customWidth="1"/>
    <col min="3838" max="3838" width="12.5546875" style="266" customWidth="1"/>
    <col min="3839" max="3839" width="17.5546875" style="266" bestFit="1" customWidth="1"/>
    <col min="3840" max="3841" width="18.109375" style="266" bestFit="1" customWidth="1"/>
    <col min="3842" max="3842" width="12.88671875" style="266" bestFit="1" customWidth="1"/>
    <col min="3843" max="3844" width="16.5546875" style="266" bestFit="1" customWidth="1"/>
    <col min="3845" max="3846" width="13.109375" style="266" bestFit="1" customWidth="1"/>
    <col min="3847" max="3847" width="15.5546875" style="266" bestFit="1" customWidth="1"/>
    <col min="3848" max="3848" width="13.6640625" style="266" bestFit="1" customWidth="1"/>
    <col min="3849" max="3851" width="12.33203125" style="266" bestFit="1" customWidth="1"/>
    <col min="3852" max="3852" width="17.5546875" style="266" bestFit="1" customWidth="1"/>
    <col min="3853" max="3853" width="12.33203125" style="266" bestFit="1" customWidth="1"/>
    <col min="3854" max="3854" width="13.44140625" style="266" bestFit="1" customWidth="1"/>
    <col min="3855" max="4088" width="9.109375" style="266"/>
    <col min="4089" max="4089" width="33.6640625" style="266" customWidth="1"/>
    <col min="4090" max="4090" width="16" style="266" customWidth="1"/>
    <col min="4091" max="4092" width="15" style="266" bestFit="1" customWidth="1"/>
    <col min="4093" max="4093" width="16.5546875" style="266" bestFit="1" customWidth="1"/>
    <col min="4094" max="4094" width="12.5546875" style="266" customWidth="1"/>
    <col min="4095" max="4095" width="17.5546875" style="266" bestFit="1" customWidth="1"/>
    <col min="4096" max="4097" width="18.109375" style="266" bestFit="1" customWidth="1"/>
    <col min="4098" max="4098" width="12.88671875" style="266" bestFit="1" customWidth="1"/>
    <col min="4099" max="4100" width="16.5546875" style="266" bestFit="1" customWidth="1"/>
    <col min="4101" max="4102" width="13.109375" style="266" bestFit="1" customWidth="1"/>
    <col min="4103" max="4103" width="15.5546875" style="266" bestFit="1" customWidth="1"/>
    <col min="4104" max="4104" width="13.6640625" style="266" bestFit="1" customWidth="1"/>
    <col min="4105" max="4107" width="12.33203125" style="266" bestFit="1" customWidth="1"/>
    <col min="4108" max="4108" width="17.5546875" style="266" bestFit="1" customWidth="1"/>
    <col min="4109" max="4109" width="12.33203125" style="266" bestFit="1" customWidth="1"/>
    <col min="4110" max="4110" width="13.44140625" style="266" bestFit="1" customWidth="1"/>
    <col min="4111" max="4344" width="9.109375" style="266"/>
    <col min="4345" max="4345" width="33.6640625" style="266" customWidth="1"/>
    <col min="4346" max="4346" width="16" style="266" customWidth="1"/>
    <col min="4347" max="4348" width="15" style="266" bestFit="1" customWidth="1"/>
    <col min="4349" max="4349" width="16.5546875" style="266" bestFit="1" customWidth="1"/>
    <col min="4350" max="4350" width="12.5546875" style="266" customWidth="1"/>
    <col min="4351" max="4351" width="17.5546875" style="266" bestFit="1" customWidth="1"/>
    <col min="4352" max="4353" width="18.109375" style="266" bestFit="1" customWidth="1"/>
    <col min="4354" max="4354" width="12.88671875" style="266" bestFit="1" customWidth="1"/>
    <col min="4355" max="4356" width="16.5546875" style="266" bestFit="1" customWidth="1"/>
    <col min="4357" max="4358" width="13.109375" style="266" bestFit="1" customWidth="1"/>
    <col min="4359" max="4359" width="15.5546875" style="266" bestFit="1" customWidth="1"/>
    <col min="4360" max="4360" width="13.6640625" style="266" bestFit="1" customWidth="1"/>
    <col min="4361" max="4363" width="12.33203125" style="266" bestFit="1" customWidth="1"/>
    <col min="4364" max="4364" width="17.5546875" style="266" bestFit="1" customWidth="1"/>
    <col min="4365" max="4365" width="12.33203125" style="266" bestFit="1" customWidth="1"/>
    <col min="4366" max="4366" width="13.44140625" style="266" bestFit="1" customWidth="1"/>
    <col min="4367" max="4600" width="9.109375" style="266"/>
    <col min="4601" max="4601" width="33.6640625" style="266" customWidth="1"/>
    <col min="4602" max="4602" width="16" style="266" customWidth="1"/>
    <col min="4603" max="4604" width="15" style="266" bestFit="1" customWidth="1"/>
    <col min="4605" max="4605" width="16.5546875" style="266" bestFit="1" customWidth="1"/>
    <col min="4606" max="4606" width="12.5546875" style="266" customWidth="1"/>
    <col min="4607" max="4607" width="17.5546875" style="266" bestFit="1" customWidth="1"/>
    <col min="4608" max="4609" width="18.109375" style="266" bestFit="1" customWidth="1"/>
    <col min="4610" max="4610" width="12.88671875" style="266" bestFit="1" customWidth="1"/>
    <col min="4611" max="4612" width="16.5546875" style="266" bestFit="1" customWidth="1"/>
    <col min="4613" max="4614" width="13.109375" style="266" bestFit="1" customWidth="1"/>
    <col min="4615" max="4615" width="15.5546875" style="266" bestFit="1" customWidth="1"/>
    <col min="4616" max="4616" width="13.6640625" style="266" bestFit="1" customWidth="1"/>
    <col min="4617" max="4619" width="12.33203125" style="266" bestFit="1" customWidth="1"/>
    <col min="4620" max="4620" width="17.5546875" style="266" bestFit="1" customWidth="1"/>
    <col min="4621" max="4621" width="12.33203125" style="266" bestFit="1" customWidth="1"/>
    <col min="4622" max="4622" width="13.44140625" style="266" bestFit="1" customWidth="1"/>
    <col min="4623" max="4856" width="9.109375" style="266"/>
    <col min="4857" max="4857" width="33.6640625" style="266" customWidth="1"/>
    <col min="4858" max="4858" width="16" style="266" customWidth="1"/>
    <col min="4859" max="4860" width="15" style="266" bestFit="1" customWidth="1"/>
    <col min="4861" max="4861" width="16.5546875" style="266" bestFit="1" customWidth="1"/>
    <col min="4862" max="4862" width="12.5546875" style="266" customWidth="1"/>
    <col min="4863" max="4863" width="17.5546875" style="266" bestFit="1" customWidth="1"/>
    <col min="4864" max="4865" width="18.109375" style="266" bestFit="1" customWidth="1"/>
    <col min="4866" max="4866" width="12.88671875" style="266" bestFit="1" customWidth="1"/>
    <col min="4867" max="4868" width="16.5546875" style="266" bestFit="1" customWidth="1"/>
    <col min="4869" max="4870" width="13.109375" style="266" bestFit="1" customWidth="1"/>
    <col min="4871" max="4871" width="15.5546875" style="266" bestFit="1" customWidth="1"/>
    <col min="4872" max="4872" width="13.6640625" style="266" bestFit="1" customWidth="1"/>
    <col min="4873" max="4875" width="12.33203125" style="266" bestFit="1" customWidth="1"/>
    <col min="4876" max="4876" width="17.5546875" style="266" bestFit="1" customWidth="1"/>
    <col min="4877" max="4877" width="12.33203125" style="266" bestFit="1" customWidth="1"/>
    <col min="4878" max="4878" width="13.44140625" style="266" bestFit="1" customWidth="1"/>
    <col min="4879" max="5112" width="9.109375" style="266"/>
    <col min="5113" max="5113" width="33.6640625" style="266" customWidth="1"/>
    <col min="5114" max="5114" width="16" style="266" customWidth="1"/>
    <col min="5115" max="5116" width="15" style="266" bestFit="1" customWidth="1"/>
    <col min="5117" max="5117" width="16.5546875" style="266" bestFit="1" customWidth="1"/>
    <col min="5118" max="5118" width="12.5546875" style="266" customWidth="1"/>
    <col min="5119" max="5119" width="17.5546875" style="266" bestFit="1" customWidth="1"/>
    <col min="5120" max="5121" width="18.109375" style="266" bestFit="1" customWidth="1"/>
    <col min="5122" max="5122" width="12.88671875" style="266" bestFit="1" customWidth="1"/>
    <col min="5123" max="5124" width="16.5546875" style="266" bestFit="1" customWidth="1"/>
    <col min="5125" max="5126" width="13.109375" style="266" bestFit="1" customWidth="1"/>
    <col min="5127" max="5127" width="15.5546875" style="266" bestFit="1" customWidth="1"/>
    <col min="5128" max="5128" width="13.6640625" style="266" bestFit="1" customWidth="1"/>
    <col min="5129" max="5131" width="12.33203125" style="266" bestFit="1" customWidth="1"/>
    <col min="5132" max="5132" width="17.5546875" style="266" bestFit="1" customWidth="1"/>
    <col min="5133" max="5133" width="12.33203125" style="266" bestFit="1" customWidth="1"/>
    <col min="5134" max="5134" width="13.44140625" style="266" bestFit="1" customWidth="1"/>
    <col min="5135" max="5368" width="9.109375" style="266"/>
    <col min="5369" max="5369" width="33.6640625" style="266" customWidth="1"/>
    <col min="5370" max="5370" width="16" style="266" customWidth="1"/>
    <col min="5371" max="5372" width="15" style="266" bestFit="1" customWidth="1"/>
    <col min="5373" max="5373" width="16.5546875" style="266" bestFit="1" customWidth="1"/>
    <col min="5374" max="5374" width="12.5546875" style="266" customWidth="1"/>
    <col min="5375" max="5375" width="17.5546875" style="266" bestFit="1" customWidth="1"/>
    <col min="5376" max="5377" width="18.109375" style="266" bestFit="1" customWidth="1"/>
    <col min="5378" max="5378" width="12.88671875" style="266" bestFit="1" customWidth="1"/>
    <col min="5379" max="5380" width="16.5546875" style="266" bestFit="1" customWidth="1"/>
    <col min="5381" max="5382" width="13.109375" style="266" bestFit="1" customWidth="1"/>
    <col min="5383" max="5383" width="15.5546875" style="266" bestFit="1" customWidth="1"/>
    <col min="5384" max="5384" width="13.6640625" style="266" bestFit="1" customWidth="1"/>
    <col min="5385" max="5387" width="12.33203125" style="266" bestFit="1" customWidth="1"/>
    <col min="5388" max="5388" width="17.5546875" style="266" bestFit="1" customWidth="1"/>
    <col min="5389" max="5389" width="12.33203125" style="266" bestFit="1" customWidth="1"/>
    <col min="5390" max="5390" width="13.44140625" style="266" bestFit="1" customWidth="1"/>
    <col min="5391" max="5624" width="9.109375" style="266"/>
    <col min="5625" max="5625" width="33.6640625" style="266" customWidth="1"/>
    <col min="5626" max="5626" width="16" style="266" customWidth="1"/>
    <col min="5627" max="5628" width="15" style="266" bestFit="1" customWidth="1"/>
    <col min="5629" max="5629" width="16.5546875" style="266" bestFit="1" customWidth="1"/>
    <col min="5630" max="5630" width="12.5546875" style="266" customWidth="1"/>
    <col min="5631" max="5631" width="17.5546875" style="266" bestFit="1" customWidth="1"/>
    <col min="5632" max="5633" width="18.109375" style="266" bestFit="1" customWidth="1"/>
    <col min="5634" max="5634" width="12.88671875" style="266" bestFit="1" customWidth="1"/>
    <col min="5635" max="5636" width="16.5546875" style="266" bestFit="1" customWidth="1"/>
    <col min="5637" max="5638" width="13.109375" style="266" bestFit="1" customWidth="1"/>
    <col min="5639" max="5639" width="15.5546875" style="266" bestFit="1" customWidth="1"/>
    <col min="5640" max="5640" width="13.6640625" style="266" bestFit="1" customWidth="1"/>
    <col min="5641" max="5643" width="12.33203125" style="266" bestFit="1" customWidth="1"/>
    <col min="5644" max="5644" width="17.5546875" style="266" bestFit="1" customWidth="1"/>
    <col min="5645" max="5645" width="12.33203125" style="266" bestFit="1" customWidth="1"/>
    <col min="5646" max="5646" width="13.44140625" style="266" bestFit="1" customWidth="1"/>
    <col min="5647" max="5880" width="9.109375" style="266"/>
    <col min="5881" max="5881" width="33.6640625" style="266" customWidth="1"/>
    <col min="5882" max="5882" width="16" style="266" customWidth="1"/>
    <col min="5883" max="5884" width="15" style="266" bestFit="1" customWidth="1"/>
    <col min="5885" max="5885" width="16.5546875" style="266" bestFit="1" customWidth="1"/>
    <col min="5886" max="5886" width="12.5546875" style="266" customWidth="1"/>
    <col min="5887" max="5887" width="17.5546875" style="266" bestFit="1" customWidth="1"/>
    <col min="5888" max="5889" width="18.109375" style="266" bestFit="1" customWidth="1"/>
    <col min="5890" max="5890" width="12.88671875" style="266" bestFit="1" customWidth="1"/>
    <col min="5891" max="5892" width="16.5546875" style="266" bestFit="1" customWidth="1"/>
    <col min="5893" max="5894" width="13.109375" style="266" bestFit="1" customWidth="1"/>
    <col min="5895" max="5895" width="15.5546875" style="266" bestFit="1" customWidth="1"/>
    <col min="5896" max="5896" width="13.6640625" style="266" bestFit="1" customWidth="1"/>
    <col min="5897" max="5899" width="12.33203125" style="266" bestFit="1" customWidth="1"/>
    <col min="5900" max="5900" width="17.5546875" style="266" bestFit="1" customWidth="1"/>
    <col min="5901" max="5901" width="12.33203125" style="266" bestFit="1" customWidth="1"/>
    <col min="5902" max="5902" width="13.44140625" style="266" bestFit="1" customWidth="1"/>
    <col min="5903" max="6136" width="9.109375" style="266"/>
    <col min="6137" max="6137" width="33.6640625" style="266" customWidth="1"/>
    <col min="6138" max="6138" width="16" style="266" customWidth="1"/>
    <col min="6139" max="6140" width="15" style="266" bestFit="1" customWidth="1"/>
    <col min="6141" max="6141" width="16.5546875" style="266" bestFit="1" customWidth="1"/>
    <col min="6142" max="6142" width="12.5546875" style="266" customWidth="1"/>
    <col min="6143" max="6143" width="17.5546875" style="266" bestFit="1" customWidth="1"/>
    <col min="6144" max="6145" width="18.109375" style="266" bestFit="1" customWidth="1"/>
    <col min="6146" max="6146" width="12.88671875" style="266" bestFit="1" customWidth="1"/>
    <col min="6147" max="6148" width="16.5546875" style="266" bestFit="1" customWidth="1"/>
    <col min="6149" max="6150" width="13.109375" style="266" bestFit="1" customWidth="1"/>
    <col min="6151" max="6151" width="15.5546875" style="266" bestFit="1" customWidth="1"/>
    <col min="6152" max="6152" width="13.6640625" style="266" bestFit="1" customWidth="1"/>
    <col min="6153" max="6155" width="12.33203125" style="266" bestFit="1" customWidth="1"/>
    <col min="6156" max="6156" width="17.5546875" style="266" bestFit="1" customWidth="1"/>
    <col min="6157" max="6157" width="12.33203125" style="266" bestFit="1" customWidth="1"/>
    <col min="6158" max="6158" width="13.44140625" style="266" bestFit="1" customWidth="1"/>
    <col min="6159" max="6392" width="9.109375" style="266"/>
    <col min="6393" max="6393" width="33.6640625" style="266" customWidth="1"/>
    <col min="6394" max="6394" width="16" style="266" customWidth="1"/>
    <col min="6395" max="6396" width="15" style="266" bestFit="1" customWidth="1"/>
    <col min="6397" max="6397" width="16.5546875" style="266" bestFit="1" customWidth="1"/>
    <col min="6398" max="6398" width="12.5546875" style="266" customWidth="1"/>
    <col min="6399" max="6399" width="17.5546875" style="266" bestFit="1" customWidth="1"/>
    <col min="6400" max="6401" width="18.109375" style="266" bestFit="1" customWidth="1"/>
    <col min="6402" max="6402" width="12.88671875" style="266" bestFit="1" customWidth="1"/>
    <col min="6403" max="6404" width="16.5546875" style="266" bestFit="1" customWidth="1"/>
    <col min="6405" max="6406" width="13.109375" style="266" bestFit="1" customWidth="1"/>
    <col min="6407" max="6407" width="15.5546875" style="266" bestFit="1" customWidth="1"/>
    <col min="6408" max="6408" width="13.6640625" style="266" bestFit="1" customWidth="1"/>
    <col min="6409" max="6411" width="12.33203125" style="266" bestFit="1" customWidth="1"/>
    <col min="6412" max="6412" width="17.5546875" style="266" bestFit="1" customWidth="1"/>
    <col min="6413" max="6413" width="12.33203125" style="266" bestFit="1" customWidth="1"/>
    <col min="6414" max="6414" width="13.44140625" style="266" bestFit="1" customWidth="1"/>
    <col min="6415" max="6648" width="9.109375" style="266"/>
    <col min="6649" max="6649" width="33.6640625" style="266" customWidth="1"/>
    <col min="6650" max="6650" width="16" style="266" customWidth="1"/>
    <col min="6651" max="6652" width="15" style="266" bestFit="1" customWidth="1"/>
    <col min="6653" max="6653" width="16.5546875" style="266" bestFit="1" customWidth="1"/>
    <col min="6654" max="6654" width="12.5546875" style="266" customWidth="1"/>
    <col min="6655" max="6655" width="17.5546875" style="266" bestFit="1" customWidth="1"/>
    <col min="6656" max="6657" width="18.109375" style="266" bestFit="1" customWidth="1"/>
    <col min="6658" max="6658" width="12.88671875" style="266" bestFit="1" customWidth="1"/>
    <col min="6659" max="6660" width="16.5546875" style="266" bestFit="1" customWidth="1"/>
    <col min="6661" max="6662" width="13.109375" style="266" bestFit="1" customWidth="1"/>
    <col min="6663" max="6663" width="15.5546875" style="266" bestFit="1" customWidth="1"/>
    <col min="6664" max="6664" width="13.6640625" style="266" bestFit="1" customWidth="1"/>
    <col min="6665" max="6667" width="12.33203125" style="266" bestFit="1" customWidth="1"/>
    <col min="6668" max="6668" width="17.5546875" style="266" bestFit="1" customWidth="1"/>
    <col min="6669" max="6669" width="12.33203125" style="266" bestFit="1" customWidth="1"/>
    <col min="6670" max="6670" width="13.44140625" style="266" bestFit="1" customWidth="1"/>
    <col min="6671" max="6904" width="9.109375" style="266"/>
    <col min="6905" max="6905" width="33.6640625" style="266" customWidth="1"/>
    <col min="6906" max="6906" width="16" style="266" customWidth="1"/>
    <col min="6907" max="6908" width="15" style="266" bestFit="1" customWidth="1"/>
    <col min="6909" max="6909" width="16.5546875" style="266" bestFit="1" customWidth="1"/>
    <col min="6910" max="6910" width="12.5546875" style="266" customWidth="1"/>
    <col min="6911" max="6911" width="17.5546875" style="266" bestFit="1" customWidth="1"/>
    <col min="6912" max="6913" width="18.109375" style="266" bestFit="1" customWidth="1"/>
    <col min="6914" max="6914" width="12.88671875" style="266" bestFit="1" customWidth="1"/>
    <col min="6915" max="6916" width="16.5546875" style="266" bestFit="1" customWidth="1"/>
    <col min="6917" max="6918" width="13.109375" style="266" bestFit="1" customWidth="1"/>
    <col min="6919" max="6919" width="15.5546875" style="266" bestFit="1" customWidth="1"/>
    <col min="6920" max="6920" width="13.6640625" style="266" bestFit="1" customWidth="1"/>
    <col min="6921" max="6923" width="12.33203125" style="266" bestFit="1" customWidth="1"/>
    <col min="6924" max="6924" width="17.5546875" style="266" bestFit="1" customWidth="1"/>
    <col min="6925" max="6925" width="12.33203125" style="266" bestFit="1" customWidth="1"/>
    <col min="6926" max="6926" width="13.44140625" style="266" bestFit="1" customWidth="1"/>
    <col min="6927" max="7160" width="9.109375" style="266"/>
    <col min="7161" max="7161" width="33.6640625" style="266" customWidth="1"/>
    <col min="7162" max="7162" width="16" style="266" customWidth="1"/>
    <col min="7163" max="7164" width="15" style="266" bestFit="1" customWidth="1"/>
    <col min="7165" max="7165" width="16.5546875" style="266" bestFit="1" customWidth="1"/>
    <col min="7166" max="7166" width="12.5546875" style="266" customWidth="1"/>
    <col min="7167" max="7167" width="17.5546875" style="266" bestFit="1" customWidth="1"/>
    <col min="7168" max="7169" width="18.109375" style="266" bestFit="1" customWidth="1"/>
    <col min="7170" max="7170" width="12.88671875" style="266" bestFit="1" customWidth="1"/>
    <col min="7171" max="7172" width="16.5546875" style="266" bestFit="1" customWidth="1"/>
    <col min="7173" max="7174" width="13.109375" style="266" bestFit="1" customWidth="1"/>
    <col min="7175" max="7175" width="15.5546875" style="266" bestFit="1" customWidth="1"/>
    <col min="7176" max="7176" width="13.6640625" style="266" bestFit="1" customWidth="1"/>
    <col min="7177" max="7179" width="12.33203125" style="266" bestFit="1" customWidth="1"/>
    <col min="7180" max="7180" width="17.5546875" style="266" bestFit="1" customWidth="1"/>
    <col min="7181" max="7181" width="12.33203125" style="266" bestFit="1" customWidth="1"/>
    <col min="7182" max="7182" width="13.44140625" style="266" bestFit="1" customWidth="1"/>
    <col min="7183" max="7416" width="9.109375" style="266"/>
    <col min="7417" max="7417" width="33.6640625" style="266" customWidth="1"/>
    <col min="7418" max="7418" width="16" style="266" customWidth="1"/>
    <col min="7419" max="7420" width="15" style="266" bestFit="1" customWidth="1"/>
    <col min="7421" max="7421" width="16.5546875" style="266" bestFit="1" customWidth="1"/>
    <col min="7422" max="7422" width="12.5546875" style="266" customWidth="1"/>
    <col min="7423" max="7423" width="17.5546875" style="266" bestFit="1" customWidth="1"/>
    <col min="7424" max="7425" width="18.109375" style="266" bestFit="1" customWidth="1"/>
    <col min="7426" max="7426" width="12.88671875" style="266" bestFit="1" customWidth="1"/>
    <col min="7427" max="7428" width="16.5546875" style="266" bestFit="1" customWidth="1"/>
    <col min="7429" max="7430" width="13.109375" style="266" bestFit="1" customWidth="1"/>
    <col min="7431" max="7431" width="15.5546875" style="266" bestFit="1" customWidth="1"/>
    <col min="7432" max="7432" width="13.6640625" style="266" bestFit="1" customWidth="1"/>
    <col min="7433" max="7435" width="12.33203125" style="266" bestFit="1" customWidth="1"/>
    <col min="7436" max="7436" width="17.5546875" style="266" bestFit="1" customWidth="1"/>
    <col min="7437" max="7437" width="12.33203125" style="266" bestFit="1" customWidth="1"/>
    <col min="7438" max="7438" width="13.44140625" style="266" bestFit="1" customWidth="1"/>
    <col min="7439" max="7672" width="9.109375" style="266"/>
    <col min="7673" max="7673" width="33.6640625" style="266" customWidth="1"/>
    <col min="7674" max="7674" width="16" style="266" customWidth="1"/>
    <col min="7675" max="7676" width="15" style="266" bestFit="1" customWidth="1"/>
    <col min="7677" max="7677" width="16.5546875" style="266" bestFit="1" customWidth="1"/>
    <col min="7678" max="7678" width="12.5546875" style="266" customWidth="1"/>
    <col min="7679" max="7679" width="17.5546875" style="266" bestFit="1" customWidth="1"/>
    <col min="7680" max="7681" width="18.109375" style="266" bestFit="1" customWidth="1"/>
    <col min="7682" max="7682" width="12.88671875" style="266" bestFit="1" customWidth="1"/>
    <col min="7683" max="7684" width="16.5546875" style="266" bestFit="1" customWidth="1"/>
    <col min="7685" max="7686" width="13.109375" style="266" bestFit="1" customWidth="1"/>
    <col min="7687" max="7687" width="15.5546875" style="266" bestFit="1" customWidth="1"/>
    <col min="7688" max="7688" width="13.6640625" style="266" bestFit="1" customWidth="1"/>
    <col min="7689" max="7691" width="12.33203125" style="266" bestFit="1" customWidth="1"/>
    <col min="7692" max="7692" width="17.5546875" style="266" bestFit="1" customWidth="1"/>
    <col min="7693" max="7693" width="12.33203125" style="266" bestFit="1" customWidth="1"/>
    <col min="7694" max="7694" width="13.44140625" style="266" bestFit="1" customWidth="1"/>
    <col min="7695" max="7928" width="9.109375" style="266"/>
    <col min="7929" max="7929" width="33.6640625" style="266" customWidth="1"/>
    <col min="7930" max="7930" width="16" style="266" customWidth="1"/>
    <col min="7931" max="7932" width="15" style="266" bestFit="1" customWidth="1"/>
    <col min="7933" max="7933" width="16.5546875" style="266" bestFit="1" customWidth="1"/>
    <col min="7934" max="7934" width="12.5546875" style="266" customWidth="1"/>
    <col min="7935" max="7935" width="17.5546875" style="266" bestFit="1" customWidth="1"/>
    <col min="7936" max="7937" width="18.109375" style="266" bestFit="1" customWidth="1"/>
    <col min="7938" max="7938" width="12.88671875" style="266" bestFit="1" customWidth="1"/>
    <col min="7939" max="7940" width="16.5546875" style="266" bestFit="1" customWidth="1"/>
    <col min="7941" max="7942" width="13.109375" style="266" bestFit="1" customWidth="1"/>
    <col min="7943" max="7943" width="15.5546875" style="266" bestFit="1" customWidth="1"/>
    <col min="7944" max="7944" width="13.6640625" style="266" bestFit="1" customWidth="1"/>
    <col min="7945" max="7947" width="12.33203125" style="266" bestFit="1" customWidth="1"/>
    <col min="7948" max="7948" width="17.5546875" style="266" bestFit="1" customWidth="1"/>
    <col min="7949" max="7949" width="12.33203125" style="266" bestFit="1" customWidth="1"/>
    <col min="7950" max="7950" width="13.44140625" style="266" bestFit="1" customWidth="1"/>
    <col min="7951" max="8184" width="9.109375" style="266"/>
    <col min="8185" max="8185" width="33.6640625" style="266" customWidth="1"/>
    <col min="8186" max="8186" width="16" style="266" customWidth="1"/>
    <col min="8187" max="8188" width="15" style="266" bestFit="1" customWidth="1"/>
    <col min="8189" max="8189" width="16.5546875" style="266" bestFit="1" customWidth="1"/>
    <col min="8190" max="8190" width="12.5546875" style="266" customWidth="1"/>
    <col min="8191" max="8191" width="17.5546875" style="266" bestFit="1" customWidth="1"/>
    <col min="8192" max="8193" width="18.109375" style="266" bestFit="1" customWidth="1"/>
    <col min="8194" max="8194" width="12.88671875" style="266" bestFit="1" customWidth="1"/>
    <col min="8195" max="8196" width="16.5546875" style="266" bestFit="1" customWidth="1"/>
    <col min="8197" max="8198" width="13.109375" style="266" bestFit="1" customWidth="1"/>
    <col min="8199" max="8199" width="15.5546875" style="266" bestFit="1" customWidth="1"/>
    <col min="8200" max="8200" width="13.6640625" style="266" bestFit="1" customWidth="1"/>
    <col min="8201" max="8203" width="12.33203125" style="266" bestFit="1" customWidth="1"/>
    <col min="8204" max="8204" width="17.5546875" style="266" bestFit="1" customWidth="1"/>
    <col min="8205" max="8205" width="12.33203125" style="266" bestFit="1" customWidth="1"/>
    <col min="8206" max="8206" width="13.44140625" style="266" bestFit="1" customWidth="1"/>
    <col min="8207" max="8440" width="9.109375" style="266"/>
    <col min="8441" max="8441" width="33.6640625" style="266" customWidth="1"/>
    <col min="8442" max="8442" width="16" style="266" customWidth="1"/>
    <col min="8443" max="8444" width="15" style="266" bestFit="1" customWidth="1"/>
    <col min="8445" max="8445" width="16.5546875" style="266" bestFit="1" customWidth="1"/>
    <col min="8446" max="8446" width="12.5546875" style="266" customWidth="1"/>
    <col min="8447" max="8447" width="17.5546875" style="266" bestFit="1" customWidth="1"/>
    <col min="8448" max="8449" width="18.109375" style="266" bestFit="1" customWidth="1"/>
    <col min="8450" max="8450" width="12.88671875" style="266" bestFit="1" customWidth="1"/>
    <col min="8451" max="8452" width="16.5546875" style="266" bestFit="1" customWidth="1"/>
    <col min="8453" max="8454" width="13.109375" style="266" bestFit="1" customWidth="1"/>
    <col min="8455" max="8455" width="15.5546875" style="266" bestFit="1" customWidth="1"/>
    <col min="8456" max="8456" width="13.6640625" style="266" bestFit="1" customWidth="1"/>
    <col min="8457" max="8459" width="12.33203125" style="266" bestFit="1" customWidth="1"/>
    <col min="8460" max="8460" width="17.5546875" style="266" bestFit="1" customWidth="1"/>
    <col min="8461" max="8461" width="12.33203125" style="266" bestFit="1" customWidth="1"/>
    <col min="8462" max="8462" width="13.44140625" style="266" bestFit="1" customWidth="1"/>
    <col min="8463" max="8696" width="9.109375" style="266"/>
    <col min="8697" max="8697" width="33.6640625" style="266" customWidth="1"/>
    <col min="8698" max="8698" width="16" style="266" customWidth="1"/>
    <col min="8699" max="8700" width="15" style="266" bestFit="1" customWidth="1"/>
    <col min="8701" max="8701" width="16.5546875" style="266" bestFit="1" customWidth="1"/>
    <col min="8702" max="8702" width="12.5546875" style="266" customWidth="1"/>
    <col min="8703" max="8703" width="17.5546875" style="266" bestFit="1" customWidth="1"/>
    <col min="8704" max="8705" width="18.109375" style="266" bestFit="1" customWidth="1"/>
    <col min="8706" max="8706" width="12.88671875" style="266" bestFit="1" customWidth="1"/>
    <col min="8707" max="8708" width="16.5546875" style="266" bestFit="1" customWidth="1"/>
    <col min="8709" max="8710" width="13.109375" style="266" bestFit="1" customWidth="1"/>
    <col min="8711" max="8711" width="15.5546875" style="266" bestFit="1" customWidth="1"/>
    <col min="8712" max="8712" width="13.6640625" style="266" bestFit="1" customWidth="1"/>
    <col min="8713" max="8715" width="12.33203125" style="266" bestFit="1" customWidth="1"/>
    <col min="8716" max="8716" width="17.5546875" style="266" bestFit="1" customWidth="1"/>
    <col min="8717" max="8717" width="12.33203125" style="266" bestFit="1" customWidth="1"/>
    <col min="8718" max="8718" width="13.44140625" style="266" bestFit="1" customWidth="1"/>
    <col min="8719" max="8952" width="9.109375" style="266"/>
    <col min="8953" max="8953" width="33.6640625" style="266" customWidth="1"/>
    <col min="8954" max="8954" width="16" style="266" customWidth="1"/>
    <col min="8955" max="8956" width="15" style="266" bestFit="1" customWidth="1"/>
    <col min="8957" max="8957" width="16.5546875" style="266" bestFit="1" customWidth="1"/>
    <col min="8958" max="8958" width="12.5546875" style="266" customWidth="1"/>
    <col min="8959" max="8959" width="17.5546875" style="266" bestFit="1" customWidth="1"/>
    <col min="8960" max="8961" width="18.109375" style="266" bestFit="1" customWidth="1"/>
    <col min="8962" max="8962" width="12.88671875" style="266" bestFit="1" customWidth="1"/>
    <col min="8963" max="8964" width="16.5546875" style="266" bestFit="1" customWidth="1"/>
    <col min="8965" max="8966" width="13.109375" style="266" bestFit="1" customWidth="1"/>
    <col min="8967" max="8967" width="15.5546875" style="266" bestFit="1" customWidth="1"/>
    <col min="8968" max="8968" width="13.6640625" style="266" bestFit="1" customWidth="1"/>
    <col min="8969" max="8971" width="12.33203125" style="266" bestFit="1" customWidth="1"/>
    <col min="8972" max="8972" width="17.5546875" style="266" bestFit="1" customWidth="1"/>
    <col min="8973" max="8973" width="12.33203125" style="266" bestFit="1" customWidth="1"/>
    <col min="8974" max="8974" width="13.44140625" style="266" bestFit="1" customWidth="1"/>
    <col min="8975" max="9208" width="9.109375" style="266"/>
    <col min="9209" max="9209" width="33.6640625" style="266" customWidth="1"/>
    <col min="9210" max="9210" width="16" style="266" customWidth="1"/>
    <col min="9211" max="9212" width="15" style="266" bestFit="1" customWidth="1"/>
    <col min="9213" max="9213" width="16.5546875" style="266" bestFit="1" customWidth="1"/>
    <col min="9214" max="9214" width="12.5546875" style="266" customWidth="1"/>
    <col min="9215" max="9215" width="17.5546875" style="266" bestFit="1" customWidth="1"/>
    <col min="9216" max="9217" width="18.109375" style="266" bestFit="1" customWidth="1"/>
    <col min="9218" max="9218" width="12.88671875" style="266" bestFit="1" customWidth="1"/>
    <col min="9219" max="9220" width="16.5546875" style="266" bestFit="1" customWidth="1"/>
    <col min="9221" max="9222" width="13.109375" style="266" bestFit="1" customWidth="1"/>
    <col min="9223" max="9223" width="15.5546875" style="266" bestFit="1" customWidth="1"/>
    <col min="9224" max="9224" width="13.6640625" style="266" bestFit="1" customWidth="1"/>
    <col min="9225" max="9227" width="12.33203125" style="266" bestFit="1" customWidth="1"/>
    <col min="9228" max="9228" width="17.5546875" style="266" bestFit="1" customWidth="1"/>
    <col min="9229" max="9229" width="12.33203125" style="266" bestFit="1" customWidth="1"/>
    <col min="9230" max="9230" width="13.44140625" style="266" bestFit="1" customWidth="1"/>
    <col min="9231" max="9464" width="9.109375" style="266"/>
    <col min="9465" max="9465" width="33.6640625" style="266" customWidth="1"/>
    <col min="9466" max="9466" width="16" style="266" customWidth="1"/>
    <col min="9467" max="9468" width="15" style="266" bestFit="1" customWidth="1"/>
    <col min="9469" max="9469" width="16.5546875" style="266" bestFit="1" customWidth="1"/>
    <col min="9470" max="9470" width="12.5546875" style="266" customWidth="1"/>
    <col min="9471" max="9471" width="17.5546875" style="266" bestFit="1" customWidth="1"/>
    <col min="9472" max="9473" width="18.109375" style="266" bestFit="1" customWidth="1"/>
    <col min="9474" max="9474" width="12.88671875" style="266" bestFit="1" customWidth="1"/>
    <col min="9475" max="9476" width="16.5546875" style="266" bestFit="1" customWidth="1"/>
    <col min="9477" max="9478" width="13.109375" style="266" bestFit="1" customWidth="1"/>
    <col min="9479" max="9479" width="15.5546875" style="266" bestFit="1" customWidth="1"/>
    <col min="9480" max="9480" width="13.6640625" style="266" bestFit="1" customWidth="1"/>
    <col min="9481" max="9483" width="12.33203125" style="266" bestFit="1" customWidth="1"/>
    <col min="9484" max="9484" width="17.5546875" style="266" bestFit="1" customWidth="1"/>
    <col min="9485" max="9485" width="12.33203125" style="266" bestFit="1" customWidth="1"/>
    <col min="9486" max="9486" width="13.44140625" style="266" bestFit="1" customWidth="1"/>
    <col min="9487" max="9720" width="9.109375" style="266"/>
    <col min="9721" max="9721" width="33.6640625" style="266" customWidth="1"/>
    <col min="9722" max="9722" width="16" style="266" customWidth="1"/>
    <col min="9723" max="9724" width="15" style="266" bestFit="1" customWidth="1"/>
    <col min="9725" max="9725" width="16.5546875" style="266" bestFit="1" customWidth="1"/>
    <col min="9726" max="9726" width="12.5546875" style="266" customWidth="1"/>
    <col min="9727" max="9727" width="17.5546875" style="266" bestFit="1" customWidth="1"/>
    <col min="9728" max="9729" width="18.109375" style="266" bestFit="1" customWidth="1"/>
    <col min="9730" max="9730" width="12.88671875" style="266" bestFit="1" customWidth="1"/>
    <col min="9731" max="9732" width="16.5546875" style="266" bestFit="1" customWidth="1"/>
    <col min="9733" max="9734" width="13.109375" style="266" bestFit="1" customWidth="1"/>
    <col min="9735" max="9735" width="15.5546875" style="266" bestFit="1" customWidth="1"/>
    <col min="9736" max="9736" width="13.6640625" style="266" bestFit="1" customWidth="1"/>
    <col min="9737" max="9739" width="12.33203125" style="266" bestFit="1" customWidth="1"/>
    <col min="9740" max="9740" width="17.5546875" style="266" bestFit="1" customWidth="1"/>
    <col min="9741" max="9741" width="12.33203125" style="266" bestFit="1" customWidth="1"/>
    <col min="9742" max="9742" width="13.44140625" style="266" bestFit="1" customWidth="1"/>
    <col min="9743" max="9976" width="9.109375" style="266"/>
    <col min="9977" max="9977" width="33.6640625" style="266" customWidth="1"/>
    <col min="9978" max="9978" width="16" style="266" customWidth="1"/>
    <col min="9979" max="9980" width="15" style="266" bestFit="1" customWidth="1"/>
    <col min="9981" max="9981" width="16.5546875" style="266" bestFit="1" customWidth="1"/>
    <col min="9982" max="9982" width="12.5546875" style="266" customWidth="1"/>
    <col min="9983" max="9983" width="17.5546875" style="266" bestFit="1" customWidth="1"/>
    <col min="9984" max="9985" width="18.109375" style="266" bestFit="1" customWidth="1"/>
    <col min="9986" max="9986" width="12.88671875" style="266" bestFit="1" customWidth="1"/>
    <col min="9987" max="9988" width="16.5546875" style="266" bestFit="1" customWidth="1"/>
    <col min="9989" max="9990" width="13.109375" style="266" bestFit="1" customWidth="1"/>
    <col min="9991" max="9991" width="15.5546875" style="266" bestFit="1" customWidth="1"/>
    <col min="9992" max="9992" width="13.6640625" style="266" bestFit="1" customWidth="1"/>
    <col min="9993" max="9995" width="12.33203125" style="266" bestFit="1" customWidth="1"/>
    <col min="9996" max="9996" width="17.5546875" style="266" bestFit="1" customWidth="1"/>
    <col min="9997" max="9997" width="12.33203125" style="266" bestFit="1" customWidth="1"/>
    <col min="9998" max="9998" width="13.44140625" style="266" bestFit="1" customWidth="1"/>
    <col min="9999" max="10232" width="9.109375" style="266"/>
    <col min="10233" max="10233" width="33.6640625" style="266" customWidth="1"/>
    <col min="10234" max="10234" width="16" style="266" customWidth="1"/>
    <col min="10235" max="10236" width="15" style="266" bestFit="1" customWidth="1"/>
    <col min="10237" max="10237" width="16.5546875" style="266" bestFit="1" customWidth="1"/>
    <col min="10238" max="10238" width="12.5546875" style="266" customWidth="1"/>
    <col min="10239" max="10239" width="17.5546875" style="266" bestFit="1" customWidth="1"/>
    <col min="10240" max="10241" width="18.109375" style="266" bestFit="1" customWidth="1"/>
    <col min="10242" max="10242" width="12.88671875" style="266" bestFit="1" customWidth="1"/>
    <col min="10243" max="10244" width="16.5546875" style="266" bestFit="1" customWidth="1"/>
    <col min="10245" max="10246" width="13.109375" style="266" bestFit="1" customWidth="1"/>
    <col min="10247" max="10247" width="15.5546875" style="266" bestFit="1" customWidth="1"/>
    <col min="10248" max="10248" width="13.6640625" style="266" bestFit="1" customWidth="1"/>
    <col min="10249" max="10251" width="12.33203125" style="266" bestFit="1" customWidth="1"/>
    <col min="10252" max="10252" width="17.5546875" style="266" bestFit="1" customWidth="1"/>
    <col min="10253" max="10253" width="12.33203125" style="266" bestFit="1" customWidth="1"/>
    <col min="10254" max="10254" width="13.44140625" style="266" bestFit="1" customWidth="1"/>
    <col min="10255" max="10488" width="9.109375" style="266"/>
    <col min="10489" max="10489" width="33.6640625" style="266" customWidth="1"/>
    <col min="10490" max="10490" width="16" style="266" customWidth="1"/>
    <col min="10491" max="10492" width="15" style="266" bestFit="1" customWidth="1"/>
    <col min="10493" max="10493" width="16.5546875" style="266" bestFit="1" customWidth="1"/>
    <col min="10494" max="10494" width="12.5546875" style="266" customWidth="1"/>
    <col min="10495" max="10495" width="17.5546875" style="266" bestFit="1" customWidth="1"/>
    <col min="10496" max="10497" width="18.109375" style="266" bestFit="1" customWidth="1"/>
    <col min="10498" max="10498" width="12.88671875" style="266" bestFit="1" customWidth="1"/>
    <col min="10499" max="10500" width="16.5546875" style="266" bestFit="1" customWidth="1"/>
    <col min="10501" max="10502" width="13.109375" style="266" bestFit="1" customWidth="1"/>
    <col min="10503" max="10503" width="15.5546875" style="266" bestFit="1" customWidth="1"/>
    <col min="10504" max="10504" width="13.6640625" style="266" bestFit="1" customWidth="1"/>
    <col min="10505" max="10507" width="12.33203125" style="266" bestFit="1" customWidth="1"/>
    <col min="10508" max="10508" width="17.5546875" style="266" bestFit="1" customWidth="1"/>
    <col min="10509" max="10509" width="12.33203125" style="266" bestFit="1" customWidth="1"/>
    <col min="10510" max="10510" width="13.44140625" style="266" bestFit="1" customWidth="1"/>
    <col min="10511" max="10744" width="9.109375" style="266"/>
    <col min="10745" max="10745" width="33.6640625" style="266" customWidth="1"/>
    <col min="10746" max="10746" width="16" style="266" customWidth="1"/>
    <col min="10747" max="10748" width="15" style="266" bestFit="1" customWidth="1"/>
    <col min="10749" max="10749" width="16.5546875" style="266" bestFit="1" customWidth="1"/>
    <col min="10750" max="10750" width="12.5546875" style="266" customWidth="1"/>
    <col min="10751" max="10751" width="17.5546875" style="266" bestFit="1" customWidth="1"/>
    <col min="10752" max="10753" width="18.109375" style="266" bestFit="1" customWidth="1"/>
    <col min="10754" max="10754" width="12.88671875" style="266" bestFit="1" customWidth="1"/>
    <col min="10755" max="10756" width="16.5546875" style="266" bestFit="1" customWidth="1"/>
    <col min="10757" max="10758" width="13.109375" style="266" bestFit="1" customWidth="1"/>
    <col min="10759" max="10759" width="15.5546875" style="266" bestFit="1" customWidth="1"/>
    <col min="10760" max="10760" width="13.6640625" style="266" bestFit="1" customWidth="1"/>
    <col min="10761" max="10763" width="12.33203125" style="266" bestFit="1" customWidth="1"/>
    <col min="10764" max="10764" width="17.5546875" style="266" bestFit="1" customWidth="1"/>
    <col min="10765" max="10765" width="12.33203125" style="266" bestFit="1" customWidth="1"/>
    <col min="10766" max="10766" width="13.44140625" style="266" bestFit="1" customWidth="1"/>
    <col min="10767" max="11000" width="9.109375" style="266"/>
    <col min="11001" max="11001" width="33.6640625" style="266" customWidth="1"/>
    <col min="11002" max="11002" width="16" style="266" customWidth="1"/>
    <col min="11003" max="11004" width="15" style="266" bestFit="1" customWidth="1"/>
    <col min="11005" max="11005" width="16.5546875" style="266" bestFit="1" customWidth="1"/>
    <col min="11006" max="11006" width="12.5546875" style="266" customWidth="1"/>
    <col min="11007" max="11007" width="17.5546875" style="266" bestFit="1" customWidth="1"/>
    <col min="11008" max="11009" width="18.109375" style="266" bestFit="1" customWidth="1"/>
    <col min="11010" max="11010" width="12.88671875" style="266" bestFit="1" customWidth="1"/>
    <col min="11011" max="11012" width="16.5546875" style="266" bestFit="1" customWidth="1"/>
    <col min="11013" max="11014" width="13.109375" style="266" bestFit="1" customWidth="1"/>
    <col min="11015" max="11015" width="15.5546875" style="266" bestFit="1" customWidth="1"/>
    <col min="11016" max="11016" width="13.6640625" style="266" bestFit="1" customWidth="1"/>
    <col min="11017" max="11019" width="12.33203125" style="266" bestFit="1" customWidth="1"/>
    <col min="11020" max="11020" width="17.5546875" style="266" bestFit="1" customWidth="1"/>
    <col min="11021" max="11021" width="12.33203125" style="266" bestFit="1" customWidth="1"/>
    <col min="11022" max="11022" width="13.44140625" style="266" bestFit="1" customWidth="1"/>
    <col min="11023" max="11256" width="9.109375" style="266"/>
    <col min="11257" max="11257" width="33.6640625" style="266" customWidth="1"/>
    <col min="11258" max="11258" width="16" style="266" customWidth="1"/>
    <col min="11259" max="11260" width="15" style="266" bestFit="1" customWidth="1"/>
    <col min="11261" max="11261" width="16.5546875" style="266" bestFit="1" customWidth="1"/>
    <col min="11262" max="11262" width="12.5546875" style="266" customWidth="1"/>
    <col min="11263" max="11263" width="17.5546875" style="266" bestFit="1" customWidth="1"/>
    <col min="11264" max="11265" width="18.109375" style="266" bestFit="1" customWidth="1"/>
    <col min="11266" max="11266" width="12.88671875" style="266" bestFit="1" customWidth="1"/>
    <col min="11267" max="11268" width="16.5546875" style="266" bestFit="1" customWidth="1"/>
    <col min="11269" max="11270" width="13.109375" style="266" bestFit="1" customWidth="1"/>
    <col min="11271" max="11271" width="15.5546875" style="266" bestFit="1" customWidth="1"/>
    <col min="11272" max="11272" width="13.6640625" style="266" bestFit="1" customWidth="1"/>
    <col min="11273" max="11275" width="12.33203125" style="266" bestFit="1" customWidth="1"/>
    <col min="11276" max="11276" width="17.5546875" style="266" bestFit="1" customWidth="1"/>
    <col min="11277" max="11277" width="12.33203125" style="266" bestFit="1" customWidth="1"/>
    <col min="11278" max="11278" width="13.44140625" style="266" bestFit="1" customWidth="1"/>
    <col min="11279" max="11512" width="9.109375" style="266"/>
    <col min="11513" max="11513" width="33.6640625" style="266" customWidth="1"/>
    <col min="11514" max="11514" width="16" style="266" customWidth="1"/>
    <col min="11515" max="11516" width="15" style="266" bestFit="1" customWidth="1"/>
    <col min="11517" max="11517" width="16.5546875" style="266" bestFit="1" customWidth="1"/>
    <col min="11518" max="11518" width="12.5546875" style="266" customWidth="1"/>
    <col min="11519" max="11519" width="17.5546875" style="266" bestFit="1" customWidth="1"/>
    <col min="11520" max="11521" width="18.109375" style="266" bestFit="1" customWidth="1"/>
    <col min="11522" max="11522" width="12.88671875" style="266" bestFit="1" customWidth="1"/>
    <col min="11523" max="11524" width="16.5546875" style="266" bestFit="1" customWidth="1"/>
    <col min="11525" max="11526" width="13.109375" style="266" bestFit="1" customWidth="1"/>
    <col min="11527" max="11527" width="15.5546875" style="266" bestFit="1" customWidth="1"/>
    <col min="11528" max="11528" width="13.6640625" style="266" bestFit="1" customWidth="1"/>
    <col min="11529" max="11531" width="12.33203125" style="266" bestFit="1" customWidth="1"/>
    <col min="11532" max="11532" width="17.5546875" style="266" bestFit="1" customWidth="1"/>
    <col min="11533" max="11533" width="12.33203125" style="266" bestFit="1" customWidth="1"/>
    <col min="11534" max="11534" width="13.44140625" style="266" bestFit="1" customWidth="1"/>
    <col min="11535" max="11768" width="9.109375" style="266"/>
    <col min="11769" max="11769" width="33.6640625" style="266" customWidth="1"/>
    <col min="11770" max="11770" width="16" style="266" customWidth="1"/>
    <col min="11771" max="11772" width="15" style="266" bestFit="1" customWidth="1"/>
    <col min="11773" max="11773" width="16.5546875" style="266" bestFit="1" customWidth="1"/>
    <col min="11774" max="11774" width="12.5546875" style="266" customWidth="1"/>
    <col min="11775" max="11775" width="17.5546875" style="266" bestFit="1" customWidth="1"/>
    <col min="11776" max="11777" width="18.109375" style="266" bestFit="1" customWidth="1"/>
    <col min="11778" max="11778" width="12.88671875" style="266" bestFit="1" customWidth="1"/>
    <col min="11779" max="11780" width="16.5546875" style="266" bestFit="1" customWidth="1"/>
    <col min="11781" max="11782" width="13.109375" style="266" bestFit="1" customWidth="1"/>
    <col min="11783" max="11783" width="15.5546875" style="266" bestFit="1" customWidth="1"/>
    <col min="11784" max="11784" width="13.6640625" style="266" bestFit="1" customWidth="1"/>
    <col min="11785" max="11787" width="12.33203125" style="266" bestFit="1" customWidth="1"/>
    <col min="11788" max="11788" width="17.5546875" style="266" bestFit="1" customWidth="1"/>
    <col min="11789" max="11789" width="12.33203125" style="266" bestFit="1" customWidth="1"/>
    <col min="11790" max="11790" width="13.44140625" style="266" bestFit="1" customWidth="1"/>
    <col min="11791" max="12024" width="9.109375" style="266"/>
    <col min="12025" max="12025" width="33.6640625" style="266" customWidth="1"/>
    <col min="12026" max="12026" width="16" style="266" customWidth="1"/>
    <col min="12027" max="12028" width="15" style="266" bestFit="1" customWidth="1"/>
    <col min="12029" max="12029" width="16.5546875" style="266" bestFit="1" customWidth="1"/>
    <col min="12030" max="12030" width="12.5546875" style="266" customWidth="1"/>
    <col min="12031" max="12031" width="17.5546875" style="266" bestFit="1" customWidth="1"/>
    <col min="12032" max="12033" width="18.109375" style="266" bestFit="1" customWidth="1"/>
    <col min="12034" max="12034" width="12.88671875" style="266" bestFit="1" customWidth="1"/>
    <col min="12035" max="12036" width="16.5546875" style="266" bestFit="1" customWidth="1"/>
    <col min="12037" max="12038" width="13.109375" style="266" bestFit="1" customWidth="1"/>
    <col min="12039" max="12039" width="15.5546875" style="266" bestFit="1" customWidth="1"/>
    <col min="12040" max="12040" width="13.6640625" style="266" bestFit="1" customWidth="1"/>
    <col min="12041" max="12043" width="12.33203125" style="266" bestFit="1" customWidth="1"/>
    <col min="12044" max="12044" width="17.5546875" style="266" bestFit="1" customWidth="1"/>
    <col min="12045" max="12045" width="12.33203125" style="266" bestFit="1" customWidth="1"/>
    <col min="12046" max="12046" width="13.44140625" style="266" bestFit="1" customWidth="1"/>
    <col min="12047" max="12280" width="9.109375" style="266"/>
    <col min="12281" max="12281" width="33.6640625" style="266" customWidth="1"/>
    <col min="12282" max="12282" width="16" style="266" customWidth="1"/>
    <col min="12283" max="12284" width="15" style="266" bestFit="1" customWidth="1"/>
    <col min="12285" max="12285" width="16.5546875" style="266" bestFit="1" customWidth="1"/>
    <col min="12286" max="12286" width="12.5546875" style="266" customWidth="1"/>
    <col min="12287" max="12287" width="17.5546875" style="266" bestFit="1" customWidth="1"/>
    <col min="12288" max="12289" width="18.109375" style="266" bestFit="1" customWidth="1"/>
    <col min="12290" max="12290" width="12.88671875" style="266" bestFit="1" customWidth="1"/>
    <col min="12291" max="12292" width="16.5546875" style="266" bestFit="1" customWidth="1"/>
    <col min="12293" max="12294" width="13.109375" style="266" bestFit="1" customWidth="1"/>
    <col min="12295" max="12295" width="15.5546875" style="266" bestFit="1" customWidth="1"/>
    <col min="12296" max="12296" width="13.6640625" style="266" bestFit="1" customWidth="1"/>
    <col min="12297" max="12299" width="12.33203125" style="266" bestFit="1" customWidth="1"/>
    <col min="12300" max="12300" width="17.5546875" style="266" bestFit="1" customWidth="1"/>
    <col min="12301" max="12301" width="12.33203125" style="266" bestFit="1" customWidth="1"/>
    <col min="12302" max="12302" width="13.44140625" style="266" bestFit="1" customWidth="1"/>
    <col min="12303" max="12536" width="9.109375" style="266"/>
    <col min="12537" max="12537" width="33.6640625" style="266" customWidth="1"/>
    <col min="12538" max="12538" width="16" style="266" customWidth="1"/>
    <col min="12539" max="12540" width="15" style="266" bestFit="1" customWidth="1"/>
    <col min="12541" max="12541" width="16.5546875" style="266" bestFit="1" customWidth="1"/>
    <col min="12542" max="12542" width="12.5546875" style="266" customWidth="1"/>
    <col min="12543" max="12543" width="17.5546875" style="266" bestFit="1" customWidth="1"/>
    <col min="12544" max="12545" width="18.109375" style="266" bestFit="1" customWidth="1"/>
    <col min="12546" max="12546" width="12.88671875" style="266" bestFit="1" customWidth="1"/>
    <col min="12547" max="12548" width="16.5546875" style="266" bestFit="1" customWidth="1"/>
    <col min="12549" max="12550" width="13.109375" style="266" bestFit="1" customWidth="1"/>
    <col min="12551" max="12551" width="15.5546875" style="266" bestFit="1" customWidth="1"/>
    <col min="12552" max="12552" width="13.6640625" style="266" bestFit="1" customWidth="1"/>
    <col min="12553" max="12555" width="12.33203125" style="266" bestFit="1" customWidth="1"/>
    <col min="12556" max="12556" width="17.5546875" style="266" bestFit="1" customWidth="1"/>
    <col min="12557" max="12557" width="12.33203125" style="266" bestFit="1" customWidth="1"/>
    <col min="12558" max="12558" width="13.44140625" style="266" bestFit="1" customWidth="1"/>
    <col min="12559" max="12792" width="9.109375" style="266"/>
    <col min="12793" max="12793" width="33.6640625" style="266" customWidth="1"/>
    <col min="12794" max="12794" width="16" style="266" customWidth="1"/>
    <col min="12795" max="12796" width="15" style="266" bestFit="1" customWidth="1"/>
    <col min="12797" max="12797" width="16.5546875" style="266" bestFit="1" customWidth="1"/>
    <col min="12798" max="12798" width="12.5546875" style="266" customWidth="1"/>
    <col min="12799" max="12799" width="17.5546875" style="266" bestFit="1" customWidth="1"/>
    <col min="12800" max="12801" width="18.109375" style="266" bestFit="1" customWidth="1"/>
    <col min="12802" max="12802" width="12.88671875" style="266" bestFit="1" customWidth="1"/>
    <col min="12803" max="12804" width="16.5546875" style="266" bestFit="1" customWidth="1"/>
    <col min="12805" max="12806" width="13.109375" style="266" bestFit="1" customWidth="1"/>
    <col min="12807" max="12807" width="15.5546875" style="266" bestFit="1" customWidth="1"/>
    <col min="12808" max="12808" width="13.6640625" style="266" bestFit="1" customWidth="1"/>
    <col min="12809" max="12811" width="12.33203125" style="266" bestFit="1" customWidth="1"/>
    <col min="12812" max="12812" width="17.5546875" style="266" bestFit="1" customWidth="1"/>
    <col min="12813" max="12813" width="12.33203125" style="266" bestFit="1" customWidth="1"/>
    <col min="12814" max="12814" width="13.44140625" style="266" bestFit="1" customWidth="1"/>
    <col min="12815" max="13048" width="9.109375" style="266"/>
    <col min="13049" max="13049" width="33.6640625" style="266" customWidth="1"/>
    <col min="13050" max="13050" width="16" style="266" customWidth="1"/>
    <col min="13051" max="13052" width="15" style="266" bestFit="1" customWidth="1"/>
    <col min="13053" max="13053" width="16.5546875" style="266" bestFit="1" customWidth="1"/>
    <col min="13054" max="13054" width="12.5546875" style="266" customWidth="1"/>
    <col min="13055" max="13055" width="17.5546875" style="266" bestFit="1" customWidth="1"/>
    <col min="13056" max="13057" width="18.109375" style="266" bestFit="1" customWidth="1"/>
    <col min="13058" max="13058" width="12.88671875" style="266" bestFit="1" customWidth="1"/>
    <col min="13059" max="13060" width="16.5546875" style="266" bestFit="1" customWidth="1"/>
    <col min="13061" max="13062" width="13.109375" style="266" bestFit="1" customWidth="1"/>
    <col min="13063" max="13063" width="15.5546875" style="266" bestFit="1" customWidth="1"/>
    <col min="13064" max="13064" width="13.6640625" style="266" bestFit="1" customWidth="1"/>
    <col min="13065" max="13067" width="12.33203125" style="266" bestFit="1" customWidth="1"/>
    <col min="13068" max="13068" width="17.5546875" style="266" bestFit="1" customWidth="1"/>
    <col min="13069" max="13069" width="12.33203125" style="266" bestFit="1" customWidth="1"/>
    <col min="13070" max="13070" width="13.44140625" style="266" bestFit="1" customWidth="1"/>
    <col min="13071" max="13304" width="9.109375" style="266"/>
    <col min="13305" max="13305" width="33.6640625" style="266" customWidth="1"/>
    <col min="13306" max="13306" width="16" style="266" customWidth="1"/>
    <col min="13307" max="13308" width="15" style="266" bestFit="1" customWidth="1"/>
    <col min="13309" max="13309" width="16.5546875" style="266" bestFit="1" customWidth="1"/>
    <col min="13310" max="13310" width="12.5546875" style="266" customWidth="1"/>
    <col min="13311" max="13311" width="17.5546875" style="266" bestFit="1" customWidth="1"/>
    <col min="13312" max="13313" width="18.109375" style="266" bestFit="1" customWidth="1"/>
    <col min="13314" max="13314" width="12.88671875" style="266" bestFit="1" customWidth="1"/>
    <col min="13315" max="13316" width="16.5546875" style="266" bestFit="1" customWidth="1"/>
    <col min="13317" max="13318" width="13.109375" style="266" bestFit="1" customWidth="1"/>
    <col min="13319" max="13319" width="15.5546875" style="266" bestFit="1" customWidth="1"/>
    <col min="13320" max="13320" width="13.6640625" style="266" bestFit="1" customWidth="1"/>
    <col min="13321" max="13323" width="12.33203125" style="266" bestFit="1" customWidth="1"/>
    <col min="13324" max="13324" width="17.5546875" style="266" bestFit="1" customWidth="1"/>
    <col min="13325" max="13325" width="12.33203125" style="266" bestFit="1" customWidth="1"/>
    <col min="13326" max="13326" width="13.44140625" style="266" bestFit="1" customWidth="1"/>
    <col min="13327" max="13560" width="9.109375" style="266"/>
    <col min="13561" max="13561" width="33.6640625" style="266" customWidth="1"/>
    <col min="13562" max="13562" width="16" style="266" customWidth="1"/>
    <col min="13563" max="13564" width="15" style="266" bestFit="1" customWidth="1"/>
    <col min="13565" max="13565" width="16.5546875" style="266" bestFit="1" customWidth="1"/>
    <col min="13566" max="13566" width="12.5546875" style="266" customWidth="1"/>
    <col min="13567" max="13567" width="17.5546875" style="266" bestFit="1" customWidth="1"/>
    <col min="13568" max="13569" width="18.109375" style="266" bestFit="1" customWidth="1"/>
    <col min="13570" max="13570" width="12.88671875" style="266" bestFit="1" customWidth="1"/>
    <col min="13571" max="13572" width="16.5546875" style="266" bestFit="1" customWidth="1"/>
    <col min="13573" max="13574" width="13.109375" style="266" bestFit="1" customWidth="1"/>
    <col min="13575" max="13575" width="15.5546875" style="266" bestFit="1" customWidth="1"/>
    <col min="13576" max="13576" width="13.6640625" style="266" bestFit="1" customWidth="1"/>
    <col min="13577" max="13579" width="12.33203125" style="266" bestFit="1" customWidth="1"/>
    <col min="13580" max="13580" width="17.5546875" style="266" bestFit="1" customWidth="1"/>
    <col min="13581" max="13581" width="12.33203125" style="266" bestFit="1" customWidth="1"/>
    <col min="13582" max="13582" width="13.44140625" style="266" bestFit="1" customWidth="1"/>
    <col min="13583" max="13816" width="9.109375" style="266"/>
    <col min="13817" max="13817" width="33.6640625" style="266" customWidth="1"/>
    <col min="13818" max="13818" width="16" style="266" customWidth="1"/>
    <col min="13819" max="13820" width="15" style="266" bestFit="1" customWidth="1"/>
    <col min="13821" max="13821" width="16.5546875" style="266" bestFit="1" customWidth="1"/>
    <col min="13822" max="13822" width="12.5546875" style="266" customWidth="1"/>
    <col min="13823" max="13823" width="17.5546875" style="266" bestFit="1" customWidth="1"/>
    <col min="13824" max="13825" width="18.109375" style="266" bestFit="1" customWidth="1"/>
    <col min="13826" max="13826" width="12.88671875" style="266" bestFit="1" customWidth="1"/>
    <col min="13827" max="13828" width="16.5546875" style="266" bestFit="1" customWidth="1"/>
    <col min="13829" max="13830" width="13.109375" style="266" bestFit="1" customWidth="1"/>
    <col min="13831" max="13831" width="15.5546875" style="266" bestFit="1" customWidth="1"/>
    <col min="13832" max="13832" width="13.6640625" style="266" bestFit="1" customWidth="1"/>
    <col min="13833" max="13835" width="12.33203125" style="266" bestFit="1" customWidth="1"/>
    <col min="13836" max="13836" width="17.5546875" style="266" bestFit="1" customWidth="1"/>
    <col min="13837" max="13837" width="12.33203125" style="266" bestFit="1" customWidth="1"/>
    <col min="13838" max="13838" width="13.44140625" style="266" bestFit="1" customWidth="1"/>
    <col min="13839" max="14072" width="9.109375" style="266"/>
    <col min="14073" max="14073" width="33.6640625" style="266" customWidth="1"/>
    <col min="14074" max="14074" width="16" style="266" customWidth="1"/>
    <col min="14075" max="14076" width="15" style="266" bestFit="1" customWidth="1"/>
    <col min="14077" max="14077" width="16.5546875" style="266" bestFit="1" customWidth="1"/>
    <col min="14078" max="14078" width="12.5546875" style="266" customWidth="1"/>
    <col min="14079" max="14079" width="17.5546875" style="266" bestFit="1" customWidth="1"/>
    <col min="14080" max="14081" width="18.109375" style="266" bestFit="1" customWidth="1"/>
    <col min="14082" max="14082" width="12.88671875" style="266" bestFit="1" customWidth="1"/>
    <col min="14083" max="14084" width="16.5546875" style="266" bestFit="1" customWidth="1"/>
    <col min="14085" max="14086" width="13.109375" style="266" bestFit="1" customWidth="1"/>
    <col min="14087" max="14087" width="15.5546875" style="266" bestFit="1" customWidth="1"/>
    <col min="14088" max="14088" width="13.6640625" style="266" bestFit="1" customWidth="1"/>
    <col min="14089" max="14091" width="12.33203125" style="266" bestFit="1" customWidth="1"/>
    <col min="14092" max="14092" width="17.5546875" style="266" bestFit="1" customWidth="1"/>
    <col min="14093" max="14093" width="12.33203125" style="266" bestFit="1" customWidth="1"/>
    <col min="14094" max="14094" width="13.44140625" style="266" bestFit="1" customWidth="1"/>
    <col min="14095" max="14328" width="9.109375" style="266"/>
    <col min="14329" max="14329" width="33.6640625" style="266" customWidth="1"/>
    <col min="14330" max="14330" width="16" style="266" customWidth="1"/>
    <col min="14331" max="14332" width="15" style="266" bestFit="1" customWidth="1"/>
    <col min="14333" max="14333" width="16.5546875" style="266" bestFit="1" customWidth="1"/>
    <col min="14334" max="14334" width="12.5546875" style="266" customWidth="1"/>
    <col min="14335" max="14335" width="17.5546875" style="266" bestFit="1" customWidth="1"/>
    <col min="14336" max="14337" width="18.109375" style="266" bestFit="1" customWidth="1"/>
    <col min="14338" max="14338" width="12.88671875" style="266" bestFit="1" customWidth="1"/>
    <col min="14339" max="14340" width="16.5546875" style="266" bestFit="1" customWidth="1"/>
    <col min="14341" max="14342" width="13.109375" style="266" bestFit="1" customWidth="1"/>
    <col min="14343" max="14343" width="15.5546875" style="266" bestFit="1" customWidth="1"/>
    <col min="14344" max="14344" width="13.6640625" style="266" bestFit="1" customWidth="1"/>
    <col min="14345" max="14347" width="12.33203125" style="266" bestFit="1" customWidth="1"/>
    <col min="14348" max="14348" width="17.5546875" style="266" bestFit="1" customWidth="1"/>
    <col min="14349" max="14349" width="12.33203125" style="266" bestFit="1" customWidth="1"/>
    <col min="14350" max="14350" width="13.44140625" style="266" bestFit="1" customWidth="1"/>
    <col min="14351" max="14584" width="9.109375" style="266"/>
    <col min="14585" max="14585" width="33.6640625" style="266" customWidth="1"/>
    <col min="14586" max="14586" width="16" style="266" customWidth="1"/>
    <col min="14587" max="14588" width="15" style="266" bestFit="1" customWidth="1"/>
    <col min="14589" max="14589" width="16.5546875" style="266" bestFit="1" customWidth="1"/>
    <col min="14590" max="14590" width="12.5546875" style="266" customWidth="1"/>
    <col min="14591" max="14591" width="17.5546875" style="266" bestFit="1" customWidth="1"/>
    <col min="14592" max="14593" width="18.109375" style="266" bestFit="1" customWidth="1"/>
    <col min="14594" max="14594" width="12.88671875" style="266" bestFit="1" customWidth="1"/>
    <col min="14595" max="14596" width="16.5546875" style="266" bestFit="1" customWidth="1"/>
    <col min="14597" max="14598" width="13.109375" style="266" bestFit="1" customWidth="1"/>
    <col min="14599" max="14599" width="15.5546875" style="266" bestFit="1" customWidth="1"/>
    <col min="14600" max="14600" width="13.6640625" style="266" bestFit="1" customWidth="1"/>
    <col min="14601" max="14603" width="12.33203125" style="266" bestFit="1" customWidth="1"/>
    <col min="14604" max="14604" width="17.5546875" style="266" bestFit="1" customWidth="1"/>
    <col min="14605" max="14605" width="12.33203125" style="266" bestFit="1" customWidth="1"/>
    <col min="14606" max="14606" width="13.44140625" style="266" bestFit="1" customWidth="1"/>
    <col min="14607" max="14840" width="9.109375" style="266"/>
    <col min="14841" max="14841" width="33.6640625" style="266" customWidth="1"/>
    <col min="14842" max="14842" width="16" style="266" customWidth="1"/>
    <col min="14843" max="14844" width="15" style="266" bestFit="1" customWidth="1"/>
    <col min="14845" max="14845" width="16.5546875" style="266" bestFit="1" customWidth="1"/>
    <col min="14846" max="14846" width="12.5546875" style="266" customWidth="1"/>
    <col min="14847" max="14847" width="17.5546875" style="266" bestFit="1" customWidth="1"/>
    <col min="14848" max="14849" width="18.109375" style="266" bestFit="1" customWidth="1"/>
    <col min="14850" max="14850" width="12.88671875" style="266" bestFit="1" customWidth="1"/>
    <col min="14851" max="14852" width="16.5546875" style="266" bestFit="1" customWidth="1"/>
    <col min="14853" max="14854" width="13.109375" style="266" bestFit="1" customWidth="1"/>
    <col min="14855" max="14855" width="15.5546875" style="266" bestFit="1" customWidth="1"/>
    <col min="14856" max="14856" width="13.6640625" style="266" bestFit="1" customWidth="1"/>
    <col min="14857" max="14859" width="12.33203125" style="266" bestFit="1" customWidth="1"/>
    <col min="14860" max="14860" width="17.5546875" style="266" bestFit="1" customWidth="1"/>
    <col min="14861" max="14861" width="12.33203125" style="266" bestFit="1" customWidth="1"/>
    <col min="14862" max="14862" width="13.44140625" style="266" bestFit="1" customWidth="1"/>
    <col min="14863" max="15096" width="9.109375" style="266"/>
    <col min="15097" max="15097" width="33.6640625" style="266" customWidth="1"/>
    <col min="15098" max="15098" width="16" style="266" customWidth="1"/>
    <col min="15099" max="15100" width="15" style="266" bestFit="1" customWidth="1"/>
    <col min="15101" max="15101" width="16.5546875" style="266" bestFit="1" customWidth="1"/>
    <col min="15102" max="15102" width="12.5546875" style="266" customWidth="1"/>
    <col min="15103" max="15103" width="17.5546875" style="266" bestFit="1" customWidth="1"/>
    <col min="15104" max="15105" width="18.109375" style="266" bestFit="1" customWidth="1"/>
    <col min="15106" max="15106" width="12.88671875" style="266" bestFit="1" customWidth="1"/>
    <col min="15107" max="15108" width="16.5546875" style="266" bestFit="1" customWidth="1"/>
    <col min="15109" max="15110" width="13.109375" style="266" bestFit="1" customWidth="1"/>
    <col min="15111" max="15111" width="15.5546875" style="266" bestFit="1" customWidth="1"/>
    <col min="15112" max="15112" width="13.6640625" style="266" bestFit="1" customWidth="1"/>
    <col min="15113" max="15115" width="12.33203125" style="266" bestFit="1" customWidth="1"/>
    <col min="15116" max="15116" width="17.5546875" style="266" bestFit="1" customWidth="1"/>
    <col min="15117" max="15117" width="12.33203125" style="266" bestFit="1" customWidth="1"/>
    <col min="15118" max="15118" width="13.44140625" style="266" bestFit="1" customWidth="1"/>
    <col min="15119" max="15352" width="9.109375" style="266"/>
    <col min="15353" max="15353" width="33.6640625" style="266" customWidth="1"/>
    <col min="15354" max="15354" width="16" style="266" customWidth="1"/>
    <col min="15355" max="15356" width="15" style="266" bestFit="1" customWidth="1"/>
    <col min="15357" max="15357" width="16.5546875" style="266" bestFit="1" customWidth="1"/>
    <col min="15358" max="15358" width="12.5546875" style="266" customWidth="1"/>
    <col min="15359" max="15359" width="17.5546875" style="266" bestFit="1" customWidth="1"/>
    <col min="15360" max="15361" width="18.109375" style="266" bestFit="1" customWidth="1"/>
    <col min="15362" max="15362" width="12.88671875" style="266" bestFit="1" customWidth="1"/>
    <col min="15363" max="15364" width="16.5546875" style="266" bestFit="1" customWidth="1"/>
    <col min="15365" max="15366" width="13.109375" style="266" bestFit="1" customWidth="1"/>
    <col min="15367" max="15367" width="15.5546875" style="266" bestFit="1" customWidth="1"/>
    <col min="15368" max="15368" width="13.6640625" style="266" bestFit="1" customWidth="1"/>
    <col min="15369" max="15371" width="12.33203125" style="266" bestFit="1" customWidth="1"/>
    <col min="15372" max="15372" width="17.5546875" style="266" bestFit="1" customWidth="1"/>
    <col min="15373" max="15373" width="12.33203125" style="266" bestFit="1" customWidth="1"/>
    <col min="15374" max="15374" width="13.44140625" style="266" bestFit="1" customWidth="1"/>
    <col min="15375" max="15608" width="9.109375" style="266"/>
    <col min="15609" max="15609" width="33.6640625" style="266" customWidth="1"/>
    <col min="15610" max="15610" width="16" style="266" customWidth="1"/>
    <col min="15611" max="15612" width="15" style="266" bestFit="1" customWidth="1"/>
    <col min="15613" max="15613" width="16.5546875" style="266" bestFit="1" customWidth="1"/>
    <col min="15614" max="15614" width="12.5546875" style="266" customWidth="1"/>
    <col min="15615" max="15615" width="17.5546875" style="266" bestFit="1" customWidth="1"/>
    <col min="15616" max="15617" width="18.109375" style="266" bestFit="1" customWidth="1"/>
    <col min="15618" max="15618" width="12.88671875" style="266" bestFit="1" customWidth="1"/>
    <col min="15619" max="15620" width="16.5546875" style="266" bestFit="1" customWidth="1"/>
    <col min="15621" max="15622" width="13.109375" style="266" bestFit="1" customWidth="1"/>
    <col min="15623" max="15623" width="15.5546875" style="266" bestFit="1" customWidth="1"/>
    <col min="15624" max="15624" width="13.6640625" style="266" bestFit="1" customWidth="1"/>
    <col min="15625" max="15627" width="12.33203125" style="266" bestFit="1" customWidth="1"/>
    <col min="15628" max="15628" width="17.5546875" style="266" bestFit="1" customWidth="1"/>
    <col min="15629" max="15629" width="12.33203125" style="266" bestFit="1" customWidth="1"/>
    <col min="15630" max="15630" width="13.44140625" style="266" bestFit="1" customWidth="1"/>
    <col min="15631" max="15864" width="9.109375" style="266"/>
    <col min="15865" max="15865" width="33.6640625" style="266" customWidth="1"/>
    <col min="15866" max="15866" width="16" style="266" customWidth="1"/>
    <col min="15867" max="15868" width="15" style="266" bestFit="1" customWidth="1"/>
    <col min="15869" max="15869" width="16.5546875" style="266" bestFit="1" customWidth="1"/>
    <col min="15870" max="15870" width="12.5546875" style="266" customWidth="1"/>
    <col min="15871" max="15871" width="17.5546875" style="266" bestFit="1" customWidth="1"/>
    <col min="15872" max="15873" width="18.109375" style="266" bestFit="1" customWidth="1"/>
    <col min="15874" max="15874" width="12.88671875" style="266" bestFit="1" customWidth="1"/>
    <col min="15875" max="15876" width="16.5546875" style="266" bestFit="1" customWidth="1"/>
    <col min="15877" max="15878" width="13.109375" style="266" bestFit="1" customWidth="1"/>
    <col min="15879" max="15879" width="15.5546875" style="266" bestFit="1" customWidth="1"/>
    <col min="15880" max="15880" width="13.6640625" style="266" bestFit="1" customWidth="1"/>
    <col min="15881" max="15883" width="12.33203125" style="266" bestFit="1" customWidth="1"/>
    <col min="15884" max="15884" width="17.5546875" style="266" bestFit="1" customWidth="1"/>
    <col min="15885" max="15885" width="12.33203125" style="266" bestFit="1" customWidth="1"/>
    <col min="15886" max="15886" width="13.44140625" style="266" bestFit="1" customWidth="1"/>
    <col min="15887" max="16120" width="9.109375" style="266"/>
    <col min="16121" max="16121" width="33.6640625" style="266" customWidth="1"/>
    <col min="16122" max="16122" width="16" style="266" customWidth="1"/>
    <col min="16123" max="16124" width="15" style="266" bestFit="1" customWidth="1"/>
    <col min="16125" max="16125" width="16.5546875" style="266" bestFit="1" customWidth="1"/>
    <col min="16126" max="16126" width="12.5546875" style="266" customWidth="1"/>
    <col min="16127" max="16127" width="17.5546875" style="266" bestFit="1" customWidth="1"/>
    <col min="16128" max="16129" width="18.109375" style="266" bestFit="1" customWidth="1"/>
    <col min="16130" max="16130" width="12.88671875" style="266" bestFit="1" customWidth="1"/>
    <col min="16131" max="16132" width="16.5546875" style="266" bestFit="1" customWidth="1"/>
    <col min="16133" max="16134" width="13.109375" style="266" bestFit="1" customWidth="1"/>
    <col min="16135" max="16135" width="15.5546875" style="266" bestFit="1" customWidth="1"/>
    <col min="16136" max="16136" width="13.6640625" style="266" bestFit="1" customWidth="1"/>
    <col min="16137" max="16139" width="12.33203125" style="266" bestFit="1" customWidth="1"/>
    <col min="16140" max="16140" width="17.5546875" style="266" bestFit="1" customWidth="1"/>
    <col min="16141" max="16141" width="12.33203125" style="266" bestFit="1" customWidth="1"/>
    <col min="16142" max="16142" width="13.44140625" style="266" bestFit="1" customWidth="1"/>
    <col min="16143" max="16384" width="9.109375" style="266"/>
  </cols>
  <sheetData>
    <row r="1" spans="1:13">
      <c r="A1" s="265" t="s">
        <v>398</v>
      </c>
      <c r="B1" s="265"/>
      <c r="C1" s="294"/>
      <c r="D1" s="294"/>
      <c r="E1" s="265"/>
      <c r="F1" s="265"/>
      <c r="G1" s="265"/>
      <c r="H1" s="265"/>
      <c r="I1" s="265"/>
      <c r="J1" s="265"/>
      <c r="K1" s="265"/>
      <c r="L1" s="265"/>
      <c r="M1" s="265"/>
    </row>
    <row r="2" spans="1:13" s="268" customFormat="1" ht="20.399999999999999">
      <c r="A2" s="408" t="s">
        <v>26</v>
      </c>
      <c r="B2" s="267" t="s">
        <v>399</v>
      </c>
      <c r="C2" s="409" t="s">
        <v>400</v>
      </c>
      <c r="D2" s="409"/>
      <c r="E2" s="257" t="s">
        <v>399</v>
      </c>
      <c r="F2" s="267" t="s">
        <v>401</v>
      </c>
      <c r="G2" s="410" t="s">
        <v>402</v>
      </c>
      <c r="H2" s="411"/>
      <c r="I2" s="411"/>
      <c r="J2" s="412"/>
      <c r="K2" s="413" t="s">
        <v>403</v>
      </c>
      <c r="L2" s="414"/>
      <c r="M2" s="415" t="s">
        <v>404</v>
      </c>
    </row>
    <row r="3" spans="1:13" s="268" customFormat="1" ht="30.6">
      <c r="A3" s="408"/>
      <c r="B3" s="269">
        <v>45657</v>
      </c>
      <c r="C3" s="295" t="s">
        <v>405</v>
      </c>
      <c r="D3" s="295" t="s">
        <v>406</v>
      </c>
      <c r="E3" s="269">
        <v>45291</v>
      </c>
      <c r="F3" s="267" t="s">
        <v>407</v>
      </c>
      <c r="G3" s="270" t="s">
        <v>408</v>
      </c>
      <c r="H3" s="270" t="s">
        <v>409</v>
      </c>
      <c r="I3" s="270" t="s">
        <v>410</v>
      </c>
      <c r="J3" s="270" t="s">
        <v>411</v>
      </c>
      <c r="K3" s="271" t="s">
        <v>412</v>
      </c>
      <c r="L3" s="271" t="s">
        <v>413</v>
      </c>
      <c r="M3" s="415"/>
    </row>
    <row r="4" spans="1:13" s="275" customFormat="1" ht="10.199999999999999" customHeight="1">
      <c r="A4" s="272" t="s">
        <v>184</v>
      </c>
      <c r="B4" s="273"/>
      <c r="C4" s="296"/>
      <c r="D4" s="296"/>
      <c r="E4" s="274"/>
      <c r="F4" s="262">
        <f>+B4+C4-D4-E4</f>
        <v>0</v>
      </c>
      <c r="G4" s="262">
        <v>0</v>
      </c>
      <c r="H4" s="262">
        <v>0</v>
      </c>
      <c r="I4" s="262">
        <v>0</v>
      </c>
      <c r="J4" s="262">
        <v>0</v>
      </c>
      <c r="K4" s="262">
        <v>0</v>
      </c>
      <c r="L4" s="262">
        <v>0</v>
      </c>
      <c r="M4" s="262">
        <f t="shared" ref="M4:M21" si="0">+SUM(F4:L4)</f>
        <v>0</v>
      </c>
    </row>
    <row r="5" spans="1:13" s="275" customFormat="1" ht="10.199999999999999" customHeight="1">
      <c r="A5" s="272" t="s">
        <v>186</v>
      </c>
      <c r="B5" s="273"/>
      <c r="C5" s="296"/>
      <c r="D5" s="296"/>
      <c r="E5" s="274"/>
      <c r="F5" s="262">
        <f>+B5+C5-D5-E5</f>
        <v>0</v>
      </c>
      <c r="G5" s="262">
        <v>0</v>
      </c>
      <c r="H5" s="262">
        <v>0</v>
      </c>
      <c r="I5" s="262">
        <v>0</v>
      </c>
      <c r="J5" s="262">
        <v>0</v>
      </c>
      <c r="K5" s="262">
        <v>0</v>
      </c>
      <c r="L5" s="262">
        <v>0</v>
      </c>
      <c r="M5" s="262">
        <f t="shared" si="0"/>
        <v>0</v>
      </c>
    </row>
    <row r="6" spans="1:13" s="275" customFormat="1" ht="10.199999999999999" customHeight="1">
      <c r="A6" s="272" t="s">
        <v>188</v>
      </c>
      <c r="B6" s="264"/>
      <c r="C6" s="296"/>
      <c r="D6" s="296"/>
      <c r="E6" s="274"/>
      <c r="F6" s="262">
        <f t="shared" ref="F6:F79" si="1">+B6+C6-D6-E6</f>
        <v>0</v>
      </c>
      <c r="G6" s="262">
        <v>0</v>
      </c>
      <c r="H6" s="262">
        <v>0</v>
      </c>
      <c r="I6" s="262">
        <v>0</v>
      </c>
      <c r="J6" s="262">
        <v>0</v>
      </c>
      <c r="K6" s="262">
        <v>0</v>
      </c>
      <c r="L6" s="262">
        <v>0</v>
      </c>
      <c r="M6" s="262">
        <f t="shared" si="0"/>
        <v>0</v>
      </c>
    </row>
    <row r="7" spans="1:13" s="275" customFormat="1" ht="10.199999999999999" customHeight="1">
      <c r="A7" s="272" t="s">
        <v>190</v>
      </c>
      <c r="B7" s="264"/>
      <c r="C7" s="296"/>
      <c r="D7" s="296"/>
      <c r="E7" s="274"/>
      <c r="F7" s="262">
        <f t="shared" si="1"/>
        <v>0</v>
      </c>
      <c r="G7" s="262">
        <v>0</v>
      </c>
      <c r="H7" s="262">
        <v>0</v>
      </c>
      <c r="I7" s="262">
        <v>0</v>
      </c>
      <c r="J7" s="262">
        <v>0</v>
      </c>
      <c r="K7" s="262">
        <v>0</v>
      </c>
      <c r="L7" s="262">
        <v>0</v>
      </c>
      <c r="M7" s="262">
        <f t="shared" si="0"/>
        <v>0</v>
      </c>
    </row>
    <row r="8" spans="1:13" s="275" customFormat="1" ht="10.199999999999999" customHeight="1">
      <c r="A8" s="272" t="s">
        <v>192</v>
      </c>
      <c r="B8" s="353">
        <f>IFERROR(VLOOKUP(A8,BG!A:C,3,FALSE),0)</f>
        <v>7000000</v>
      </c>
      <c r="C8" s="296">
        <f>+D161</f>
        <v>0</v>
      </c>
      <c r="D8" s="296"/>
      <c r="E8" s="274">
        <v>33217216</v>
      </c>
      <c r="F8" s="262">
        <f t="shared" si="1"/>
        <v>-26217216</v>
      </c>
      <c r="G8" s="262">
        <v>0</v>
      </c>
      <c r="H8" s="262">
        <v>0</v>
      </c>
      <c r="I8" s="262">
        <v>0</v>
      </c>
      <c r="J8" s="262">
        <v>0</v>
      </c>
      <c r="K8" s="262">
        <v>0</v>
      </c>
      <c r="L8" s="262">
        <v>0</v>
      </c>
      <c r="M8" s="262">
        <f t="shared" si="0"/>
        <v>-26217216</v>
      </c>
    </row>
    <row r="9" spans="1:13" s="275" customFormat="1" ht="10.199999999999999" customHeight="1">
      <c r="A9" s="272" t="s">
        <v>465</v>
      </c>
      <c r="B9" s="353">
        <f>IFERROR(VLOOKUP(A9,BG!A:C,3,FALSE),0)</f>
        <v>500522</v>
      </c>
      <c r="C9" s="296"/>
      <c r="D9" s="296"/>
      <c r="E9" s="274">
        <v>0</v>
      </c>
      <c r="F9" s="262">
        <f t="shared" si="1"/>
        <v>500522</v>
      </c>
      <c r="G9" s="262">
        <v>0</v>
      </c>
      <c r="H9" s="262">
        <v>0</v>
      </c>
      <c r="I9" s="262">
        <v>0</v>
      </c>
      <c r="J9" s="262">
        <v>0</v>
      </c>
      <c r="K9" s="262">
        <v>0</v>
      </c>
      <c r="L9" s="262">
        <v>0</v>
      </c>
      <c r="M9" s="262">
        <f t="shared" si="0"/>
        <v>500522</v>
      </c>
    </row>
    <row r="10" spans="1:13" s="275" customFormat="1" ht="10.199999999999999" customHeight="1">
      <c r="A10" s="272" t="s">
        <v>194</v>
      </c>
      <c r="B10" s="353">
        <f>IFERROR(VLOOKUP(A10,BG!A:C,3,FALSE),0)</f>
        <v>4680000</v>
      </c>
      <c r="C10" s="296"/>
      <c r="D10" s="296"/>
      <c r="E10" s="274">
        <v>1000000</v>
      </c>
      <c r="F10" s="262">
        <f t="shared" si="1"/>
        <v>3680000</v>
      </c>
      <c r="G10" s="262">
        <v>0</v>
      </c>
      <c r="H10" s="262">
        <v>0</v>
      </c>
      <c r="I10" s="262">
        <v>0</v>
      </c>
      <c r="J10" s="262">
        <v>0</v>
      </c>
      <c r="K10" s="262">
        <v>0</v>
      </c>
      <c r="L10" s="262">
        <v>0</v>
      </c>
      <c r="M10" s="262">
        <f t="shared" si="0"/>
        <v>3680000</v>
      </c>
    </row>
    <row r="11" spans="1:13" s="275" customFormat="1" ht="10.199999999999999" customHeight="1">
      <c r="A11" s="272" t="s">
        <v>467</v>
      </c>
      <c r="B11" s="353">
        <f>IFERROR(VLOOKUP(A11,BG!A:C,3,FALSE),0)</f>
        <v>12500523</v>
      </c>
      <c r="C11" s="296"/>
      <c r="D11" s="296"/>
      <c r="E11" s="274">
        <v>12500069</v>
      </c>
      <c r="F11" s="262">
        <f t="shared" si="1"/>
        <v>454</v>
      </c>
      <c r="G11" s="262"/>
      <c r="H11" s="262"/>
      <c r="I11" s="262"/>
      <c r="J11" s="262"/>
      <c r="K11" s="262"/>
      <c r="L11" s="262"/>
      <c r="M11" s="262">
        <f t="shared" si="0"/>
        <v>454</v>
      </c>
    </row>
    <row r="12" spans="1:13" s="275" customFormat="1" ht="10.199999999999999" customHeight="1">
      <c r="A12" s="272" t="s">
        <v>468</v>
      </c>
      <c r="B12" s="353">
        <f>IFERROR(VLOOKUP(A12,BG!A:C,3,FALSE),0)</f>
        <v>9207204079</v>
      </c>
      <c r="C12" s="296"/>
      <c r="D12" s="296"/>
      <c r="E12" s="274">
        <v>8325923255</v>
      </c>
      <c r="F12" s="262">
        <f t="shared" si="1"/>
        <v>881280824</v>
      </c>
      <c r="G12" s="262"/>
      <c r="H12" s="262"/>
      <c r="I12" s="262"/>
      <c r="J12" s="262"/>
      <c r="K12" s="262"/>
      <c r="L12" s="262"/>
      <c r="M12" s="262">
        <f t="shared" si="0"/>
        <v>881280824</v>
      </c>
    </row>
    <row r="13" spans="1:13" s="275" customFormat="1" ht="10.199999999999999" customHeight="1">
      <c r="A13" s="272" t="s">
        <v>534</v>
      </c>
      <c r="B13" s="353">
        <f>IFERROR(VLOOKUP(A13,BG!A:C,3,FALSE),0)</f>
        <v>496801957</v>
      </c>
      <c r="C13" s="296"/>
      <c r="D13" s="296"/>
      <c r="E13" s="274">
        <v>0</v>
      </c>
      <c r="F13" s="262">
        <f t="shared" ref="F13" si="2">+B13+C13-D13-E13</f>
        <v>496801957</v>
      </c>
      <c r="G13" s="262">
        <v>0</v>
      </c>
      <c r="H13" s="262">
        <v>0</v>
      </c>
      <c r="I13" s="262">
        <v>0</v>
      </c>
      <c r="J13" s="262">
        <v>0</v>
      </c>
      <c r="K13" s="262">
        <v>0</v>
      </c>
      <c r="L13" s="262">
        <v>0</v>
      </c>
      <c r="M13" s="262">
        <f t="shared" si="0"/>
        <v>496801957</v>
      </c>
    </row>
    <row r="14" spans="1:13" s="275" customFormat="1" ht="10.199999999999999" customHeight="1">
      <c r="A14" s="272" t="s">
        <v>470</v>
      </c>
      <c r="B14" s="353">
        <f>IFERROR(VLOOKUP(A14,BG!A:C,3,FALSE),0)</f>
        <v>165084</v>
      </c>
      <c r="C14" s="296"/>
      <c r="D14" s="296"/>
      <c r="E14" s="274">
        <v>0</v>
      </c>
      <c r="F14" s="262">
        <f t="shared" si="1"/>
        <v>165084</v>
      </c>
      <c r="G14" s="262">
        <v>0</v>
      </c>
      <c r="H14" s="262">
        <v>0</v>
      </c>
      <c r="I14" s="262">
        <v>0</v>
      </c>
      <c r="J14" s="262">
        <v>0</v>
      </c>
      <c r="K14" s="262">
        <v>0</v>
      </c>
      <c r="L14" s="262">
        <v>0</v>
      </c>
      <c r="M14" s="262">
        <f t="shared" si="0"/>
        <v>165084</v>
      </c>
    </row>
    <row r="15" spans="1:13" s="275" customFormat="1" ht="10.199999999999999" customHeight="1">
      <c r="A15" s="272" t="s">
        <v>536</v>
      </c>
      <c r="B15" s="353">
        <f>IFERROR(VLOOKUP(A15,BG!A:C,3,FALSE),0)</f>
        <v>2712329</v>
      </c>
      <c r="C15" s="296"/>
      <c r="D15" s="296"/>
      <c r="E15" s="274">
        <v>0</v>
      </c>
      <c r="F15" s="262">
        <f t="shared" si="1"/>
        <v>2712329</v>
      </c>
      <c r="G15" s="262">
        <v>0</v>
      </c>
      <c r="H15" s="262">
        <v>0</v>
      </c>
      <c r="I15" s="262">
        <v>0</v>
      </c>
      <c r="J15" s="262">
        <v>0</v>
      </c>
      <c r="K15" s="262">
        <v>0</v>
      </c>
      <c r="L15" s="262">
        <v>0</v>
      </c>
      <c r="M15" s="262">
        <f t="shared" si="0"/>
        <v>2712329</v>
      </c>
    </row>
    <row r="16" spans="1:13" s="275" customFormat="1" ht="10.199999999999999" customHeight="1">
      <c r="A16" s="272" t="s">
        <v>518</v>
      </c>
      <c r="B16" s="264">
        <f>IFERROR(VLOOKUP(A16,BG!A:C,3,FALSE),0)</f>
        <v>0</v>
      </c>
      <c r="C16" s="296"/>
      <c r="D16" s="296"/>
      <c r="E16" s="274">
        <v>0</v>
      </c>
      <c r="F16" s="262">
        <f t="shared" ref="F16" si="3">+B16+C16-D16-E16</f>
        <v>0</v>
      </c>
      <c r="G16" s="262">
        <v>0</v>
      </c>
      <c r="H16" s="262">
        <v>0</v>
      </c>
      <c r="I16" s="262">
        <v>0</v>
      </c>
      <c r="J16" s="262">
        <v>0</v>
      </c>
      <c r="K16" s="262">
        <v>0</v>
      </c>
      <c r="L16" s="262">
        <v>0</v>
      </c>
      <c r="M16" s="262">
        <f t="shared" si="0"/>
        <v>0</v>
      </c>
    </row>
    <row r="17" spans="1:13" s="275" customFormat="1" ht="10.199999999999999" customHeight="1">
      <c r="A17" s="272" t="s">
        <v>472</v>
      </c>
      <c r="B17" s="264"/>
      <c r="C17" s="296"/>
      <c r="D17" s="296"/>
      <c r="E17" s="274"/>
      <c r="F17" s="262">
        <f t="shared" si="1"/>
        <v>0</v>
      </c>
      <c r="G17" s="262">
        <v>0</v>
      </c>
      <c r="H17" s="262">
        <v>0</v>
      </c>
      <c r="I17" s="262">
        <v>0</v>
      </c>
      <c r="J17" s="262">
        <v>0</v>
      </c>
      <c r="K17" s="262">
        <v>0</v>
      </c>
      <c r="L17" s="262">
        <v>0</v>
      </c>
      <c r="M17" s="262">
        <f t="shared" si="0"/>
        <v>0</v>
      </c>
    </row>
    <row r="18" spans="1:13" s="275" customFormat="1" ht="10.199999999999999" customHeight="1">
      <c r="A18" s="272" t="s">
        <v>474</v>
      </c>
      <c r="B18" s="353">
        <f>IFERROR(VLOOKUP(A18,BG!A:C,3,FALSE),0)</f>
        <v>106</v>
      </c>
      <c r="C18" s="296"/>
      <c r="D18" s="296"/>
      <c r="E18" s="274"/>
      <c r="F18" s="262">
        <f t="shared" si="1"/>
        <v>106</v>
      </c>
      <c r="G18" s="262">
        <v>0</v>
      </c>
      <c r="H18" s="262">
        <v>0</v>
      </c>
      <c r="I18" s="262">
        <v>0</v>
      </c>
      <c r="J18" s="262">
        <v>0</v>
      </c>
      <c r="K18" s="262">
        <v>0</v>
      </c>
      <c r="L18" s="262">
        <v>0</v>
      </c>
      <c r="M18" s="262">
        <f t="shared" si="0"/>
        <v>106</v>
      </c>
    </row>
    <row r="19" spans="1:13" s="275" customFormat="1" ht="10.199999999999999" customHeight="1">
      <c r="A19" s="272" t="s">
        <v>197</v>
      </c>
      <c r="B19" s="264"/>
      <c r="C19" s="296"/>
      <c r="D19" s="296"/>
      <c r="E19" s="274"/>
      <c r="F19" s="262">
        <f t="shared" si="1"/>
        <v>0</v>
      </c>
      <c r="G19" s="262">
        <f>-F19</f>
        <v>0</v>
      </c>
      <c r="H19" s="262">
        <v>0</v>
      </c>
      <c r="I19" s="262">
        <v>0</v>
      </c>
      <c r="J19" s="262">
        <v>0</v>
      </c>
      <c r="K19" s="262">
        <v>0</v>
      </c>
      <c r="L19" s="262">
        <v>0</v>
      </c>
      <c r="M19" s="262">
        <f t="shared" si="0"/>
        <v>0</v>
      </c>
    </row>
    <row r="20" spans="1:13" s="275" customFormat="1" ht="10.199999999999999" customHeight="1">
      <c r="A20" s="272" t="s">
        <v>199</v>
      </c>
      <c r="B20" s="264"/>
      <c r="C20" s="296"/>
      <c r="D20" s="296"/>
      <c r="E20" s="274"/>
      <c r="F20" s="262">
        <f t="shared" si="1"/>
        <v>0</v>
      </c>
      <c r="G20" s="262">
        <f>-F20</f>
        <v>0</v>
      </c>
      <c r="H20" s="262">
        <v>0</v>
      </c>
      <c r="I20" s="262">
        <v>0</v>
      </c>
      <c r="J20" s="262">
        <v>0</v>
      </c>
      <c r="K20" s="262">
        <v>0</v>
      </c>
      <c r="L20" s="262">
        <v>0</v>
      </c>
      <c r="M20" s="262">
        <f t="shared" si="0"/>
        <v>0</v>
      </c>
    </row>
    <row r="21" spans="1:13" s="275" customFormat="1" ht="10.199999999999999" customHeight="1">
      <c r="A21" s="272" t="s">
        <v>201</v>
      </c>
      <c r="B21" s="355"/>
      <c r="C21" s="296"/>
      <c r="D21" s="296"/>
      <c r="E21" s="274"/>
      <c r="F21" s="262">
        <f t="shared" si="1"/>
        <v>0</v>
      </c>
      <c r="G21" s="262">
        <v>0</v>
      </c>
      <c r="H21" s="262">
        <v>0</v>
      </c>
      <c r="I21" s="262">
        <v>0</v>
      </c>
      <c r="J21" s="262">
        <v>0</v>
      </c>
      <c r="K21" s="262">
        <v>0</v>
      </c>
      <c r="L21" s="262">
        <v>0</v>
      </c>
      <c r="M21" s="262">
        <f t="shared" si="0"/>
        <v>0</v>
      </c>
    </row>
    <row r="22" spans="1:13" s="275" customFormat="1" ht="10.199999999999999" customHeight="1">
      <c r="A22" s="272" t="s">
        <v>203</v>
      </c>
      <c r="B22" s="355"/>
      <c r="C22" s="296"/>
      <c r="D22" s="296"/>
      <c r="E22" s="274">
        <v>3423756752.6374469</v>
      </c>
      <c r="F22" s="262">
        <f t="shared" si="1"/>
        <v>-3423756752.6374469</v>
      </c>
      <c r="G22" s="262">
        <f t="shared" ref="G22" si="4">-F22</f>
        <v>3423756752.6374469</v>
      </c>
      <c r="H22" s="262"/>
      <c r="I22" s="262"/>
      <c r="J22" s="262"/>
      <c r="K22" s="262"/>
      <c r="L22" s="262"/>
      <c r="M22" s="262"/>
    </row>
    <row r="23" spans="1:13" s="275" customFormat="1" ht="10.199999999999999" customHeight="1">
      <c r="A23" s="272" t="s">
        <v>204</v>
      </c>
      <c r="B23" s="355">
        <f>IFERROR(VLOOKUP(A23,BG!A:C,3,FALSE),0)</f>
        <v>4953074083</v>
      </c>
      <c r="C23" s="296"/>
      <c r="D23" s="296"/>
      <c r="E23" s="274">
        <v>1845569010.1084337</v>
      </c>
      <c r="F23" s="262">
        <f t="shared" si="1"/>
        <v>3107505072.8915663</v>
      </c>
      <c r="G23" s="262">
        <f>-F23</f>
        <v>-3107505072.8915663</v>
      </c>
      <c r="H23" s="262">
        <v>0</v>
      </c>
      <c r="I23" s="262">
        <v>0</v>
      </c>
      <c r="J23" s="262">
        <v>0</v>
      </c>
      <c r="K23" s="262">
        <v>0</v>
      </c>
      <c r="L23" s="262">
        <v>0</v>
      </c>
      <c r="M23" s="262">
        <f>+SUM(F23:L23)</f>
        <v>0</v>
      </c>
    </row>
    <row r="24" spans="1:13" s="275" customFormat="1" ht="10.199999999999999" customHeight="1">
      <c r="A24" s="272" t="s">
        <v>388</v>
      </c>
      <c r="B24" s="355"/>
      <c r="C24" s="296"/>
      <c r="D24" s="296"/>
      <c r="E24" s="274">
        <v>10944341633.694534</v>
      </c>
      <c r="F24" s="262">
        <f t="shared" si="1"/>
        <v>-10944341633.694534</v>
      </c>
      <c r="G24" s="262">
        <f t="shared" ref="G24:G94" si="5">-F24</f>
        <v>10944341633.694534</v>
      </c>
      <c r="H24" s="262"/>
      <c r="I24" s="262"/>
      <c r="J24" s="262"/>
      <c r="K24" s="262"/>
      <c r="L24" s="262"/>
      <c r="M24" s="262"/>
    </row>
    <row r="25" spans="1:13" s="275" customFormat="1" ht="10.199999999999999" customHeight="1">
      <c r="A25" s="272" t="s">
        <v>206</v>
      </c>
      <c r="B25" s="355">
        <f>IFERROR(VLOOKUP(A25,BG!A:C,3,FALSE),0)</f>
        <v>4909918397</v>
      </c>
      <c r="C25" s="296"/>
      <c r="D25" s="296"/>
      <c r="E25" s="274">
        <v>0</v>
      </c>
      <c r="F25" s="262">
        <f t="shared" si="1"/>
        <v>4909918397</v>
      </c>
      <c r="G25" s="262">
        <f t="shared" si="5"/>
        <v>-4909918397</v>
      </c>
      <c r="H25" s="262">
        <v>0</v>
      </c>
      <c r="I25" s="262">
        <v>0</v>
      </c>
      <c r="J25" s="262">
        <v>0</v>
      </c>
      <c r="K25" s="262">
        <v>0</v>
      </c>
      <c r="L25" s="262">
        <v>0</v>
      </c>
      <c r="M25" s="262">
        <f>+SUM(F25:L25)</f>
        <v>0</v>
      </c>
    </row>
    <row r="26" spans="1:13" s="275" customFormat="1" ht="10.199999999999999" customHeight="1">
      <c r="A26" s="272" t="s">
        <v>208</v>
      </c>
      <c r="B26" s="355"/>
      <c r="C26" s="296"/>
      <c r="D26" s="296"/>
      <c r="E26" s="274">
        <v>0</v>
      </c>
      <c r="F26" s="262">
        <f t="shared" si="1"/>
        <v>0</v>
      </c>
      <c r="G26" s="262">
        <f t="shared" si="5"/>
        <v>0</v>
      </c>
      <c r="H26" s="262">
        <v>0</v>
      </c>
      <c r="I26" s="262">
        <v>0</v>
      </c>
      <c r="J26" s="262">
        <v>0</v>
      </c>
      <c r="K26" s="262">
        <v>0</v>
      </c>
      <c r="L26" s="262">
        <v>0</v>
      </c>
      <c r="M26" s="262">
        <f>+SUM(F26:L26)</f>
        <v>0</v>
      </c>
    </row>
    <row r="27" spans="1:13" s="275" customFormat="1" ht="10.199999999999999" customHeight="1">
      <c r="A27" s="272" t="s">
        <v>476</v>
      </c>
      <c r="B27" s="355">
        <f>IFERROR(VLOOKUP(A27,BG!A:C,3,FALSE),0)</f>
        <v>110905288161.85001</v>
      </c>
      <c r="C27" s="296"/>
      <c r="D27" s="296"/>
      <c r="E27" s="274">
        <v>12224384414</v>
      </c>
      <c r="F27" s="262">
        <f t="shared" si="1"/>
        <v>98680903747.850006</v>
      </c>
      <c r="G27" s="262">
        <f t="shared" si="5"/>
        <v>-98680903747.850006</v>
      </c>
      <c r="H27" s="262"/>
      <c r="I27" s="262"/>
      <c r="J27" s="262"/>
      <c r="K27" s="262"/>
      <c r="L27" s="262"/>
      <c r="M27" s="262">
        <f>+SUM(F27:L27)</f>
        <v>0</v>
      </c>
    </row>
    <row r="28" spans="1:13" s="275" customFormat="1" ht="10.199999999999999" customHeight="1">
      <c r="A28" s="272" t="s">
        <v>632</v>
      </c>
      <c r="B28" s="355">
        <f>IFERROR(VLOOKUP(A28,BG!A:C,3,FALSE),0)</f>
        <v>124489726.15000001</v>
      </c>
      <c r="C28" s="296"/>
      <c r="D28" s="296"/>
      <c r="E28" s="274"/>
      <c r="F28" s="262">
        <f>+B28+C28-D28-E28</f>
        <v>124489726.15000001</v>
      </c>
      <c r="G28" s="262"/>
      <c r="H28" s="262">
        <f>-F28</f>
        <v>-124489726.15000001</v>
      </c>
      <c r="I28" s="262"/>
      <c r="J28" s="262"/>
      <c r="K28" s="262"/>
      <c r="L28" s="262"/>
      <c r="M28" s="262"/>
    </row>
    <row r="29" spans="1:13" s="275" customFormat="1" ht="10.199999999999999" customHeight="1">
      <c r="A29" s="272" t="s">
        <v>633</v>
      </c>
      <c r="B29" s="355">
        <f>IFERROR(VLOOKUP(A29,BG!A:C,3,FALSE),0)</f>
        <v>-23283560</v>
      </c>
      <c r="C29" s="296"/>
      <c r="D29" s="296"/>
      <c r="E29" s="274"/>
      <c r="F29" s="262">
        <f>+B29+C29-D29-E29</f>
        <v>-23283560</v>
      </c>
      <c r="G29" s="262">
        <f t="shared" ref="G29" si="6">-F29</f>
        <v>23283560</v>
      </c>
      <c r="H29" s="262"/>
      <c r="I29" s="262"/>
      <c r="J29" s="262"/>
      <c r="K29" s="262"/>
      <c r="L29" s="262"/>
      <c r="M29" s="262"/>
    </row>
    <row r="30" spans="1:13" s="275" customFormat="1" ht="10.199999999999999" customHeight="1">
      <c r="A30" s="272" t="s">
        <v>634</v>
      </c>
      <c r="B30" s="355">
        <f>IFERROR(VLOOKUP(A30,BG!A:C,3,FALSE),0)</f>
        <v>4828492.75</v>
      </c>
      <c r="C30" s="296"/>
      <c r="D30" s="296"/>
      <c r="E30" s="274"/>
      <c r="F30" s="262">
        <f>+B30+C30-D30-E30</f>
        <v>4828492.75</v>
      </c>
      <c r="G30" s="262"/>
      <c r="H30" s="262">
        <f>-F30</f>
        <v>-4828492.75</v>
      </c>
      <c r="I30" s="262"/>
      <c r="J30" s="262"/>
      <c r="K30" s="262"/>
      <c r="L30" s="262"/>
      <c r="M30" s="262"/>
    </row>
    <row r="31" spans="1:13" s="275" customFormat="1" ht="10.199999999999999" customHeight="1">
      <c r="A31" s="272" t="s">
        <v>211</v>
      </c>
      <c r="B31" s="355"/>
      <c r="C31" s="296"/>
      <c r="D31" s="296"/>
      <c r="E31" s="274"/>
      <c r="F31" s="262">
        <f t="shared" si="1"/>
        <v>0</v>
      </c>
      <c r="G31" s="262">
        <f t="shared" si="5"/>
        <v>0</v>
      </c>
      <c r="H31" s="262">
        <f>-F31</f>
        <v>0</v>
      </c>
      <c r="I31" s="262"/>
      <c r="J31" s="262"/>
      <c r="K31" s="262"/>
      <c r="L31" s="262"/>
      <c r="M31" s="262">
        <f>+SUM(F31:L31)</f>
        <v>0</v>
      </c>
    </row>
    <row r="32" spans="1:13" s="275" customFormat="1" ht="10.199999999999999" customHeight="1">
      <c r="A32" s="272" t="s">
        <v>213</v>
      </c>
      <c r="B32" s="355">
        <f>IFERROR(VLOOKUP(A32,BG!A:C,3,FALSE),0)</f>
        <v>10496192901</v>
      </c>
      <c r="C32" s="296"/>
      <c r="D32" s="296"/>
      <c r="E32" s="274"/>
      <c r="F32" s="262">
        <f t="shared" si="1"/>
        <v>10496192901</v>
      </c>
      <c r="G32" s="262">
        <f t="shared" si="5"/>
        <v>-10496192901</v>
      </c>
      <c r="H32" s="262">
        <v>0</v>
      </c>
      <c r="I32" s="262">
        <v>0</v>
      </c>
      <c r="J32" s="262">
        <v>0</v>
      </c>
      <c r="K32" s="262">
        <v>0</v>
      </c>
      <c r="L32" s="262">
        <v>0</v>
      </c>
      <c r="M32" s="262">
        <f>+SUM(F32:L32)</f>
        <v>0</v>
      </c>
    </row>
    <row r="33" spans="1:13" s="275" customFormat="1" ht="10.199999999999999" customHeight="1">
      <c r="A33" s="272" t="s">
        <v>215</v>
      </c>
      <c r="B33" s="355"/>
      <c r="C33" s="296"/>
      <c r="D33" s="296"/>
      <c r="E33" s="274"/>
      <c r="F33" s="262">
        <f t="shared" si="1"/>
        <v>0</v>
      </c>
      <c r="G33" s="262">
        <f t="shared" si="5"/>
        <v>0</v>
      </c>
      <c r="H33" s="262">
        <v>0</v>
      </c>
      <c r="I33" s="262">
        <v>0</v>
      </c>
      <c r="J33" s="262">
        <v>0</v>
      </c>
      <c r="K33" s="262">
        <v>0</v>
      </c>
      <c r="L33" s="262">
        <v>0</v>
      </c>
      <c r="M33" s="262">
        <f>+SUM(F33:L33)</f>
        <v>0</v>
      </c>
    </row>
    <row r="34" spans="1:13" s="275" customFormat="1" ht="10.199999999999999" customHeight="1">
      <c r="A34" s="272" t="s">
        <v>218</v>
      </c>
      <c r="B34" s="355">
        <f>IFERROR(VLOOKUP(A34,BG!A:C,3,FALSE),0)</f>
        <v>202162671</v>
      </c>
      <c r="C34" s="296"/>
      <c r="D34" s="296"/>
      <c r="E34" s="274">
        <v>203485051</v>
      </c>
      <c r="F34" s="262">
        <f t="shared" si="1"/>
        <v>-1322380</v>
      </c>
      <c r="G34" s="262">
        <f t="shared" si="5"/>
        <v>1322380</v>
      </c>
      <c r="H34" s="262">
        <v>0</v>
      </c>
      <c r="I34" s="262">
        <v>0</v>
      </c>
      <c r="J34" s="262">
        <v>0</v>
      </c>
      <c r="K34" s="262">
        <v>0</v>
      </c>
      <c r="L34" s="262">
        <v>0</v>
      </c>
      <c r="M34" s="262">
        <f>+SUM(F34:L34)</f>
        <v>0</v>
      </c>
    </row>
    <row r="35" spans="1:13" s="275" customFormat="1" ht="10.199999999999999" customHeight="1">
      <c r="A35" s="272" t="s">
        <v>477</v>
      </c>
      <c r="B35" s="355">
        <f>IFERROR(VLOOKUP(A35,BG!A:C,3,FALSE),0)</f>
        <v>661400232</v>
      </c>
      <c r="C35" s="296"/>
      <c r="D35" s="296"/>
      <c r="E35" s="274">
        <v>480551437.2035234</v>
      </c>
      <c r="F35" s="262">
        <f t="shared" si="1"/>
        <v>180848794.7964766</v>
      </c>
      <c r="G35" s="262">
        <f t="shared" si="5"/>
        <v>-180848794.7964766</v>
      </c>
      <c r="H35" s="262">
        <v>0</v>
      </c>
      <c r="I35" s="262">
        <v>0</v>
      </c>
      <c r="J35" s="262">
        <v>0</v>
      </c>
      <c r="K35" s="262">
        <v>0</v>
      </c>
      <c r="L35" s="262">
        <v>0</v>
      </c>
      <c r="M35" s="262">
        <f>+SUM(F35:L35)</f>
        <v>0</v>
      </c>
    </row>
    <row r="36" spans="1:13" s="275" customFormat="1" ht="10.199999999999999" customHeight="1">
      <c r="A36" s="272" t="s">
        <v>217</v>
      </c>
      <c r="B36" s="355"/>
      <c r="C36" s="296"/>
      <c r="D36" s="296"/>
      <c r="E36" s="274"/>
      <c r="F36" s="262">
        <f t="shared" si="1"/>
        <v>0</v>
      </c>
      <c r="G36" s="262">
        <f t="shared" si="5"/>
        <v>0</v>
      </c>
      <c r="H36" s="262"/>
      <c r="I36" s="262"/>
      <c r="J36" s="262"/>
      <c r="K36" s="262"/>
      <c r="L36" s="262"/>
      <c r="M36" s="262"/>
    </row>
    <row r="37" spans="1:13" s="275" customFormat="1" ht="10.199999999999999" customHeight="1">
      <c r="A37" s="272" t="s">
        <v>538</v>
      </c>
      <c r="B37" s="355">
        <f>IFERROR(VLOOKUP(A37,BG!A:C,3,FALSE),0)</f>
        <v>1300515741.99</v>
      </c>
      <c r="C37" s="296"/>
      <c r="D37" s="296"/>
      <c r="E37" s="274">
        <v>0</v>
      </c>
      <c r="F37" s="262">
        <f t="shared" si="1"/>
        <v>1300515741.99</v>
      </c>
      <c r="G37" s="262">
        <f t="shared" si="5"/>
        <v>-1300515741.99</v>
      </c>
      <c r="H37" s="262">
        <v>0</v>
      </c>
      <c r="I37" s="262">
        <v>0</v>
      </c>
      <c r="J37" s="262">
        <v>0</v>
      </c>
      <c r="K37" s="262">
        <v>0</v>
      </c>
      <c r="L37" s="262">
        <v>0</v>
      </c>
      <c r="M37" s="262">
        <f>+SUM(F37:L37)</f>
        <v>0</v>
      </c>
    </row>
    <row r="38" spans="1:13" s="275" customFormat="1" ht="10.199999999999999" customHeight="1">
      <c r="A38" s="272" t="s">
        <v>540</v>
      </c>
      <c r="B38" s="355">
        <f>IFERROR(VLOOKUP(A38,BG!A:C,3,FALSE),0)</f>
        <v>84172479</v>
      </c>
      <c r="C38" s="296"/>
      <c r="D38" s="296"/>
      <c r="E38" s="274">
        <v>0</v>
      </c>
      <c r="F38" s="262">
        <f t="shared" ref="F38" si="7">+B38+C38-D38-E38</f>
        <v>84172479</v>
      </c>
      <c r="G38" s="262">
        <f t="shared" ref="G38" si="8">-F38</f>
        <v>-84172479</v>
      </c>
      <c r="H38" s="262">
        <v>0</v>
      </c>
      <c r="I38" s="262">
        <v>0</v>
      </c>
      <c r="J38" s="262">
        <v>0</v>
      </c>
      <c r="K38" s="262">
        <v>0</v>
      </c>
      <c r="L38" s="262">
        <v>0</v>
      </c>
      <c r="M38" s="262">
        <f>+SUM(F38:L38)</f>
        <v>0</v>
      </c>
    </row>
    <row r="39" spans="1:13" s="275" customFormat="1" ht="10.199999999999999" customHeight="1">
      <c r="A39" s="272" t="s">
        <v>220</v>
      </c>
      <c r="B39" s="355"/>
      <c r="C39" s="296"/>
      <c r="D39" s="296"/>
      <c r="E39" s="274"/>
      <c r="F39" s="262">
        <f t="shared" si="1"/>
        <v>0</v>
      </c>
      <c r="G39" s="262">
        <f t="shared" si="5"/>
        <v>0</v>
      </c>
      <c r="H39" s="262"/>
      <c r="I39" s="262"/>
      <c r="J39" s="262"/>
      <c r="K39" s="262"/>
      <c r="L39" s="262"/>
      <c r="M39" s="262"/>
    </row>
    <row r="40" spans="1:13" s="275" customFormat="1" ht="10.199999999999999" customHeight="1">
      <c r="A40" s="272" t="s">
        <v>221</v>
      </c>
      <c r="B40" s="355"/>
      <c r="C40" s="296"/>
      <c r="D40" s="296"/>
      <c r="E40" s="274">
        <v>2434844459.1286817</v>
      </c>
      <c r="F40" s="262">
        <f t="shared" si="1"/>
        <v>-2434844459.1286817</v>
      </c>
      <c r="G40" s="262">
        <f t="shared" si="5"/>
        <v>2434844459.1286817</v>
      </c>
      <c r="H40" s="262"/>
      <c r="I40" s="262"/>
      <c r="J40" s="262"/>
      <c r="K40" s="262"/>
      <c r="L40" s="262"/>
      <c r="M40" s="262"/>
    </row>
    <row r="41" spans="1:13" s="275" customFormat="1" ht="10.199999999999999" customHeight="1">
      <c r="A41" s="272" t="s">
        <v>543</v>
      </c>
      <c r="B41" s="355">
        <f>IFERROR(VLOOKUP(A41,BG!A:C,3,FALSE),0)</f>
        <v>12937705011.4</v>
      </c>
      <c r="C41" s="296"/>
      <c r="D41" s="296"/>
      <c r="E41" s="274">
        <v>0</v>
      </c>
      <c r="F41" s="262">
        <f t="shared" si="1"/>
        <v>12937705011.4</v>
      </c>
      <c r="G41" s="262">
        <f t="shared" si="5"/>
        <v>-12937705011.4</v>
      </c>
      <c r="H41" s="262">
        <v>0</v>
      </c>
      <c r="I41" s="262">
        <v>0</v>
      </c>
      <c r="J41" s="262">
        <v>0</v>
      </c>
      <c r="K41" s="262">
        <v>0</v>
      </c>
      <c r="L41" s="262">
        <v>0</v>
      </c>
      <c r="M41" s="262">
        <f>+SUM(F41:L41)</f>
        <v>0</v>
      </c>
    </row>
    <row r="42" spans="1:13" s="275" customFormat="1" ht="10.199999999999999" customHeight="1">
      <c r="A42" s="272" t="s">
        <v>222</v>
      </c>
      <c r="B42" s="355"/>
      <c r="C42" s="296"/>
      <c r="D42" s="296"/>
      <c r="E42" s="274">
        <v>0</v>
      </c>
      <c r="F42" s="262">
        <f t="shared" si="1"/>
        <v>0</v>
      </c>
      <c r="G42" s="262">
        <f t="shared" si="5"/>
        <v>0</v>
      </c>
      <c r="H42" s="262">
        <v>0</v>
      </c>
      <c r="I42" s="262">
        <v>0</v>
      </c>
      <c r="J42" s="262">
        <v>0</v>
      </c>
      <c r="K42" s="262">
        <v>0</v>
      </c>
      <c r="L42" s="262">
        <v>0</v>
      </c>
      <c r="M42" s="262">
        <f>+SUM(F42:L42)</f>
        <v>0</v>
      </c>
    </row>
    <row r="43" spans="1:13" s="275" customFormat="1" ht="10.199999999999999" customHeight="1">
      <c r="A43" s="272" t="s">
        <v>418</v>
      </c>
      <c r="B43" s="355">
        <f>IFERROR(VLOOKUP(A43,BG!A:C,3,FALSE),0)</f>
        <v>1163590795.97</v>
      </c>
      <c r="C43" s="296"/>
      <c r="D43" s="296"/>
      <c r="E43" s="274"/>
      <c r="F43" s="262">
        <f t="shared" si="1"/>
        <v>1163590795.97</v>
      </c>
      <c r="G43" s="262">
        <f t="shared" si="5"/>
        <v>-1163590795.97</v>
      </c>
      <c r="H43" s="262">
        <v>0</v>
      </c>
      <c r="I43" s="262">
        <v>0</v>
      </c>
      <c r="J43" s="262">
        <v>0</v>
      </c>
      <c r="K43" s="262">
        <v>0</v>
      </c>
      <c r="L43" s="262">
        <v>0</v>
      </c>
      <c r="M43" s="262">
        <f>+SUM(F43:L43)</f>
        <v>0</v>
      </c>
    </row>
    <row r="44" spans="1:13" s="275" customFormat="1" ht="10.199999999999999" customHeight="1">
      <c r="A44" s="272" t="s">
        <v>479</v>
      </c>
      <c r="B44" s="355">
        <f>IFERROR(VLOOKUP(A44,BG!A:C,3,FALSE),0)</f>
        <v>1507097468.03</v>
      </c>
      <c r="C44" s="296"/>
      <c r="D44" s="296"/>
      <c r="E44" s="274">
        <v>0</v>
      </c>
      <c r="F44" s="262">
        <f t="shared" si="1"/>
        <v>1507097468.03</v>
      </c>
      <c r="G44" s="262">
        <f t="shared" si="5"/>
        <v>-1507097468.03</v>
      </c>
      <c r="H44" s="262">
        <v>0</v>
      </c>
      <c r="I44" s="262">
        <v>0</v>
      </c>
      <c r="J44" s="262">
        <v>0</v>
      </c>
      <c r="K44" s="262">
        <v>0</v>
      </c>
      <c r="L44" s="262">
        <v>0</v>
      </c>
      <c r="M44" s="262">
        <f>+SUM(F44:L44)</f>
        <v>0</v>
      </c>
    </row>
    <row r="45" spans="1:13" s="275" customFormat="1" ht="10.199999999999999" customHeight="1">
      <c r="A45" s="272" t="s">
        <v>224</v>
      </c>
      <c r="B45" s="355"/>
      <c r="C45" s="296"/>
      <c r="D45" s="296"/>
      <c r="E45" s="274">
        <v>514197630.84931505</v>
      </c>
      <c r="F45" s="262">
        <f t="shared" si="1"/>
        <v>-514197630.84931505</v>
      </c>
      <c r="G45" s="262">
        <f t="shared" si="5"/>
        <v>514197630.84931505</v>
      </c>
      <c r="H45" s="262"/>
      <c r="I45" s="262"/>
      <c r="J45" s="262"/>
      <c r="K45" s="262"/>
      <c r="L45" s="262"/>
      <c r="M45" s="262"/>
    </row>
    <row r="46" spans="1:13" s="275" customFormat="1" ht="10.199999999999999" customHeight="1">
      <c r="A46" s="272" t="s">
        <v>225</v>
      </c>
      <c r="B46" s="355"/>
      <c r="C46" s="296"/>
      <c r="D46" s="296"/>
      <c r="E46" s="274">
        <v>0</v>
      </c>
      <c r="F46" s="262">
        <f t="shared" si="1"/>
        <v>0</v>
      </c>
      <c r="G46" s="262">
        <f t="shared" si="5"/>
        <v>0</v>
      </c>
      <c r="H46" s="262">
        <v>0</v>
      </c>
      <c r="I46" s="262">
        <v>0</v>
      </c>
      <c r="J46" s="262">
        <v>0</v>
      </c>
      <c r="K46" s="262">
        <v>0</v>
      </c>
      <c r="L46" s="262">
        <v>0</v>
      </c>
      <c r="M46" s="262">
        <f t="shared" ref="M46:M55" si="9">+SUM(F46:L46)</f>
        <v>0</v>
      </c>
    </row>
    <row r="47" spans="1:13" s="275" customFormat="1" ht="10.199999999999999" customHeight="1">
      <c r="A47" s="272" t="s">
        <v>227</v>
      </c>
      <c r="B47" s="355">
        <f>IFERROR(VLOOKUP(A47,BG!A:C,3,FALSE),0)</f>
        <v>508546698</v>
      </c>
      <c r="C47" s="296"/>
      <c r="D47" s="296"/>
      <c r="E47" s="274">
        <v>513046956.26966047</v>
      </c>
      <c r="F47" s="262">
        <f t="shared" si="1"/>
        <v>-4500258.2696604729</v>
      </c>
      <c r="G47" s="262">
        <f t="shared" si="5"/>
        <v>4500258.2696604729</v>
      </c>
      <c r="H47" s="262">
        <v>0</v>
      </c>
      <c r="I47" s="262">
        <v>0</v>
      </c>
      <c r="J47" s="262">
        <v>0</v>
      </c>
      <c r="K47" s="262">
        <v>0</v>
      </c>
      <c r="L47" s="262">
        <v>0</v>
      </c>
      <c r="M47" s="262">
        <f t="shared" si="9"/>
        <v>0</v>
      </c>
    </row>
    <row r="48" spans="1:13" s="275" customFormat="1" ht="10.199999999999999" customHeight="1">
      <c r="A48" s="272" t="s">
        <v>229</v>
      </c>
      <c r="B48" s="355">
        <f>IFERROR(VLOOKUP(A48,BG!A:C,3,FALSE),0)</f>
        <v>101523842</v>
      </c>
      <c r="C48" s="296"/>
      <c r="D48" s="296"/>
      <c r="E48" s="274">
        <v>102649491.12004453</v>
      </c>
      <c r="F48" s="262">
        <f t="shared" si="1"/>
        <v>-1125649.1200445294</v>
      </c>
      <c r="G48" s="262">
        <f t="shared" si="5"/>
        <v>1125649.1200445294</v>
      </c>
      <c r="H48" s="262">
        <v>0</v>
      </c>
      <c r="I48" s="262">
        <v>0</v>
      </c>
      <c r="J48" s="262">
        <v>0</v>
      </c>
      <c r="K48" s="262">
        <v>0</v>
      </c>
      <c r="L48" s="262">
        <v>0</v>
      </c>
      <c r="M48" s="262">
        <f t="shared" si="9"/>
        <v>0</v>
      </c>
    </row>
    <row r="49" spans="1:13" s="275" customFormat="1" ht="10.199999999999999" customHeight="1">
      <c r="A49" s="272" t="s">
        <v>420</v>
      </c>
      <c r="B49" s="355">
        <f>IFERROR(VLOOKUP(A49,BG!A:C,3,FALSE),0)</f>
        <v>727233746.98000002</v>
      </c>
      <c r="C49" s="296"/>
      <c r="D49" s="296"/>
      <c r="E49" s="274">
        <v>0</v>
      </c>
      <c r="F49" s="262">
        <f t="shared" si="1"/>
        <v>727233746.98000002</v>
      </c>
      <c r="G49" s="262">
        <f t="shared" si="5"/>
        <v>-727233746.98000002</v>
      </c>
      <c r="H49" s="262">
        <v>0</v>
      </c>
      <c r="I49" s="262">
        <v>0</v>
      </c>
      <c r="J49" s="262">
        <v>0</v>
      </c>
      <c r="K49" s="262">
        <v>0</v>
      </c>
      <c r="L49" s="262">
        <v>0</v>
      </c>
      <c r="M49" s="262">
        <f t="shared" si="9"/>
        <v>0</v>
      </c>
    </row>
    <row r="50" spans="1:13" s="275" customFormat="1" ht="10.199999999999999" customHeight="1">
      <c r="A50" s="272" t="s">
        <v>231</v>
      </c>
      <c r="B50" s="355">
        <f>IFERROR(VLOOKUP(A50,BG!A:C,3,FALSE),0)</f>
        <v>0</v>
      </c>
      <c r="C50" s="296"/>
      <c r="D50" s="296"/>
      <c r="E50" s="274">
        <v>0</v>
      </c>
      <c r="F50" s="262">
        <f t="shared" si="1"/>
        <v>0</v>
      </c>
      <c r="G50" s="262">
        <f t="shared" si="5"/>
        <v>0</v>
      </c>
      <c r="H50" s="262">
        <v>0</v>
      </c>
      <c r="I50" s="262">
        <v>0</v>
      </c>
      <c r="J50" s="262">
        <v>0</v>
      </c>
      <c r="K50" s="262">
        <v>0</v>
      </c>
      <c r="L50" s="262">
        <v>0</v>
      </c>
      <c r="M50" s="262">
        <f t="shared" si="9"/>
        <v>0</v>
      </c>
    </row>
    <row r="51" spans="1:13" s="275" customFormat="1" ht="10.199999999999999" customHeight="1">
      <c r="A51" s="272" t="s">
        <v>481</v>
      </c>
      <c r="B51" s="355">
        <f>IFERROR(VLOOKUP(A51,BG!A:C,3,FALSE),0)</f>
        <v>717594845.99000001</v>
      </c>
      <c r="C51" s="296"/>
      <c r="D51" s="296"/>
      <c r="E51" s="274">
        <v>0</v>
      </c>
      <c r="F51" s="262">
        <f t="shared" si="1"/>
        <v>717594845.99000001</v>
      </c>
      <c r="G51" s="262">
        <f t="shared" si="5"/>
        <v>-717594845.99000001</v>
      </c>
      <c r="H51" s="262">
        <v>0</v>
      </c>
      <c r="I51" s="262">
        <v>0</v>
      </c>
      <c r="J51" s="262">
        <v>0</v>
      </c>
      <c r="K51" s="262">
        <v>0</v>
      </c>
      <c r="L51" s="262">
        <v>0</v>
      </c>
      <c r="M51" s="262">
        <f t="shared" si="9"/>
        <v>0</v>
      </c>
    </row>
    <row r="52" spans="1:13" s="275" customFormat="1" ht="10.199999999999999" customHeight="1">
      <c r="A52" s="272" t="s">
        <v>545</v>
      </c>
      <c r="B52" s="355">
        <f>IFERROR(VLOOKUP(A52,BG!A:C,3,FALSE),0)</f>
        <v>10094520548</v>
      </c>
      <c r="C52" s="296"/>
      <c r="D52" s="296"/>
      <c r="E52" s="274">
        <v>0</v>
      </c>
      <c r="F52" s="262">
        <f t="shared" ref="F52" si="10">+B52+C52-D52-E52</f>
        <v>10094520548</v>
      </c>
      <c r="G52" s="262">
        <f t="shared" ref="G52" si="11">-F52</f>
        <v>-10094520548</v>
      </c>
      <c r="H52" s="262">
        <v>0</v>
      </c>
      <c r="I52" s="262">
        <v>0</v>
      </c>
      <c r="J52" s="262">
        <v>0</v>
      </c>
      <c r="K52" s="262">
        <v>0</v>
      </c>
      <c r="L52" s="262">
        <v>0</v>
      </c>
      <c r="M52" s="262">
        <f t="shared" si="9"/>
        <v>0</v>
      </c>
    </row>
    <row r="53" spans="1:13" s="275" customFormat="1" ht="10.199999999999999" customHeight="1">
      <c r="A53" s="272" t="s">
        <v>232</v>
      </c>
      <c r="B53" s="355"/>
      <c r="C53" s="296"/>
      <c r="D53" s="296"/>
      <c r="E53" s="274">
        <v>0</v>
      </c>
      <c r="F53" s="262">
        <f t="shared" si="1"/>
        <v>0</v>
      </c>
      <c r="G53" s="262">
        <f t="shared" si="5"/>
        <v>0</v>
      </c>
      <c r="H53" s="262">
        <v>0</v>
      </c>
      <c r="I53" s="262">
        <v>0</v>
      </c>
      <c r="J53" s="262">
        <v>0</v>
      </c>
      <c r="K53" s="262">
        <v>0</v>
      </c>
      <c r="L53" s="262">
        <v>0</v>
      </c>
      <c r="M53" s="262">
        <f t="shared" si="9"/>
        <v>0</v>
      </c>
    </row>
    <row r="54" spans="1:13" s="275" customFormat="1" ht="10.199999999999999" customHeight="1">
      <c r="A54" s="272" t="s">
        <v>243</v>
      </c>
      <c r="B54" s="355">
        <f>IFERROR(VLOOKUP(A54,BG!A:C,3,FALSE),0)</f>
        <v>0</v>
      </c>
      <c r="C54" s="296"/>
      <c r="D54" s="296"/>
      <c r="E54" s="274">
        <v>245338449.41680485</v>
      </c>
      <c r="F54" s="262">
        <f t="shared" si="1"/>
        <v>-245338449.41680485</v>
      </c>
      <c r="G54" s="262">
        <f t="shared" si="5"/>
        <v>245338449.41680485</v>
      </c>
      <c r="H54" s="262">
        <v>0</v>
      </c>
      <c r="I54" s="262">
        <v>0</v>
      </c>
      <c r="J54" s="262">
        <v>0</v>
      </c>
      <c r="K54" s="262">
        <v>0</v>
      </c>
      <c r="L54" s="262">
        <v>0</v>
      </c>
      <c r="M54" s="262">
        <f t="shared" si="9"/>
        <v>0</v>
      </c>
    </row>
    <row r="55" spans="1:13" s="275" customFormat="1" ht="10.199999999999999" customHeight="1">
      <c r="A55" s="272" t="s">
        <v>244</v>
      </c>
      <c r="B55" s="355">
        <f>IFERROR(VLOOKUP(A55,BG!A:C,3,FALSE),0)</f>
        <v>511739969</v>
      </c>
      <c r="C55" s="296"/>
      <c r="D55" s="296"/>
      <c r="E55" s="274">
        <v>515022173.43596774</v>
      </c>
      <c r="F55" s="262">
        <f t="shared" si="1"/>
        <v>-3282204.4359677434</v>
      </c>
      <c r="G55" s="262">
        <f t="shared" si="5"/>
        <v>3282204.4359677434</v>
      </c>
      <c r="H55" s="262">
        <v>0</v>
      </c>
      <c r="I55" s="262">
        <v>0</v>
      </c>
      <c r="J55" s="262">
        <v>0</v>
      </c>
      <c r="K55" s="262">
        <v>0</v>
      </c>
      <c r="L55" s="262">
        <v>0</v>
      </c>
      <c r="M55" s="262">
        <f t="shared" si="9"/>
        <v>0</v>
      </c>
    </row>
    <row r="56" spans="1:13" s="275" customFormat="1" ht="10.199999999999999" customHeight="1">
      <c r="A56" s="272" t="s">
        <v>234</v>
      </c>
      <c r="B56" s="355"/>
      <c r="C56" s="296"/>
      <c r="D56" s="296"/>
      <c r="E56" s="274">
        <v>201912211.38769138</v>
      </c>
      <c r="F56" s="262">
        <f t="shared" si="1"/>
        <v>-201912211.38769138</v>
      </c>
      <c r="G56" s="262">
        <f t="shared" si="5"/>
        <v>201912211.38769138</v>
      </c>
      <c r="H56" s="262"/>
      <c r="I56" s="262"/>
      <c r="J56" s="262"/>
      <c r="K56" s="262"/>
      <c r="L56" s="262"/>
      <c r="M56" s="262"/>
    </row>
    <row r="57" spans="1:13" s="275" customFormat="1" ht="10.199999999999999" customHeight="1">
      <c r="A57" s="272" t="s">
        <v>235</v>
      </c>
      <c r="B57" s="355"/>
      <c r="C57" s="296"/>
      <c r="D57" s="296"/>
      <c r="E57" s="274">
        <v>201912211.38769138</v>
      </c>
      <c r="F57" s="262">
        <f t="shared" si="1"/>
        <v>-201912211.38769138</v>
      </c>
      <c r="G57" s="262">
        <f t="shared" si="5"/>
        <v>201912211.38769138</v>
      </c>
      <c r="H57" s="262"/>
      <c r="I57" s="262"/>
      <c r="J57" s="262"/>
      <c r="K57" s="262"/>
      <c r="L57" s="262"/>
      <c r="M57" s="262"/>
    </row>
    <row r="58" spans="1:13" s="275" customFormat="1" ht="10.199999999999999" customHeight="1">
      <c r="A58" s="272" t="s">
        <v>236</v>
      </c>
      <c r="B58" s="355"/>
      <c r="C58" s="296"/>
      <c r="D58" s="296"/>
      <c r="E58" s="274">
        <v>199267102.88789141</v>
      </c>
      <c r="F58" s="262">
        <f t="shared" si="1"/>
        <v>-199267102.88789141</v>
      </c>
      <c r="G58" s="262">
        <f t="shared" si="5"/>
        <v>199267102.88789141</v>
      </c>
      <c r="H58" s="262"/>
      <c r="I58" s="262"/>
      <c r="J58" s="262"/>
      <c r="K58" s="262"/>
      <c r="L58" s="262"/>
      <c r="M58" s="262"/>
    </row>
    <row r="59" spans="1:13" s="275" customFormat="1" ht="10.199999999999999" customHeight="1">
      <c r="A59" s="272" t="s">
        <v>237</v>
      </c>
      <c r="B59" s="355"/>
      <c r="C59" s="296"/>
      <c r="D59" s="296"/>
      <c r="E59" s="274">
        <v>199267102.88789141</v>
      </c>
      <c r="F59" s="262">
        <f t="shared" si="1"/>
        <v>-199267102.88789141</v>
      </c>
      <c r="G59" s="262">
        <f t="shared" si="5"/>
        <v>199267102.88789141</v>
      </c>
      <c r="H59" s="262"/>
      <c r="I59" s="262"/>
      <c r="J59" s="262"/>
      <c r="K59" s="262"/>
      <c r="L59" s="262"/>
      <c r="M59" s="262"/>
    </row>
    <row r="60" spans="1:13" s="275" customFormat="1" ht="10.199999999999999" customHeight="1">
      <c r="A60" s="272" t="s">
        <v>238</v>
      </c>
      <c r="B60" s="355"/>
      <c r="C60" s="296"/>
      <c r="D60" s="296"/>
      <c r="E60" s="274">
        <v>199267102.88789141</v>
      </c>
      <c r="F60" s="262">
        <f t="shared" si="1"/>
        <v>-199267102.88789141</v>
      </c>
      <c r="G60" s="262">
        <f t="shared" si="5"/>
        <v>199267102.88789141</v>
      </c>
      <c r="H60" s="262"/>
      <c r="I60" s="262"/>
      <c r="J60" s="262"/>
      <c r="K60" s="262"/>
      <c r="L60" s="262"/>
      <c r="M60" s="262"/>
    </row>
    <row r="61" spans="1:13" s="275" customFormat="1" ht="10.199999999999999" customHeight="1">
      <c r="A61" s="272" t="s">
        <v>292</v>
      </c>
      <c r="B61" s="355"/>
      <c r="C61" s="296"/>
      <c r="D61" s="296"/>
      <c r="E61" s="274">
        <v>199267102.88789141</v>
      </c>
      <c r="F61" s="262">
        <f t="shared" si="1"/>
        <v>-199267102.88789141</v>
      </c>
      <c r="G61" s="262">
        <f t="shared" si="5"/>
        <v>199267102.88789141</v>
      </c>
      <c r="H61" s="262"/>
      <c r="I61" s="262"/>
      <c r="J61" s="262"/>
      <c r="K61" s="262"/>
      <c r="L61" s="262"/>
      <c r="M61" s="262"/>
    </row>
    <row r="62" spans="1:13" s="275" customFormat="1" ht="10.199999999999999" customHeight="1">
      <c r="A62" s="272" t="s">
        <v>239</v>
      </c>
      <c r="B62" s="355"/>
      <c r="C62" s="296"/>
      <c r="D62" s="296"/>
      <c r="E62" s="274">
        <v>199267102.88789141</v>
      </c>
      <c r="F62" s="262">
        <f t="shared" si="1"/>
        <v>-199267102.88789141</v>
      </c>
      <c r="G62" s="262">
        <f t="shared" si="5"/>
        <v>199267102.88789141</v>
      </c>
      <c r="H62" s="262"/>
      <c r="I62" s="262"/>
      <c r="J62" s="262"/>
      <c r="K62" s="262"/>
      <c r="L62" s="262"/>
      <c r="M62" s="262"/>
    </row>
    <row r="63" spans="1:13" s="275" customFormat="1" ht="10.199999999999999" customHeight="1">
      <c r="A63" s="272" t="s">
        <v>240</v>
      </c>
      <c r="B63" s="355"/>
      <c r="C63" s="296"/>
      <c r="D63" s="296"/>
      <c r="E63" s="274">
        <v>199267102.88789141</v>
      </c>
      <c r="F63" s="262">
        <f t="shared" si="1"/>
        <v>-199267102.88789141</v>
      </c>
      <c r="G63" s="262">
        <f t="shared" si="5"/>
        <v>199267102.88789141</v>
      </c>
      <c r="H63" s="262"/>
      <c r="I63" s="262"/>
      <c r="J63" s="262"/>
      <c r="K63" s="262"/>
      <c r="L63" s="262"/>
      <c r="M63" s="262"/>
    </row>
    <row r="64" spans="1:13" s="275" customFormat="1" ht="10.199999999999999" customHeight="1">
      <c r="A64" s="272" t="s">
        <v>241</v>
      </c>
      <c r="B64" s="355"/>
      <c r="C64" s="296"/>
      <c r="D64" s="296"/>
      <c r="E64" s="274">
        <v>199267102.88789141</v>
      </c>
      <c r="F64" s="262">
        <f t="shared" si="1"/>
        <v>-199267102.88789141</v>
      </c>
      <c r="G64" s="262">
        <f t="shared" si="5"/>
        <v>199267102.88789141</v>
      </c>
      <c r="H64" s="262"/>
      <c r="I64" s="262"/>
      <c r="J64" s="262"/>
      <c r="K64" s="262"/>
      <c r="L64" s="262"/>
      <c r="M64" s="262"/>
    </row>
    <row r="65" spans="1:13" s="275" customFormat="1" ht="10.199999999999999" customHeight="1">
      <c r="A65" s="272" t="s">
        <v>242</v>
      </c>
      <c r="B65" s="355"/>
      <c r="C65" s="296"/>
      <c r="D65" s="296"/>
      <c r="E65" s="274">
        <v>199267102.88789141</v>
      </c>
      <c r="F65" s="262">
        <f t="shared" si="1"/>
        <v>-199267102.88789141</v>
      </c>
      <c r="G65" s="262">
        <f t="shared" si="5"/>
        <v>199267102.88789141</v>
      </c>
      <c r="H65" s="262"/>
      <c r="I65" s="262"/>
      <c r="J65" s="262"/>
      <c r="K65" s="262"/>
      <c r="L65" s="262"/>
      <c r="M65" s="262"/>
    </row>
    <row r="66" spans="1:13" s="275" customFormat="1" ht="10.199999999999999" customHeight="1">
      <c r="A66" s="272" t="s">
        <v>391</v>
      </c>
      <c r="B66" s="355"/>
      <c r="C66" s="296"/>
      <c r="D66" s="296"/>
      <c r="E66" s="274">
        <v>511148022.17359167</v>
      </c>
      <c r="F66" s="262">
        <f t="shared" si="1"/>
        <v>-511148022.17359167</v>
      </c>
      <c r="G66" s="262">
        <f t="shared" si="5"/>
        <v>511148022.17359167</v>
      </c>
      <c r="H66" s="262"/>
      <c r="I66" s="262"/>
      <c r="J66" s="262"/>
      <c r="K66" s="262"/>
      <c r="L66" s="262"/>
      <c r="M66" s="262"/>
    </row>
    <row r="67" spans="1:13" s="275" customFormat="1" ht="10.199999999999999" customHeight="1">
      <c r="A67" s="272" t="s">
        <v>392</v>
      </c>
      <c r="B67" s="355"/>
      <c r="C67" s="296"/>
      <c r="D67" s="296"/>
      <c r="E67" s="274">
        <v>510463172.0283891</v>
      </c>
      <c r="F67" s="262">
        <f t="shared" si="1"/>
        <v>-510463172.0283891</v>
      </c>
      <c r="G67" s="262">
        <f t="shared" si="5"/>
        <v>510463172.0283891</v>
      </c>
      <c r="H67" s="262"/>
      <c r="I67" s="262"/>
      <c r="J67" s="262"/>
      <c r="K67" s="262"/>
      <c r="L67" s="262"/>
      <c r="M67" s="262"/>
    </row>
    <row r="68" spans="1:13" s="275" customFormat="1" ht="10.199999999999999" customHeight="1">
      <c r="A68" s="272" t="s">
        <v>389</v>
      </c>
      <c r="B68" s="355"/>
      <c r="C68" s="296"/>
      <c r="D68" s="296"/>
      <c r="E68" s="274">
        <v>510463172.0283891</v>
      </c>
      <c r="F68" s="262">
        <f t="shared" si="1"/>
        <v>-510463172.0283891</v>
      </c>
      <c r="G68" s="262">
        <f t="shared" si="5"/>
        <v>510463172.0283891</v>
      </c>
      <c r="H68" s="262"/>
      <c r="I68" s="262"/>
      <c r="J68" s="262"/>
      <c r="K68" s="262"/>
      <c r="L68" s="262"/>
      <c r="M68" s="262"/>
    </row>
    <row r="69" spans="1:13" s="275" customFormat="1" ht="10.199999999999999" customHeight="1">
      <c r="A69" s="272" t="s">
        <v>393</v>
      </c>
      <c r="B69" s="355"/>
      <c r="C69" s="296"/>
      <c r="D69" s="296"/>
      <c r="E69" s="274">
        <v>510463172.0283891</v>
      </c>
      <c r="F69" s="262">
        <f t="shared" si="1"/>
        <v>-510463172.0283891</v>
      </c>
      <c r="G69" s="262">
        <f t="shared" si="5"/>
        <v>510463172.0283891</v>
      </c>
      <c r="H69" s="262"/>
      <c r="I69" s="262"/>
      <c r="J69" s="262"/>
      <c r="K69" s="262"/>
      <c r="L69" s="262"/>
      <c r="M69" s="262"/>
    </row>
    <row r="70" spans="1:13" s="275" customFormat="1" ht="10.199999999999999" customHeight="1">
      <c r="A70" s="272" t="s">
        <v>394</v>
      </c>
      <c r="B70" s="355"/>
      <c r="C70" s="296"/>
      <c r="D70" s="296"/>
      <c r="E70" s="274">
        <v>510463172.0283891</v>
      </c>
      <c r="F70" s="262">
        <f t="shared" si="1"/>
        <v>-510463172.0283891</v>
      </c>
      <c r="G70" s="262">
        <f t="shared" si="5"/>
        <v>510463172.0283891</v>
      </c>
      <c r="H70" s="262"/>
      <c r="I70" s="262"/>
      <c r="J70" s="262"/>
      <c r="K70" s="262"/>
      <c r="L70" s="262"/>
      <c r="M70" s="262"/>
    </row>
    <row r="71" spans="1:13" s="275" customFormat="1" ht="10.199999999999999" customHeight="1">
      <c r="A71" s="272" t="s">
        <v>390</v>
      </c>
      <c r="B71" s="355"/>
      <c r="C71" s="296"/>
      <c r="D71" s="296"/>
      <c r="E71" s="274">
        <v>510463172.0283891</v>
      </c>
      <c r="F71" s="262">
        <f t="shared" si="1"/>
        <v>-510463172.0283891</v>
      </c>
      <c r="G71" s="262">
        <f t="shared" si="5"/>
        <v>510463172.0283891</v>
      </c>
      <c r="H71" s="262"/>
      <c r="I71" s="262"/>
      <c r="J71" s="262"/>
      <c r="K71" s="262"/>
      <c r="L71" s="262"/>
      <c r="M71" s="262"/>
    </row>
    <row r="72" spans="1:13" s="275" customFormat="1" ht="10.199999999999999" customHeight="1">
      <c r="A72" s="272" t="s">
        <v>246</v>
      </c>
      <c r="B72" s="355">
        <f>IFERROR(VLOOKUP(A72,BG!A:C,3,FALSE),0)</f>
        <v>505564098</v>
      </c>
      <c r="C72" s="296"/>
      <c r="D72" s="296"/>
      <c r="E72" s="274">
        <v>506550666.43113458</v>
      </c>
      <c r="F72" s="262">
        <f t="shared" si="1"/>
        <v>-986568.43113458157</v>
      </c>
      <c r="G72" s="262">
        <f t="shared" si="5"/>
        <v>986568.43113458157</v>
      </c>
      <c r="H72" s="262">
        <v>0</v>
      </c>
      <c r="I72" s="262">
        <v>0</v>
      </c>
      <c r="J72" s="262">
        <v>0</v>
      </c>
      <c r="K72" s="262">
        <v>0</v>
      </c>
      <c r="L72" s="262">
        <v>0</v>
      </c>
      <c r="M72" s="262">
        <f>+SUM(F72:L72)</f>
        <v>0</v>
      </c>
    </row>
    <row r="73" spans="1:13" s="275" customFormat="1" ht="10.199999999999999" customHeight="1">
      <c r="A73" s="272" t="s">
        <v>248</v>
      </c>
      <c r="B73" s="355">
        <f>IFERROR(VLOOKUP(A73,BG!A:C,3,FALSE),0)</f>
        <v>505564098</v>
      </c>
      <c r="C73" s="296"/>
      <c r="D73" s="296"/>
      <c r="E73" s="274">
        <v>506550666.43113458</v>
      </c>
      <c r="F73" s="262">
        <f t="shared" si="1"/>
        <v>-986568.43113458157</v>
      </c>
      <c r="G73" s="262">
        <f t="shared" si="5"/>
        <v>986568.43113458157</v>
      </c>
      <c r="H73" s="262">
        <v>0</v>
      </c>
      <c r="I73" s="262">
        <v>0</v>
      </c>
      <c r="J73" s="262">
        <v>0</v>
      </c>
      <c r="K73" s="262">
        <v>0</v>
      </c>
      <c r="L73" s="262">
        <v>0</v>
      </c>
      <c r="M73" s="262">
        <f>+SUM(F73:L73)</f>
        <v>0</v>
      </c>
    </row>
    <row r="74" spans="1:13" s="275" customFormat="1" ht="10.199999999999999" customHeight="1">
      <c r="A74" s="272" t="s">
        <v>250</v>
      </c>
      <c r="B74" s="355">
        <f>IFERROR(VLOOKUP(A74,BG!A:C,3,FALSE),0)</f>
        <v>0</v>
      </c>
      <c r="C74" s="296"/>
      <c r="D74" s="296"/>
      <c r="E74" s="274">
        <v>522737829.66777599</v>
      </c>
      <c r="F74" s="262">
        <f t="shared" si="1"/>
        <v>-522737829.66777599</v>
      </c>
      <c r="G74" s="262">
        <f t="shared" si="5"/>
        <v>522737829.66777599</v>
      </c>
      <c r="H74" s="262"/>
      <c r="I74" s="262"/>
      <c r="J74" s="262"/>
      <c r="K74" s="262"/>
      <c r="L74" s="262"/>
      <c r="M74" s="262"/>
    </row>
    <row r="75" spans="1:13" s="275" customFormat="1" ht="10.199999999999999" customHeight="1">
      <c r="A75" s="272" t="s">
        <v>395</v>
      </c>
      <c r="B75" s="355">
        <f>IFERROR(VLOOKUP(A75,BG!A:C,3,FALSE),0)</f>
        <v>0</v>
      </c>
      <c r="C75" s="296"/>
      <c r="D75" s="296"/>
      <c r="E75" s="274">
        <v>124815552.74499473</v>
      </c>
      <c r="F75" s="262">
        <f t="shared" si="1"/>
        <v>-124815552.74499473</v>
      </c>
      <c r="G75" s="262">
        <f t="shared" si="5"/>
        <v>124815552.74499473</v>
      </c>
      <c r="H75" s="262"/>
      <c r="I75" s="262"/>
      <c r="J75" s="262"/>
      <c r="K75" s="262"/>
      <c r="L75" s="262"/>
      <c r="M75" s="262"/>
    </row>
    <row r="76" spans="1:13" s="275" customFormat="1" ht="10.199999999999999" customHeight="1">
      <c r="A76" s="272" t="s">
        <v>396</v>
      </c>
      <c r="B76" s="355">
        <f>IFERROR(VLOOKUP(A76,BG!A:C,3,FALSE),0)</f>
        <v>0</v>
      </c>
      <c r="C76" s="296"/>
      <c r="D76" s="296"/>
      <c r="E76" s="274">
        <v>124815552.74499473</v>
      </c>
      <c r="F76" s="262">
        <f t="shared" si="1"/>
        <v>-124815552.74499473</v>
      </c>
      <c r="G76" s="262">
        <f t="shared" si="5"/>
        <v>124815552.74499473</v>
      </c>
      <c r="H76" s="262"/>
      <c r="I76" s="262"/>
      <c r="J76" s="262"/>
      <c r="K76" s="262"/>
      <c r="L76" s="262"/>
      <c r="M76" s="262"/>
    </row>
    <row r="77" spans="1:13" s="275" customFormat="1" ht="10.199999999999999" customHeight="1">
      <c r="A77" s="272" t="s">
        <v>251</v>
      </c>
      <c r="B77" s="355">
        <f>IFERROR(VLOOKUP(A77,BG!A:C,3,FALSE),0)</f>
        <v>0</v>
      </c>
      <c r="C77" s="296"/>
      <c r="D77" s="296"/>
      <c r="E77" s="274">
        <v>89426718.463574097</v>
      </c>
      <c r="F77" s="262">
        <f t="shared" si="1"/>
        <v>-89426718.463574097</v>
      </c>
      <c r="G77" s="262">
        <f t="shared" si="5"/>
        <v>89426718.463574097</v>
      </c>
      <c r="H77" s="262"/>
      <c r="I77" s="262"/>
      <c r="J77" s="262"/>
      <c r="K77" s="262"/>
      <c r="L77" s="262"/>
      <c r="M77" s="262"/>
    </row>
    <row r="78" spans="1:13" s="275" customFormat="1" ht="10.199999999999999" customHeight="1">
      <c r="A78" s="272" t="s">
        <v>252</v>
      </c>
      <c r="B78" s="355">
        <f>IFERROR(VLOOKUP(A78,BG!A:C,3,FALSE),0)</f>
        <v>0</v>
      </c>
      <c r="C78" s="296"/>
      <c r="D78" s="296"/>
      <c r="E78" s="274">
        <v>37274144.356443949</v>
      </c>
      <c r="F78" s="262">
        <f t="shared" si="1"/>
        <v>-37274144.356443949</v>
      </c>
      <c r="G78" s="262">
        <f t="shared" si="5"/>
        <v>37274144.356443949</v>
      </c>
      <c r="H78" s="262"/>
      <c r="I78" s="262"/>
      <c r="J78" s="262"/>
      <c r="K78" s="262"/>
      <c r="L78" s="262"/>
      <c r="M78" s="262"/>
    </row>
    <row r="79" spans="1:13" s="275" customFormat="1" ht="10.199999999999999" customHeight="1">
      <c r="A79" s="272" t="s">
        <v>253</v>
      </c>
      <c r="B79" s="355">
        <f>IFERROR(VLOOKUP(A79,BG!A:C,3,FALSE),0)</f>
        <v>0</v>
      </c>
      <c r="C79" s="296"/>
      <c r="D79" s="296"/>
      <c r="E79" s="274">
        <v>102220948.75368312</v>
      </c>
      <c r="F79" s="262">
        <f t="shared" si="1"/>
        <v>-102220948.75368312</v>
      </c>
      <c r="G79" s="262">
        <f t="shared" si="5"/>
        <v>102220948.75368312</v>
      </c>
      <c r="H79" s="262"/>
      <c r="I79" s="262"/>
      <c r="J79" s="262"/>
      <c r="K79" s="262"/>
      <c r="L79" s="262"/>
      <c r="M79" s="262"/>
    </row>
    <row r="80" spans="1:13" s="275" customFormat="1" ht="10.199999999999999" customHeight="1">
      <c r="A80" s="272" t="s">
        <v>254</v>
      </c>
      <c r="B80" s="355">
        <f>IFERROR(VLOOKUP(A80,BG!A:C,3,FALSE),0)</f>
        <v>202979452</v>
      </c>
      <c r="C80" s="296"/>
      <c r="D80" s="296"/>
      <c r="E80" s="274">
        <v>0</v>
      </c>
      <c r="F80" s="262">
        <f t="shared" ref="F80:F169" si="12">+B80+C80-D80-E80</f>
        <v>202979452</v>
      </c>
      <c r="G80" s="262">
        <f t="shared" si="5"/>
        <v>-202979452</v>
      </c>
      <c r="H80" s="262">
        <v>0</v>
      </c>
      <c r="I80" s="262">
        <v>0</v>
      </c>
      <c r="J80" s="262">
        <v>0</v>
      </c>
      <c r="K80" s="262">
        <v>0</v>
      </c>
      <c r="L80" s="262">
        <v>0</v>
      </c>
      <c r="M80" s="262">
        <f t="shared" ref="M80:M111" si="13">+SUM(F80:L80)</f>
        <v>0</v>
      </c>
    </row>
    <row r="81" spans="1:13" s="275" customFormat="1" ht="10.199999999999999" customHeight="1">
      <c r="A81" s="272" t="s">
        <v>256</v>
      </c>
      <c r="B81" s="355">
        <f>IFERROR(VLOOKUP(A81,BG!A:C,3,FALSE),0)</f>
        <v>202979452</v>
      </c>
      <c r="C81" s="296"/>
      <c r="D81" s="296"/>
      <c r="E81" s="274">
        <v>0</v>
      </c>
      <c r="F81" s="262">
        <f t="shared" si="12"/>
        <v>202979452</v>
      </c>
      <c r="G81" s="262">
        <f t="shared" si="5"/>
        <v>-202979452</v>
      </c>
      <c r="H81" s="262">
        <v>0</v>
      </c>
      <c r="I81" s="262">
        <v>0</v>
      </c>
      <c r="J81" s="262">
        <v>0</v>
      </c>
      <c r="K81" s="262">
        <v>0</v>
      </c>
      <c r="L81" s="262">
        <v>0</v>
      </c>
      <c r="M81" s="262">
        <f t="shared" si="13"/>
        <v>0</v>
      </c>
    </row>
    <row r="82" spans="1:13" s="275" customFormat="1" ht="10.199999999999999" customHeight="1">
      <c r="A82" s="272" t="s">
        <v>258</v>
      </c>
      <c r="B82" s="355">
        <f>IFERROR(VLOOKUP(A82,BG!A:C,3,FALSE),0)</f>
        <v>202979452</v>
      </c>
      <c r="C82" s="296"/>
      <c r="D82" s="296"/>
      <c r="E82" s="274">
        <v>0</v>
      </c>
      <c r="F82" s="262">
        <f t="shared" si="12"/>
        <v>202979452</v>
      </c>
      <c r="G82" s="262">
        <f t="shared" si="5"/>
        <v>-202979452</v>
      </c>
      <c r="H82" s="262">
        <v>0</v>
      </c>
      <c r="I82" s="262">
        <v>0</v>
      </c>
      <c r="J82" s="262">
        <v>0</v>
      </c>
      <c r="K82" s="262">
        <v>0</v>
      </c>
      <c r="L82" s="262">
        <v>0</v>
      </c>
      <c r="M82" s="262">
        <f t="shared" si="13"/>
        <v>0</v>
      </c>
    </row>
    <row r="83" spans="1:13" s="275" customFormat="1" ht="10.199999999999999" customHeight="1">
      <c r="A83" s="272" t="s">
        <v>260</v>
      </c>
      <c r="B83" s="355">
        <f>IFERROR(VLOOKUP(A83,BG!A:C,3,FALSE),0)</f>
        <v>202979452</v>
      </c>
      <c r="C83" s="296"/>
      <c r="D83" s="296"/>
      <c r="E83" s="274">
        <v>0</v>
      </c>
      <c r="F83" s="262">
        <f t="shared" si="12"/>
        <v>202979452</v>
      </c>
      <c r="G83" s="262">
        <f t="shared" si="5"/>
        <v>-202979452</v>
      </c>
      <c r="H83" s="262">
        <v>0</v>
      </c>
      <c r="I83" s="262">
        <v>0</v>
      </c>
      <c r="J83" s="262">
        <v>0</v>
      </c>
      <c r="K83" s="262">
        <v>0</v>
      </c>
      <c r="L83" s="262">
        <v>0</v>
      </c>
      <c r="M83" s="262">
        <f t="shared" si="13"/>
        <v>0</v>
      </c>
    </row>
    <row r="84" spans="1:13" s="275" customFormat="1" ht="10.199999999999999" customHeight="1">
      <c r="A84" s="272" t="s">
        <v>262</v>
      </c>
      <c r="B84" s="355">
        <f>IFERROR(VLOOKUP(A84,BG!A:C,3,FALSE),0)</f>
        <v>202979452</v>
      </c>
      <c r="C84" s="296"/>
      <c r="D84" s="296">
        <f>+C217</f>
        <v>0</v>
      </c>
      <c r="E84" s="274">
        <v>0</v>
      </c>
      <c r="F84" s="262">
        <f t="shared" si="12"/>
        <v>202979452</v>
      </c>
      <c r="G84" s="262">
        <f t="shared" si="5"/>
        <v>-202979452</v>
      </c>
      <c r="H84" s="262">
        <v>0</v>
      </c>
      <c r="I84" s="262">
        <v>0</v>
      </c>
      <c r="J84" s="262">
        <v>0</v>
      </c>
      <c r="K84" s="262">
        <v>0</v>
      </c>
      <c r="L84" s="262">
        <v>0</v>
      </c>
      <c r="M84" s="262">
        <f t="shared" si="13"/>
        <v>0</v>
      </c>
    </row>
    <row r="85" spans="1:13" s="275" customFormat="1" ht="10.199999999999999" customHeight="1">
      <c r="A85" s="272" t="s">
        <v>264</v>
      </c>
      <c r="B85" s="355">
        <f>IFERROR(VLOOKUP(A85,BG!A:C,3,FALSE),0)</f>
        <v>202979452</v>
      </c>
      <c r="C85" s="296"/>
      <c r="D85" s="296"/>
      <c r="E85" s="274">
        <v>0</v>
      </c>
      <c r="F85" s="262">
        <f t="shared" si="12"/>
        <v>202979452</v>
      </c>
      <c r="G85" s="262">
        <f t="shared" si="5"/>
        <v>-202979452</v>
      </c>
      <c r="H85" s="262">
        <v>0</v>
      </c>
      <c r="I85" s="262">
        <v>0</v>
      </c>
      <c r="J85" s="262">
        <v>0</v>
      </c>
      <c r="K85" s="262">
        <v>0</v>
      </c>
      <c r="L85" s="262">
        <v>0</v>
      </c>
      <c r="M85" s="262">
        <f t="shared" si="13"/>
        <v>0</v>
      </c>
    </row>
    <row r="86" spans="1:13" s="275" customFormat="1" ht="10.199999999999999" customHeight="1">
      <c r="A86" s="272" t="s">
        <v>266</v>
      </c>
      <c r="B86" s="355">
        <f>IFERROR(VLOOKUP(A86,BG!A:C,3,FALSE),0)</f>
        <v>202979452</v>
      </c>
      <c r="C86" s="296"/>
      <c r="D86" s="296"/>
      <c r="E86" s="274">
        <v>0</v>
      </c>
      <c r="F86" s="262">
        <f t="shared" si="12"/>
        <v>202979452</v>
      </c>
      <c r="G86" s="262">
        <f t="shared" si="5"/>
        <v>-202979452</v>
      </c>
      <c r="H86" s="262">
        <v>0</v>
      </c>
      <c r="I86" s="262">
        <v>0</v>
      </c>
      <c r="J86" s="262">
        <v>0</v>
      </c>
      <c r="K86" s="262">
        <v>0</v>
      </c>
      <c r="L86" s="262">
        <v>0</v>
      </c>
      <c r="M86" s="262">
        <f t="shared" si="13"/>
        <v>0</v>
      </c>
    </row>
    <row r="87" spans="1:13" s="275" customFormat="1" ht="10.199999999999999" customHeight="1">
      <c r="A87" s="272" t="s">
        <v>268</v>
      </c>
      <c r="B87" s="355">
        <f>IFERROR(VLOOKUP(A87,BG!A:C,3,FALSE),0)</f>
        <v>202979452</v>
      </c>
      <c r="C87" s="296"/>
      <c r="D87" s="296"/>
      <c r="E87" s="274">
        <v>0</v>
      </c>
      <c r="F87" s="262">
        <f t="shared" si="12"/>
        <v>202979452</v>
      </c>
      <c r="G87" s="262">
        <f t="shared" si="5"/>
        <v>-202979452</v>
      </c>
      <c r="H87" s="262">
        <v>0</v>
      </c>
      <c r="I87" s="262">
        <v>0</v>
      </c>
      <c r="J87" s="262">
        <v>0</v>
      </c>
      <c r="K87" s="262">
        <v>0</v>
      </c>
      <c r="L87" s="262">
        <v>0</v>
      </c>
      <c r="M87" s="262">
        <f t="shared" si="13"/>
        <v>0</v>
      </c>
    </row>
    <row r="88" spans="1:13" s="275" customFormat="1" ht="10.199999999999999" customHeight="1">
      <c r="A88" s="272" t="s">
        <v>270</v>
      </c>
      <c r="B88" s="355">
        <f>IFERROR(VLOOKUP(A88,BG!A:C,3,FALSE),0)</f>
        <v>202979452</v>
      </c>
      <c r="C88" s="296"/>
      <c r="D88" s="296"/>
      <c r="E88" s="274">
        <v>0</v>
      </c>
      <c r="F88" s="262">
        <f t="shared" si="12"/>
        <v>202979452</v>
      </c>
      <c r="G88" s="262">
        <f t="shared" si="5"/>
        <v>-202979452</v>
      </c>
      <c r="H88" s="262">
        <v>0</v>
      </c>
      <c r="I88" s="262">
        <v>0</v>
      </c>
      <c r="J88" s="262">
        <v>0</v>
      </c>
      <c r="K88" s="262">
        <v>0</v>
      </c>
      <c r="L88" s="262">
        <v>0</v>
      </c>
      <c r="M88" s="262">
        <f t="shared" si="13"/>
        <v>0</v>
      </c>
    </row>
    <row r="89" spans="1:13" s="275" customFormat="1" ht="10.199999999999999" customHeight="1">
      <c r="A89" s="272" t="s">
        <v>272</v>
      </c>
      <c r="B89" s="355">
        <f>IFERROR(VLOOKUP(A89,BG!A:C,3,FALSE),0)</f>
        <v>202979452</v>
      </c>
      <c r="C89" s="296"/>
      <c r="D89" s="296"/>
      <c r="E89" s="274">
        <v>0</v>
      </c>
      <c r="F89" s="262">
        <f t="shared" si="12"/>
        <v>202979452</v>
      </c>
      <c r="G89" s="262">
        <f t="shared" si="5"/>
        <v>-202979452</v>
      </c>
      <c r="H89" s="262">
        <v>0</v>
      </c>
      <c r="I89" s="262">
        <v>0</v>
      </c>
      <c r="J89" s="262">
        <v>0</v>
      </c>
      <c r="K89" s="262">
        <v>0</v>
      </c>
      <c r="L89" s="262">
        <v>0</v>
      </c>
      <c r="M89" s="262">
        <f t="shared" si="13"/>
        <v>0</v>
      </c>
    </row>
    <row r="90" spans="1:13" s="275" customFormat="1" ht="10.199999999999999" customHeight="1">
      <c r="A90" s="272" t="s">
        <v>274</v>
      </c>
      <c r="B90" s="355">
        <f>IFERROR(VLOOKUP(A90,BG!A:C,3,FALSE),0)</f>
        <v>202979452</v>
      </c>
      <c r="C90" s="296"/>
      <c r="D90" s="296"/>
      <c r="E90" s="274">
        <v>0</v>
      </c>
      <c r="F90" s="262">
        <f t="shared" si="12"/>
        <v>202979452</v>
      </c>
      <c r="G90" s="262">
        <f t="shared" si="5"/>
        <v>-202979452</v>
      </c>
      <c r="H90" s="262">
        <v>0</v>
      </c>
      <c r="I90" s="262">
        <v>0</v>
      </c>
      <c r="J90" s="262">
        <v>0</v>
      </c>
      <c r="K90" s="262">
        <v>0</v>
      </c>
      <c r="L90" s="262">
        <v>0</v>
      </c>
      <c r="M90" s="262">
        <f t="shared" si="13"/>
        <v>0</v>
      </c>
    </row>
    <row r="91" spans="1:13" s="275" customFormat="1" ht="10.199999999999999" customHeight="1">
      <c r="A91" s="272" t="s">
        <v>276</v>
      </c>
      <c r="B91" s="355">
        <f>IFERROR(VLOOKUP(A91,BG!A:C,3,FALSE),0)</f>
        <v>202979452</v>
      </c>
      <c r="C91" s="296"/>
      <c r="D91" s="296"/>
      <c r="E91" s="274">
        <v>0</v>
      </c>
      <c r="F91" s="262">
        <f t="shared" si="12"/>
        <v>202979452</v>
      </c>
      <c r="G91" s="262">
        <f t="shared" si="5"/>
        <v>-202979452</v>
      </c>
      <c r="H91" s="262">
        <v>0</v>
      </c>
      <c r="I91" s="262">
        <v>0</v>
      </c>
      <c r="J91" s="262">
        <v>0</v>
      </c>
      <c r="K91" s="262">
        <v>0</v>
      </c>
      <c r="L91" s="262">
        <v>0</v>
      </c>
      <c r="M91" s="262">
        <f t="shared" si="13"/>
        <v>0</v>
      </c>
    </row>
    <row r="92" spans="1:13" s="275" customFormat="1" ht="10.199999999999999" customHeight="1">
      <c r="A92" s="272" t="s">
        <v>278</v>
      </c>
      <c r="B92" s="355">
        <f>IFERROR(VLOOKUP(A92,BG!A:C,3,FALSE),0)</f>
        <v>202979452</v>
      </c>
      <c r="C92" s="296"/>
      <c r="D92" s="296"/>
      <c r="E92" s="274">
        <v>0</v>
      </c>
      <c r="F92" s="262">
        <f t="shared" si="12"/>
        <v>202979452</v>
      </c>
      <c r="G92" s="262">
        <f t="shared" si="5"/>
        <v>-202979452</v>
      </c>
      <c r="H92" s="262">
        <v>0</v>
      </c>
      <c r="I92" s="262">
        <v>0</v>
      </c>
      <c r="J92" s="262">
        <v>0</v>
      </c>
      <c r="K92" s="262">
        <v>0</v>
      </c>
      <c r="L92" s="262">
        <v>0</v>
      </c>
      <c r="M92" s="262">
        <f t="shared" si="13"/>
        <v>0</v>
      </c>
    </row>
    <row r="93" spans="1:13" s="275" customFormat="1" ht="10.199999999999999" customHeight="1">
      <c r="A93" s="272" t="s">
        <v>280</v>
      </c>
      <c r="B93" s="355">
        <f>IFERROR(VLOOKUP(A93,BG!A:C,3,FALSE),0)</f>
        <v>202979452</v>
      </c>
      <c r="C93" s="296"/>
      <c r="D93" s="296"/>
      <c r="E93" s="274">
        <v>0</v>
      </c>
      <c r="F93" s="262">
        <f t="shared" si="12"/>
        <v>202979452</v>
      </c>
      <c r="G93" s="262">
        <f t="shared" si="5"/>
        <v>-202979452</v>
      </c>
      <c r="H93" s="262">
        <v>0</v>
      </c>
      <c r="I93" s="262">
        <v>0</v>
      </c>
      <c r="J93" s="262">
        <v>0</v>
      </c>
      <c r="K93" s="262">
        <v>0</v>
      </c>
      <c r="L93" s="262">
        <v>0</v>
      </c>
      <c r="M93" s="262">
        <f t="shared" si="13"/>
        <v>0</v>
      </c>
    </row>
    <row r="94" spans="1:13" s="275" customFormat="1" ht="10.199999999999999" customHeight="1">
      <c r="A94" s="272" t="s">
        <v>282</v>
      </c>
      <c r="B94" s="355">
        <f>IFERROR(VLOOKUP(A94,BG!A:C,3,FALSE),0)</f>
        <v>202979452</v>
      </c>
      <c r="C94" s="296"/>
      <c r="D94" s="296"/>
      <c r="E94" s="274">
        <v>0</v>
      </c>
      <c r="F94" s="262">
        <f t="shared" si="12"/>
        <v>202979452</v>
      </c>
      <c r="G94" s="262">
        <f t="shared" si="5"/>
        <v>-202979452</v>
      </c>
      <c r="H94" s="262"/>
      <c r="I94" s="262"/>
      <c r="J94" s="262"/>
      <c r="K94" s="262"/>
      <c r="L94" s="262"/>
      <c r="M94" s="262">
        <f t="shared" si="13"/>
        <v>0</v>
      </c>
    </row>
    <row r="95" spans="1:13" s="275" customFormat="1" ht="10.199999999999999" customHeight="1">
      <c r="A95" s="272" t="s">
        <v>284</v>
      </c>
      <c r="B95" s="355">
        <f>IFERROR(VLOOKUP(A95,BG!A:C,3,FALSE),0)</f>
        <v>0</v>
      </c>
      <c r="C95" s="296"/>
      <c r="D95" s="296"/>
      <c r="E95" s="274">
        <v>0</v>
      </c>
      <c r="F95" s="262">
        <f t="shared" si="12"/>
        <v>0</v>
      </c>
      <c r="G95" s="262">
        <f t="shared" ref="G95:G150" si="14">-F95</f>
        <v>0</v>
      </c>
      <c r="H95" s="262"/>
      <c r="I95" s="262"/>
      <c r="J95" s="262"/>
      <c r="K95" s="262"/>
      <c r="L95" s="262"/>
      <c r="M95" s="262">
        <f t="shared" si="13"/>
        <v>0</v>
      </c>
    </row>
    <row r="96" spans="1:13" s="275" customFormat="1" ht="10.199999999999999" customHeight="1">
      <c r="A96" s="272" t="s">
        <v>285</v>
      </c>
      <c r="B96" s="355">
        <f>IFERROR(VLOOKUP(A96,BG!A:C,3,FALSE),0)</f>
        <v>0</v>
      </c>
      <c r="C96" s="296"/>
      <c r="D96" s="296"/>
      <c r="E96" s="274">
        <v>0</v>
      </c>
      <c r="F96" s="262">
        <f t="shared" si="12"/>
        <v>0</v>
      </c>
      <c r="G96" s="262">
        <f t="shared" si="14"/>
        <v>0</v>
      </c>
      <c r="H96" s="262"/>
      <c r="I96" s="262"/>
      <c r="J96" s="262"/>
      <c r="K96" s="262"/>
      <c r="L96" s="262"/>
      <c r="M96" s="262">
        <f t="shared" si="13"/>
        <v>0</v>
      </c>
    </row>
    <row r="97" spans="1:13" s="275" customFormat="1" ht="10.199999999999999" customHeight="1">
      <c r="A97" s="272" t="s">
        <v>286</v>
      </c>
      <c r="B97" s="355">
        <f>IFERROR(VLOOKUP(A97,BG!A:C,3,FALSE),0)</f>
        <v>0</v>
      </c>
      <c r="C97" s="296"/>
      <c r="D97" s="296"/>
      <c r="E97" s="274">
        <v>0</v>
      </c>
      <c r="F97" s="262">
        <f t="shared" si="12"/>
        <v>0</v>
      </c>
      <c r="G97" s="262">
        <f t="shared" si="14"/>
        <v>0</v>
      </c>
      <c r="H97" s="262"/>
      <c r="I97" s="262"/>
      <c r="J97" s="262"/>
      <c r="K97" s="262"/>
      <c r="L97" s="262"/>
      <c r="M97" s="262">
        <f t="shared" si="13"/>
        <v>0</v>
      </c>
    </row>
    <row r="98" spans="1:13" s="275" customFormat="1" ht="10.199999999999999" customHeight="1">
      <c r="A98" s="272" t="s">
        <v>287</v>
      </c>
      <c r="B98" s="355">
        <f>IFERROR(VLOOKUP(A98,BG!A:C,3,FALSE),0)</f>
        <v>0</v>
      </c>
      <c r="C98" s="296"/>
      <c r="D98" s="296"/>
      <c r="E98" s="274">
        <v>0</v>
      </c>
      <c r="F98" s="262">
        <f t="shared" si="12"/>
        <v>0</v>
      </c>
      <c r="G98" s="262">
        <f t="shared" si="14"/>
        <v>0</v>
      </c>
      <c r="H98" s="262"/>
      <c r="I98" s="262"/>
      <c r="J98" s="262"/>
      <c r="K98" s="262"/>
      <c r="L98" s="262"/>
      <c r="M98" s="262">
        <f t="shared" si="13"/>
        <v>0</v>
      </c>
    </row>
    <row r="99" spans="1:13" s="275" customFormat="1" ht="10.199999999999999" customHeight="1">
      <c r="A99" s="272" t="s">
        <v>288</v>
      </c>
      <c r="B99" s="355">
        <f>IFERROR(VLOOKUP(A99,BG!A:C,3,FALSE),0)</f>
        <v>0</v>
      </c>
      <c r="C99" s="296"/>
      <c r="D99" s="296"/>
      <c r="E99" s="274">
        <v>0</v>
      </c>
      <c r="F99" s="262">
        <f t="shared" si="12"/>
        <v>0</v>
      </c>
      <c r="G99" s="262">
        <f t="shared" si="14"/>
        <v>0</v>
      </c>
      <c r="H99" s="262"/>
      <c r="I99" s="262"/>
      <c r="J99" s="262"/>
      <c r="K99" s="262"/>
      <c r="L99" s="262"/>
      <c r="M99" s="262">
        <f t="shared" si="13"/>
        <v>0</v>
      </c>
    </row>
    <row r="100" spans="1:13" s="275" customFormat="1" ht="10.199999999999999" customHeight="1">
      <c r="A100" s="272" t="s">
        <v>289</v>
      </c>
      <c r="B100" s="355">
        <f>IFERROR(VLOOKUP(A100,BG!A:C,3,FALSE),0)</f>
        <v>0</v>
      </c>
      <c r="C100" s="296"/>
      <c r="D100" s="296"/>
      <c r="E100" s="274">
        <v>0</v>
      </c>
      <c r="F100" s="262">
        <f t="shared" si="12"/>
        <v>0</v>
      </c>
      <c r="G100" s="262">
        <f t="shared" si="14"/>
        <v>0</v>
      </c>
      <c r="H100" s="262"/>
      <c r="I100" s="262"/>
      <c r="J100" s="262"/>
      <c r="K100" s="262"/>
      <c r="L100" s="262"/>
      <c r="M100" s="262">
        <f t="shared" si="13"/>
        <v>0</v>
      </c>
    </row>
    <row r="101" spans="1:13" s="275" customFormat="1" ht="10.199999999999999" customHeight="1">
      <c r="A101" s="272" t="s">
        <v>290</v>
      </c>
      <c r="B101" s="355">
        <f>IFERROR(VLOOKUP(A101,BG!A:C,3,FALSE),0)</f>
        <v>0</v>
      </c>
      <c r="C101" s="296"/>
      <c r="D101" s="296">
        <v>393</v>
      </c>
      <c r="E101" s="274">
        <v>0</v>
      </c>
      <c r="F101" s="262">
        <f t="shared" si="12"/>
        <v>-393</v>
      </c>
      <c r="G101" s="262">
        <f t="shared" si="14"/>
        <v>393</v>
      </c>
      <c r="H101" s="262"/>
      <c r="I101" s="262"/>
      <c r="J101" s="262"/>
      <c r="K101" s="262"/>
      <c r="L101" s="262"/>
      <c r="M101" s="262">
        <f t="shared" si="13"/>
        <v>0</v>
      </c>
    </row>
    <row r="102" spans="1:13" s="275" customFormat="1" ht="10.199999999999999" customHeight="1">
      <c r="A102" s="272" t="s">
        <v>291</v>
      </c>
      <c r="B102" s="355">
        <f>IFERROR(VLOOKUP(A102,BG!A:C,3,FALSE),0)</f>
        <v>0</v>
      </c>
      <c r="C102" s="296"/>
      <c r="D102" s="296"/>
      <c r="E102" s="274">
        <v>0</v>
      </c>
      <c r="F102" s="262">
        <f t="shared" si="12"/>
        <v>0</v>
      </c>
      <c r="G102" s="262">
        <f t="shared" si="14"/>
        <v>0</v>
      </c>
      <c r="H102" s="262"/>
      <c r="I102" s="262"/>
      <c r="J102" s="262"/>
      <c r="K102" s="262"/>
      <c r="L102" s="262"/>
      <c r="M102" s="262">
        <f t="shared" si="13"/>
        <v>0</v>
      </c>
    </row>
    <row r="103" spans="1:13" s="275" customFormat="1" ht="10.199999999999999" customHeight="1">
      <c r="A103" s="272" t="s">
        <v>422</v>
      </c>
      <c r="B103" s="355">
        <f>IFERROR(VLOOKUP(A103,BG!A:C,3,FALSE),0)</f>
        <v>108383135</v>
      </c>
      <c r="C103" s="296"/>
      <c r="D103" s="296"/>
      <c r="E103" s="274">
        <v>0</v>
      </c>
      <c r="F103" s="262">
        <f t="shared" si="12"/>
        <v>108383135</v>
      </c>
      <c r="G103" s="262">
        <f t="shared" si="14"/>
        <v>-108383135</v>
      </c>
      <c r="H103" s="262"/>
      <c r="I103" s="262"/>
      <c r="J103" s="262"/>
      <c r="K103" s="262"/>
      <c r="L103" s="262"/>
      <c r="M103" s="262">
        <f t="shared" si="13"/>
        <v>0</v>
      </c>
    </row>
    <row r="104" spans="1:13" s="275" customFormat="1" ht="10.199999999999999" customHeight="1">
      <c r="A104" s="272" t="s">
        <v>424</v>
      </c>
      <c r="B104" s="355">
        <f>IFERROR(VLOOKUP(A104,BG!A:C,3,FALSE),0)</f>
        <v>104301467</v>
      </c>
      <c r="C104" s="296"/>
      <c r="D104" s="296"/>
      <c r="E104" s="274">
        <v>0</v>
      </c>
      <c r="F104" s="262">
        <f t="shared" si="12"/>
        <v>104301467</v>
      </c>
      <c r="G104" s="262">
        <f t="shared" si="14"/>
        <v>-104301467</v>
      </c>
      <c r="H104" s="262"/>
      <c r="I104" s="262"/>
      <c r="J104" s="262"/>
      <c r="K104" s="262"/>
      <c r="L104" s="262"/>
      <c r="M104" s="262">
        <f t="shared" si="13"/>
        <v>0</v>
      </c>
    </row>
    <row r="105" spans="1:13" s="275" customFormat="1" ht="10.199999999999999" customHeight="1">
      <c r="A105" s="272" t="s">
        <v>426</v>
      </c>
      <c r="B105" s="355">
        <f>IFERROR(VLOOKUP(A105,BG!A:C,3,FALSE),0)</f>
        <v>102230281</v>
      </c>
      <c r="C105" s="296"/>
      <c r="D105" s="296"/>
      <c r="E105" s="274">
        <v>0</v>
      </c>
      <c r="F105" s="262">
        <f t="shared" si="12"/>
        <v>102230281</v>
      </c>
      <c r="G105" s="262">
        <f t="shared" si="14"/>
        <v>-102230281</v>
      </c>
      <c r="H105" s="262"/>
      <c r="I105" s="262"/>
      <c r="J105" s="262"/>
      <c r="K105" s="262"/>
      <c r="L105" s="262"/>
      <c r="M105" s="262">
        <f t="shared" si="13"/>
        <v>0</v>
      </c>
    </row>
    <row r="106" spans="1:13" s="275" customFormat="1" ht="10.199999999999999" customHeight="1">
      <c r="A106" s="272" t="s">
        <v>428</v>
      </c>
      <c r="B106" s="355">
        <f>IFERROR(VLOOKUP(A106,BG!A:C,3,FALSE),0)</f>
        <v>0</v>
      </c>
      <c r="C106" s="296"/>
      <c r="D106" s="296"/>
      <c r="E106" s="274">
        <v>0</v>
      </c>
      <c r="F106" s="262">
        <f t="shared" si="12"/>
        <v>0</v>
      </c>
      <c r="G106" s="262">
        <f t="shared" si="14"/>
        <v>0</v>
      </c>
      <c r="H106" s="262"/>
      <c r="I106" s="262"/>
      <c r="J106" s="262"/>
      <c r="K106" s="262"/>
      <c r="L106" s="262"/>
      <c r="M106" s="262">
        <f t="shared" si="13"/>
        <v>0</v>
      </c>
    </row>
    <row r="107" spans="1:13" s="275" customFormat="1" ht="10.199999999999999" customHeight="1">
      <c r="A107" s="272" t="s">
        <v>429</v>
      </c>
      <c r="B107" s="355">
        <f>IFERROR(VLOOKUP(A107,BG!A:C,3,FALSE),0)</f>
        <v>0</v>
      </c>
      <c r="C107" s="296"/>
      <c r="D107" s="296"/>
      <c r="E107" s="274">
        <v>0</v>
      </c>
      <c r="F107" s="262">
        <f t="shared" si="12"/>
        <v>0</v>
      </c>
      <c r="G107" s="262">
        <f t="shared" si="14"/>
        <v>0</v>
      </c>
      <c r="H107" s="262"/>
      <c r="I107" s="262"/>
      <c r="J107" s="262"/>
      <c r="K107" s="262"/>
      <c r="L107" s="262"/>
      <c r="M107" s="262">
        <f t="shared" si="13"/>
        <v>0</v>
      </c>
    </row>
    <row r="108" spans="1:13" s="275" customFormat="1" ht="10.199999999999999" customHeight="1">
      <c r="A108" s="272" t="s">
        <v>430</v>
      </c>
      <c r="B108" s="355">
        <f>IFERROR(VLOOKUP(A108,BG!A:C,3,FALSE),0)</f>
        <v>0</v>
      </c>
      <c r="C108" s="296"/>
      <c r="D108" s="296"/>
      <c r="E108" s="274">
        <v>0</v>
      </c>
      <c r="F108" s="262">
        <f t="shared" si="12"/>
        <v>0</v>
      </c>
      <c r="G108" s="262">
        <f t="shared" si="14"/>
        <v>0</v>
      </c>
      <c r="H108" s="262"/>
      <c r="I108" s="262"/>
      <c r="J108" s="262"/>
      <c r="K108" s="262"/>
      <c r="L108" s="262"/>
      <c r="M108" s="262">
        <f t="shared" si="13"/>
        <v>0</v>
      </c>
    </row>
    <row r="109" spans="1:13" s="275" customFormat="1" ht="10.199999999999999" customHeight="1">
      <c r="A109" s="272" t="s">
        <v>431</v>
      </c>
      <c r="B109" s="355">
        <f>IFERROR(VLOOKUP(A109,BG!A:C,3,FALSE),0)</f>
        <v>0</v>
      </c>
      <c r="C109" s="296"/>
      <c r="D109" s="296"/>
      <c r="E109" s="274">
        <v>0</v>
      </c>
      <c r="F109" s="262">
        <f t="shared" si="12"/>
        <v>0</v>
      </c>
      <c r="G109" s="262">
        <f t="shared" si="14"/>
        <v>0</v>
      </c>
      <c r="H109" s="262"/>
      <c r="I109" s="262"/>
      <c r="J109" s="262"/>
      <c r="K109" s="262"/>
      <c r="L109" s="262"/>
      <c r="M109" s="262">
        <f t="shared" si="13"/>
        <v>0</v>
      </c>
    </row>
    <row r="110" spans="1:13" s="275" customFormat="1" ht="10.199999999999999" customHeight="1">
      <c r="A110" s="272" t="s">
        <v>432</v>
      </c>
      <c r="B110" s="355">
        <f>IFERROR(VLOOKUP(A110,BG!A:C,3,FALSE),0)</f>
        <v>0</v>
      </c>
      <c r="C110" s="296"/>
      <c r="D110" s="296"/>
      <c r="E110" s="274">
        <v>0</v>
      </c>
      <c r="F110" s="262">
        <f t="shared" si="12"/>
        <v>0</v>
      </c>
      <c r="G110" s="262">
        <f t="shared" si="14"/>
        <v>0</v>
      </c>
      <c r="H110" s="262"/>
      <c r="I110" s="262"/>
      <c r="J110" s="262"/>
      <c r="K110" s="262"/>
      <c r="L110" s="262"/>
      <c r="M110" s="262">
        <f t="shared" si="13"/>
        <v>0</v>
      </c>
    </row>
    <row r="111" spans="1:13" s="275" customFormat="1" ht="10.199999999999999" customHeight="1">
      <c r="A111" s="272" t="s">
        <v>433</v>
      </c>
      <c r="B111" s="355">
        <f>IFERROR(VLOOKUP(A111,BG!A:C,3,FALSE),0)</f>
        <v>0</v>
      </c>
      <c r="C111" s="296"/>
      <c r="D111" s="296"/>
      <c r="E111" s="274">
        <v>0</v>
      </c>
      <c r="F111" s="262">
        <f t="shared" si="12"/>
        <v>0</v>
      </c>
      <c r="G111" s="262">
        <f t="shared" si="14"/>
        <v>0</v>
      </c>
      <c r="H111" s="262"/>
      <c r="I111" s="262"/>
      <c r="J111" s="262"/>
      <c r="K111" s="262"/>
      <c r="L111" s="262"/>
      <c r="M111" s="262">
        <f t="shared" si="13"/>
        <v>0</v>
      </c>
    </row>
    <row r="112" spans="1:13" s="275" customFormat="1" ht="10.199999999999999" customHeight="1">
      <c r="A112" s="272" t="s">
        <v>434</v>
      </c>
      <c r="B112" s="355">
        <f>IFERROR(VLOOKUP(A112,BG!A:C,3,FALSE),0)</f>
        <v>0</v>
      </c>
      <c r="C112" s="296"/>
      <c r="D112" s="296"/>
      <c r="E112" s="274">
        <v>0</v>
      </c>
      <c r="F112" s="262">
        <f t="shared" si="12"/>
        <v>0</v>
      </c>
      <c r="G112" s="262">
        <f t="shared" si="14"/>
        <v>0</v>
      </c>
      <c r="H112" s="262"/>
      <c r="I112" s="262"/>
      <c r="J112" s="262"/>
      <c r="K112" s="262"/>
      <c r="L112" s="262"/>
      <c r="M112" s="262">
        <f t="shared" ref="M112:M129" si="15">+SUM(F112:L112)</f>
        <v>0</v>
      </c>
    </row>
    <row r="113" spans="1:13" s="275" customFormat="1" ht="10.199999999999999" customHeight="1">
      <c r="A113" s="272" t="s">
        <v>435</v>
      </c>
      <c r="B113" s="355">
        <f>IFERROR(VLOOKUP(A113,BG!A:C,3,FALSE),0)</f>
        <v>0</v>
      </c>
      <c r="C113" s="296"/>
      <c r="D113" s="296"/>
      <c r="E113" s="274">
        <v>0</v>
      </c>
      <c r="F113" s="262">
        <f t="shared" si="12"/>
        <v>0</v>
      </c>
      <c r="G113" s="262">
        <f t="shared" si="14"/>
        <v>0</v>
      </c>
      <c r="H113" s="262"/>
      <c r="I113" s="262"/>
      <c r="J113" s="262"/>
      <c r="K113" s="262"/>
      <c r="L113" s="262"/>
      <c r="M113" s="262">
        <f t="shared" si="15"/>
        <v>0</v>
      </c>
    </row>
    <row r="114" spans="1:13" s="275" customFormat="1" ht="10.199999999999999" customHeight="1">
      <c r="A114" s="272" t="s">
        <v>436</v>
      </c>
      <c r="B114" s="355">
        <f>IFERROR(VLOOKUP(A114,BG!A:C,3,FALSE),0)</f>
        <v>101213731</v>
      </c>
      <c r="C114" s="296"/>
      <c r="D114" s="296"/>
      <c r="E114" s="274">
        <v>0</v>
      </c>
      <c r="F114" s="262">
        <f t="shared" si="12"/>
        <v>101213731</v>
      </c>
      <c r="G114" s="262">
        <f t="shared" si="14"/>
        <v>-101213731</v>
      </c>
      <c r="H114" s="262"/>
      <c r="I114" s="262"/>
      <c r="J114" s="262"/>
      <c r="K114" s="262"/>
      <c r="L114" s="262"/>
      <c r="M114" s="262">
        <f t="shared" si="15"/>
        <v>0</v>
      </c>
    </row>
    <row r="115" spans="1:13" s="275" customFormat="1" ht="10.199999999999999" customHeight="1">
      <c r="A115" s="272" t="s">
        <v>438</v>
      </c>
      <c r="B115" s="355">
        <f>IFERROR(VLOOKUP(A115,BG!A:C,3,FALSE),0)</f>
        <v>101213731</v>
      </c>
      <c r="C115" s="296"/>
      <c r="D115" s="296"/>
      <c r="E115" s="274">
        <v>0</v>
      </c>
      <c r="F115" s="262">
        <f t="shared" si="12"/>
        <v>101213731</v>
      </c>
      <c r="G115" s="262">
        <f t="shared" si="14"/>
        <v>-101213731</v>
      </c>
      <c r="H115" s="262"/>
      <c r="I115" s="262"/>
      <c r="J115" s="262"/>
      <c r="K115" s="262"/>
      <c r="L115" s="262"/>
      <c r="M115" s="262">
        <f t="shared" si="15"/>
        <v>0</v>
      </c>
    </row>
    <row r="116" spans="1:13" s="275" customFormat="1" ht="10.199999999999999" customHeight="1">
      <c r="A116" s="272" t="s">
        <v>440</v>
      </c>
      <c r="B116" s="355">
        <f>IFERROR(VLOOKUP(A116,BG!A:C,3,FALSE),0)</f>
        <v>100542537</v>
      </c>
      <c r="C116" s="296"/>
      <c r="D116" s="296"/>
      <c r="E116" s="274">
        <v>0</v>
      </c>
      <c r="F116" s="262">
        <f t="shared" si="12"/>
        <v>100542537</v>
      </c>
      <c r="G116" s="262">
        <f t="shared" si="14"/>
        <v>-100542537</v>
      </c>
      <c r="H116" s="262"/>
      <c r="I116" s="262"/>
      <c r="J116" s="262"/>
      <c r="K116" s="262"/>
      <c r="L116" s="262"/>
      <c r="M116" s="262">
        <f t="shared" si="15"/>
        <v>0</v>
      </c>
    </row>
    <row r="117" spans="1:13" s="275" customFormat="1" ht="10.199999999999999" customHeight="1">
      <c r="A117" s="272" t="s">
        <v>442</v>
      </c>
      <c r="B117" s="355">
        <f>IFERROR(VLOOKUP(A117,BG!A:C,3,FALSE),0)</f>
        <v>597648488</v>
      </c>
      <c r="C117" s="296"/>
      <c r="D117" s="296"/>
      <c r="E117" s="274">
        <v>0</v>
      </c>
      <c r="F117" s="262">
        <f t="shared" si="12"/>
        <v>597648488</v>
      </c>
      <c r="G117" s="262">
        <f t="shared" si="14"/>
        <v>-597648488</v>
      </c>
      <c r="H117" s="262"/>
      <c r="I117" s="262"/>
      <c r="J117" s="262"/>
      <c r="K117" s="262"/>
      <c r="L117" s="262"/>
      <c r="M117" s="262">
        <f t="shared" si="15"/>
        <v>0</v>
      </c>
    </row>
    <row r="118" spans="1:13" s="275" customFormat="1" ht="10.199999999999999" customHeight="1">
      <c r="A118" s="272" t="s">
        <v>444</v>
      </c>
      <c r="B118" s="355">
        <f>IFERROR(VLOOKUP(A118,BG!A:C,3,FALSE),0)</f>
        <v>0</v>
      </c>
      <c r="C118" s="296"/>
      <c r="D118" s="296"/>
      <c r="E118" s="274">
        <v>0</v>
      </c>
      <c r="F118" s="262">
        <f t="shared" si="12"/>
        <v>0</v>
      </c>
      <c r="G118" s="262">
        <f t="shared" si="14"/>
        <v>0</v>
      </c>
      <c r="H118" s="262"/>
      <c r="I118" s="262"/>
      <c r="J118" s="262"/>
      <c r="K118" s="262"/>
      <c r="L118" s="262"/>
      <c r="M118" s="262">
        <f t="shared" si="15"/>
        <v>0</v>
      </c>
    </row>
    <row r="119" spans="1:13" s="275" customFormat="1" ht="10.199999999999999" customHeight="1">
      <c r="A119" s="272" t="s">
        <v>445</v>
      </c>
      <c r="B119" s="355">
        <f>IFERROR(VLOOKUP(A119,BG!A:C,3,FALSE),0)</f>
        <v>102978039</v>
      </c>
      <c r="C119" s="296"/>
      <c r="D119" s="296"/>
      <c r="E119" s="274">
        <v>0</v>
      </c>
      <c r="F119" s="262">
        <f t="shared" si="12"/>
        <v>102978039</v>
      </c>
      <c r="G119" s="262">
        <f t="shared" si="14"/>
        <v>-102978039</v>
      </c>
      <c r="H119" s="262"/>
      <c r="I119" s="262"/>
      <c r="J119" s="262"/>
      <c r="K119" s="262"/>
      <c r="L119" s="262"/>
      <c r="M119" s="262">
        <f t="shared" si="15"/>
        <v>0</v>
      </c>
    </row>
    <row r="120" spans="1:13" s="275" customFormat="1" ht="10.199999999999999" customHeight="1">
      <c r="A120" s="272" t="s">
        <v>483</v>
      </c>
      <c r="B120" s="355">
        <f>IFERROR(VLOOKUP(A120,BG!A:C,3,FALSE),0)</f>
        <v>152205724.00999999</v>
      </c>
      <c r="C120" s="296"/>
      <c r="D120" s="296"/>
      <c r="E120" s="274">
        <v>0</v>
      </c>
      <c r="F120" s="262">
        <f t="shared" si="12"/>
        <v>152205724.00999999</v>
      </c>
      <c r="G120" s="262">
        <f t="shared" si="14"/>
        <v>-152205724.00999999</v>
      </c>
      <c r="H120" s="262"/>
      <c r="I120" s="262"/>
      <c r="J120" s="262"/>
      <c r="K120" s="262"/>
      <c r="L120" s="262"/>
      <c r="M120" s="262">
        <f t="shared" si="15"/>
        <v>0</v>
      </c>
    </row>
    <row r="121" spans="1:13" s="275" customFormat="1" ht="10.199999999999999" customHeight="1">
      <c r="A121" s="272" t="s">
        <v>485</v>
      </c>
      <c r="B121" s="355">
        <f>IFERROR(VLOOKUP(A121,BG!A:C,3,FALSE),0)</f>
        <v>152205724.00999999</v>
      </c>
      <c r="C121" s="296"/>
      <c r="D121" s="296"/>
      <c r="E121" s="274">
        <v>0</v>
      </c>
      <c r="F121" s="262">
        <f t="shared" si="12"/>
        <v>152205724.00999999</v>
      </c>
      <c r="G121" s="262">
        <f t="shared" si="14"/>
        <v>-152205724.00999999</v>
      </c>
      <c r="H121" s="262"/>
      <c r="I121" s="262"/>
      <c r="J121" s="262"/>
      <c r="K121" s="262"/>
      <c r="L121" s="262"/>
      <c r="M121" s="262">
        <f t="shared" si="15"/>
        <v>0</v>
      </c>
    </row>
    <row r="122" spans="1:13" s="275" customFormat="1" ht="10.199999999999999" customHeight="1">
      <c r="A122" s="272" t="s">
        <v>487</v>
      </c>
      <c r="B122" s="355">
        <f>IFERROR(VLOOKUP(A122,BG!A:C,3,FALSE),0)</f>
        <v>152205724.00999999</v>
      </c>
      <c r="C122" s="296"/>
      <c r="D122" s="296"/>
      <c r="E122" s="274">
        <v>0</v>
      </c>
      <c r="F122" s="262">
        <f t="shared" si="12"/>
        <v>152205724.00999999</v>
      </c>
      <c r="G122" s="262">
        <f t="shared" si="14"/>
        <v>-152205724.00999999</v>
      </c>
      <c r="H122" s="262"/>
      <c r="I122" s="262"/>
      <c r="J122" s="262"/>
      <c r="K122" s="262"/>
      <c r="L122" s="262"/>
      <c r="M122" s="262">
        <f t="shared" si="15"/>
        <v>0</v>
      </c>
    </row>
    <row r="123" spans="1:13" s="275" customFormat="1" ht="10.199999999999999" customHeight="1">
      <c r="A123" s="272" t="s">
        <v>489</v>
      </c>
      <c r="B123" s="355">
        <f>IFERROR(VLOOKUP(A123,BG!A:C,3,FALSE),0)</f>
        <v>152205724.00999999</v>
      </c>
      <c r="C123" s="296"/>
      <c r="D123" s="296"/>
      <c r="E123" s="274">
        <v>0</v>
      </c>
      <c r="F123" s="262">
        <f t="shared" si="12"/>
        <v>152205724.00999999</v>
      </c>
      <c r="G123" s="262">
        <f t="shared" si="14"/>
        <v>-152205724.00999999</v>
      </c>
      <c r="H123" s="262"/>
      <c r="I123" s="262"/>
      <c r="J123" s="262"/>
      <c r="K123" s="262"/>
      <c r="L123" s="262"/>
      <c r="M123" s="262">
        <f t="shared" si="15"/>
        <v>0</v>
      </c>
    </row>
    <row r="124" spans="1:13" s="275" customFormat="1" ht="10.199999999999999" customHeight="1">
      <c r="A124" s="272" t="s">
        <v>491</v>
      </c>
      <c r="B124" s="355">
        <f>IFERROR(VLOOKUP(A124,BG!A:C,3,FALSE),0)</f>
        <v>152205724.00999999</v>
      </c>
      <c r="C124" s="296"/>
      <c r="D124" s="296"/>
      <c r="E124" s="274">
        <v>0</v>
      </c>
      <c r="F124" s="262">
        <f t="shared" si="12"/>
        <v>152205724.00999999</v>
      </c>
      <c r="G124" s="262">
        <f t="shared" si="14"/>
        <v>-152205724.00999999</v>
      </c>
      <c r="H124" s="262"/>
      <c r="I124" s="262"/>
      <c r="J124" s="262"/>
      <c r="K124" s="262"/>
      <c r="L124" s="262"/>
      <c r="M124" s="262">
        <f t="shared" si="15"/>
        <v>0</v>
      </c>
    </row>
    <row r="125" spans="1:13" s="275" customFormat="1" ht="10.199999999999999" customHeight="1">
      <c r="A125" s="272" t="s">
        <v>493</v>
      </c>
      <c r="B125" s="355">
        <f>IFERROR(VLOOKUP(A125,BG!A:C,3,FALSE),0)</f>
        <v>152205724.00999999</v>
      </c>
      <c r="C125" s="296"/>
      <c r="D125" s="296"/>
      <c r="E125" s="274">
        <v>0</v>
      </c>
      <c r="F125" s="262">
        <f t="shared" si="12"/>
        <v>152205724.00999999</v>
      </c>
      <c r="G125" s="262">
        <f t="shared" si="14"/>
        <v>-152205724.00999999</v>
      </c>
      <c r="H125" s="262"/>
      <c r="I125" s="262"/>
      <c r="J125" s="262"/>
      <c r="K125" s="262"/>
      <c r="L125" s="262"/>
      <c r="M125" s="262">
        <f t="shared" si="15"/>
        <v>0</v>
      </c>
    </row>
    <row r="126" spans="1:13" s="275" customFormat="1" ht="10.199999999999999" customHeight="1">
      <c r="A126" s="272" t="s">
        <v>495</v>
      </c>
      <c r="B126" s="355">
        <f>IFERROR(VLOOKUP(A126,BG!A:C,3,FALSE),0)</f>
        <v>152205724.00999999</v>
      </c>
      <c r="C126" s="296"/>
      <c r="D126" s="296"/>
      <c r="E126" s="274">
        <v>0</v>
      </c>
      <c r="F126" s="262">
        <f t="shared" si="12"/>
        <v>152205724.00999999</v>
      </c>
      <c r="G126" s="262">
        <f t="shared" si="14"/>
        <v>-152205724.00999999</v>
      </c>
      <c r="H126" s="262"/>
      <c r="I126" s="262"/>
      <c r="J126" s="262"/>
      <c r="K126" s="262"/>
      <c r="L126" s="262"/>
      <c r="M126" s="262">
        <f t="shared" si="15"/>
        <v>0</v>
      </c>
    </row>
    <row r="127" spans="1:13" s="275" customFormat="1" ht="10.199999999999999" customHeight="1">
      <c r="A127" s="272" t="s">
        <v>497</v>
      </c>
      <c r="B127" s="355">
        <f>IFERROR(VLOOKUP(A127,BG!A:C,3,FALSE),0)</f>
        <v>152205724.00999999</v>
      </c>
      <c r="C127" s="296"/>
      <c r="D127" s="296"/>
      <c r="E127" s="274">
        <v>0</v>
      </c>
      <c r="F127" s="262">
        <f t="shared" si="12"/>
        <v>152205724.00999999</v>
      </c>
      <c r="G127" s="262">
        <f t="shared" si="14"/>
        <v>-152205724.00999999</v>
      </c>
      <c r="H127" s="262"/>
      <c r="I127" s="262"/>
      <c r="J127" s="262"/>
      <c r="K127" s="262"/>
      <c r="L127" s="262"/>
      <c r="M127" s="262">
        <f t="shared" si="15"/>
        <v>0</v>
      </c>
    </row>
    <row r="128" spans="1:13" s="275" customFormat="1" ht="10.199999999999999" customHeight="1">
      <c r="A128" s="272" t="s">
        <v>499</v>
      </c>
      <c r="B128" s="355">
        <f>IFERROR(VLOOKUP(A128,BG!A:C,3,FALSE),0)</f>
        <v>152205724.00999999</v>
      </c>
      <c r="C128" s="296"/>
      <c r="D128" s="296"/>
      <c r="E128" s="274">
        <v>0</v>
      </c>
      <c r="F128" s="262">
        <f t="shared" si="12"/>
        <v>152205724.00999999</v>
      </c>
      <c r="G128" s="262">
        <f t="shared" si="14"/>
        <v>-152205724.00999999</v>
      </c>
      <c r="H128" s="262"/>
      <c r="I128" s="262"/>
      <c r="J128" s="262"/>
      <c r="K128" s="262"/>
      <c r="L128" s="262"/>
      <c r="M128" s="262">
        <f t="shared" si="15"/>
        <v>0</v>
      </c>
    </row>
    <row r="129" spans="1:13" s="275" customFormat="1" ht="10.199999999999999" customHeight="1">
      <c r="A129" s="272" t="s">
        <v>501</v>
      </c>
      <c r="B129" s="355">
        <f>IFERROR(VLOOKUP(A129,BG!A:C,3,FALSE),0)</f>
        <v>152205724.00999999</v>
      </c>
      <c r="C129" s="296"/>
      <c r="D129" s="296"/>
      <c r="E129" s="274">
        <v>0</v>
      </c>
      <c r="F129" s="262">
        <f t="shared" si="12"/>
        <v>152205724.00999999</v>
      </c>
      <c r="G129" s="262">
        <f t="shared" si="14"/>
        <v>-152205724.00999999</v>
      </c>
      <c r="H129" s="262"/>
      <c r="I129" s="262"/>
      <c r="J129" s="262"/>
      <c r="K129" s="262"/>
      <c r="L129" s="262"/>
      <c r="M129" s="262">
        <f t="shared" si="15"/>
        <v>0</v>
      </c>
    </row>
    <row r="130" spans="1:13" s="275" customFormat="1" ht="10.199999999999999" customHeight="1">
      <c r="A130" s="272" t="s">
        <v>520</v>
      </c>
      <c r="B130" s="355">
        <f>IFERROR(VLOOKUP(A130,BG!A:C,3,FALSE),0)</f>
        <v>13854117</v>
      </c>
      <c r="C130" s="296"/>
      <c r="D130" s="296"/>
      <c r="E130" s="274">
        <v>0</v>
      </c>
      <c r="F130" s="262">
        <f t="shared" si="12"/>
        <v>13854117</v>
      </c>
      <c r="G130" s="262">
        <f t="shared" si="14"/>
        <v>-13854117</v>
      </c>
      <c r="H130" s="262"/>
      <c r="I130" s="262"/>
      <c r="J130" s="262"/>
      <c r="K130" s="262"/>
      <c r="L130" s="262"/>
      <c r="M130" s="262"/>
    </row>
    <row r="131" spans="1:13" s="359" customFormat="1" ht="10.199999999999999" customHeight="1">
      <c r="A131" s="354" t="s">
        <v>547</v>
      </c>
      <c r="B131" s="355">
        <f>IFERROR(VLOOKUP(A131,BG!A:C,3,FALSE),0)</f>
        <v>470710765.99000001</v>
      </c>
      <c r="C131" s="356"/>
      <c r="D131" s="356"/>
      <c r="E131" s="357">
        <v>0</v>
      </c>
      <c r="F131" s="358">
        <f t="shared" si="12"/>
        <v>470710765.99000001</v>
      </c>
      <c r="G131" s="358">
        <f t="shared" si="14"/>
        <v>-470710765.99000001</v>
      </c>
      <c r="H131" s="358"/>
      <c r="I131" s="358"/>
      <c r="J131" s="358"/>
      <c r="K131" s="358"/>
      <c r="L131" s="358"/>
      <c r="M131" s="358">
        <f t="shared" ref="M131:M160" si="16">+SUM(F131:L131)</f>
        <v>0</v>
      </c>
    </row>
    <row r="132" spans="1:13" s="359" customFormat="1" ht="10.199999999999999" customHeight="1">
      <c r="A132" s="354" t="s">
        <v>549</v>
      </c>
      <c r="B132" s="355">
        <f>IFERROR(VLOOKUP(A132,BG!A:C,3,FALSE),0)</f>
        <v>138401915</v>
      </c>
      <c r="C132" s="356"/>
      <c r="D132" s="356"/>
      <c r="E132" s="357">
        <v>0</v>
      </c>
      <c r="F132" s="358">
        <f t="shared" si="12"/>
        <v>138401915</v>
      </c>
      <c r="G132" s="358">
        <f t="shared" si="14"/>
        <v>-138401915</v>
      </c>
      <c r="H132" s="358"/>
      <c r="I132" s="358"/>
      <c r="J132" s="358"/>
      <c r="K132" s="358"/>
      <c r="L132" s="358"/>
      <c r="M132" s="358">
        <f t="shared" si="16"/>
        <v>0</v>
      </c>
    </row>
    <row r="133" spans="1:13" s="359" customFormat="1" ht="10.199999999999999" customHeight="1">
      <c r="A133" s="354" t="s">
        <v>551</v>
      </c>
      <c r="B133" s="355">
        <f>IFERROR(VLOOKUP(A133,BG!A:C,3,FALSE),0)</f>
        <v>267500091.99000001</v>
      </c>
      <c r="C133" s="356"/>
      <c r="D133" s="356"/>
      <c r="E133" s="357">
        <v>0</v>
      </c>
      <c r="F133" s="358">
        <f t="shared" si="12"/>
        <v>267500091.99000001</v>
      </c>
      <c r="G133" s="358">
        <f t="shared" si="14"/>
        <v>-267500091.99000001</v>
      </c>
      <c r="H133" s="358"/>
      <c r="I133" s="358"/>
      <c r="J133" s="358"/>
      <c r="K133" s="358"/>
      <c r="L133" s="358"/>
      <c r="M133" s="358">
        <f t="shared" si="16"/>
        <v>0</v>
      </c>
    </row>
    <row r="134" spans="1:13" s="359" customFormat="1" ht="10.199999999999999" customHeight="1">
      <c r="A134" s="354" t="s">
        <v>553</v>
      </c>
      <c r="B134" s="355">
        <f>IFERROR(VLOOKUP(A134,BG!A:C,3,FALSE),0)</f>
        <v>5075513699</v>
      </c>
      <c r="C134" s="356"/>
      <c r="D134" s="356"/>
      <c r="E134" s="357">
        <v>0</v>
      </c>
      <c r="F134" s="358">
        <f t="shared" si="12"/>
        <v>5075513699</v>
      </c>
      <c r="G134" s="358">
        <f t="shared" si="14"/>
        <v>-5075513699</v>
      </c>
      <c r="H134" s="358"/>
      <c r="I134" s="358"/>
      <c r="J134" s="358"/>
      <c r="K134" s="358"/>
      <c r="L134" s="358"/>
      <c r="M134" s="358">
        <f t="shared" si="16"/>
        <v>0</v>
      </c>
    </row>
    <row r="135" spans="1:13" s="359" customFormat="1" ht="10.199999999999999" customHeight="1">
      <c r="A135" s="354" t="s">
        <v>555</v>
      </c>
      <c r="B135" s="355">
        <f>IFERROR(VLOOKUP(A135,BG!A:C,3,FALSE),0)</f>
        <v>252930802</v>
      </c>
      <c r="C135" s="356"/>
      <c r="D135" s="356"/>
      <c r="E135" s="357">
        <v>0</v>
      </c>
      <c r="F135" s="358">
        <f t="shared" si="12"/>
        <v>252930802</v>
      </c>
      <c r="G135" s="358">
        <f t="shared" si="14"/>
        <v>-252930802</v>
      </c>
      <c r="H135" s="358"/>
      <c r="I135" s="358"/>
      <c r="J135" s="358"/>
      <c r="K135" s="358"/>
      <c r="L135" s="358"/>
      <c r="M135" s="358">
        <f t="shared" si="16"/>
        <v>0</v>
      </c>
    </row>
    <row r="136" spans="1:13" s="359" customFormat="1" ht="10.199999999999999" customHeight="1">
      <c r="A136" s="354" t="s">
        <v>557</v>
      </c>
      <c r="B136" s="355">
        <f>IFERROR(VLOOKUP(A136,BG!A:C,3,FALSE),0)</f>
        <v>252930802</v>
      </c>
      <c r="C136" s="356"/>
      <c r="D136" s="356"/>
      <c r="E136" s="357">
        <v>0</v>
      </c>
      <c r="F136" s="358">
        <f t="shared" ref="F136:F143" si="17">+B136+C136-D136-E136</f>
        <v>252930802</v>
      </c>
      <c r="G136" s="358">
        <f t="shared" ref="G136:G143" si="18">-F136</f>
        <v>-252930802</v>
      </c>
      <c r="H136" s="358"/>
      <c r="I136" s="358"/>
      <c r="J136" s="358"/>
      <c r="K136" s="358"/>
      <c r="L136" s="358"/>
      <c r="M136" s="358">
        <f t="shared" si="16"/>
        <v>0</v>
      </c>
    </row>
    <row r="137" spans="1:13" s="359" customFormat="1" ht="10.199999999999999" customHeight="1">
      <c r="A137" s="354" t="s">
        <v>559</v>
      </c>
      <c r="B137" s="355">
        <f>IFERROR(VLOOKUP(A137,BG!A:C,3,FALSE),0)</f>
        <v>252930802</v>
      </c>
      <c r="C137" s="356"/>
      <c r="D137" s="356"/>
      <c r="E137" s="357">
        <v>0</v>
      </c>
      <c r="F137" s="358">
        <f t="shared" si="17"/>
        <v>252930802</v>
      </c>
      <c r="G137" s="358">
        <f t="shared" si="18"/>
        <v>-252930802</v>
      </c>
      <c r="H137" s="358"/>
      <c r="I137" s="358"/>
      <c r="J137" s="358"/>
      <c r="K137" s="358"/>
      <c r="L137" s="358"/>
      <c r="M137" s="358">
        <f t="shared" si="16"/>
        <v>0</v>
      </c>
    </row>
    <row r="138" spans="1:13" s="359" customFormat="1" ht="10.199999999999999" customHeight="1">
      <c r="A138" s="354" t="s">
        <v>561</v>
      </c>
      <c r="B138" s="355">
        <f>IFERROR(VLOOKUP(A138,BG!A:C,3,FALSE),0)</f>
        <v>252930802</v>
      </c>
      <c r="C138" s="356"/>
      <c r="D138" s="356"/>
      <c r="E138" s="357">
        <v>0</v>
      </c>
      <c r="F138" s="358">
        <f t="shared" si="17"/>
        <v>252930802</v>
      </c>
      <c r="G138" s="358">
        <f t="shared" si="18"/>
        <v>-252930802</v>
      </c>
      <c r="H138" s="358"/>
      <c r="I138" s="358"/>
      <c r="J138" s="358"/>
      <c r="K138" s="358"/>
      <c r="L138" s="358"/>
      <c r="M138" s="358">
        <f t="shared" si="16"/>
        <v>0</v>
      </c>
    </row>
    <row r="139" spans="1:13" s="359" customFormat="1" ht="10.199999999999999" customHeight="1">
      <c r="A139" s="354" t="s">
        <v>563</v>
      </c>
      <c r="B139" s="355">
        <f>IFERROR(VLOOKUP(A139,BG!A:C,3,FALSE),0)</f>
        <v>252930802</v>
      </c>
      <c r="C139" s="356"/>
      <c r="D139" s="356"/>
      <c r="E139" s="357">
        <v>0</v>
      </c>
      <c r="F139" s="358">
        <f t="shared" si="17"/>
        <v>252930802</v>
      </c>
      <c r="G139" s="358">
        <f t="shared" si="18"/>
        <v>-252930802</v>
      </c>
      <c r="H139" s="358"/>
      <c r="I139" s="358"/>
      <c r="J139" s="358"/>
      <c r="K139" s="358"/>
      <c r="L139" s="358"/>
      <c r="M139" s="358">
        <f t="shared" si="16"/>
        <v>0</v>
      </c>
    </row>
    <row r="140" spans="1:13" s="359" customFormat="1" ht="10.199999999999999" customHeight="1">
      <c r="A140" s="354" t="s">
        <v>565</v>
      </c>
      <c r="B140" s="355">
        <f>IFERROR(VLOOKUP(A140,BG!A:C,3,FALSE),0)</f>
        <v>516234997</v>
      </c>
      <c r="C140" s="356"/>
      <c r="D140" s="356"/>
      <c r="E140" s="357">
        <v>0</v>
      </c>
      <c r="F140" s="358">
        <f t="shared" si="17"/>
        <v>516234997</v>
      </c>
      <c r="G140" s="358">
        <f t="shared" si="18"/>
        <v>-516234997</v>
      </c>
      <c r="H140" s="358"/>
      <c r="I140" s="358"/>
      <c r="J140" s="358"/>
      <c r="K140" s="358"/>
      <c r="L140" s="358"/>
      <c r="M140" s="358">
        <f t="shared" si="16"/>
        <v>0</v>
      </c>
    </row>
    <row r="141" spans="1:13" s="359" customFormat="1" ht="10.199999999999999" customHeight="1">
      <c r="A141" s="354" t="s">
        <v>567</v>
      </c>
      <c r="B141" s="355">
        <f>IFERROR(VLOOKUP(A141,BG!A:C,3,FALSE),0)</f>
        <v>252930802</v>
      </c>
      <c r="C141" s="356"/>
      <c r="D141" s="356"/>
      <c r="E141" s="357">
        <v>0</v>
      </c>
      <c r="F141" s="358">
        <f t="shared" si="17"/>
        <v>252930802</v>
      </c>
      <c r="G141" s="358">
        <f t="shared" si="18"/>
        <v>-252930802</v>
      </c>
      <c r="H141" s="358"/>
      <c r="I141" s="358"/>
      <c r="J141" s="358"/>
      <c r="K141" s="358"/>
      <c r="L141" s="358"/>
      <c r="M141" s="358">
        <f t="shared" si="16"/>
        <v>0</v>
      </c>
    </row>
    <row r="142" spans="1:13" s="359" customFormat="1" ht="10.199999999999999" customHeight="1">
      <c r="A142" s="354" t="s">
        <v>569</v>
      </c>
      <c r="B142" s="355">
        <f>IFERROR(VLOOKUP(A142,BG!A:C,3,FALSE),0)</f>
        <v>252930802</v>
      </c>
      <c r="C142" s="356"/>
      <c r="D142" s="356"/>
      <c r="E142" s="357">
        <v>0</v>
      </c>
      <c r="F142" s="358">
        <f t="shared" si="17"/>
        <v>252930802</v>
      </c>
      <c r="G142" s="358">
        <f t="shared" si="18"/>
        <v>-252930802</v>
      </c>
      <c r="H142" s="358"/>
      <c r="I142" s="358"/>
      <c r="J142" s="358"/>
      <c r="K142" s="358"/>
      <c r="L142" s="358"/>
      <c r="M142" s="358">
        <f t="shared" si="16"/>
        <v>0</v>
      </c>
    </row>
    <row r="143" spans="1:13" s="359" customFormat="1" ht="10.199999999999999" customHeight="1">
      <c r="A143" s="354" t="s">
        <v>571</v>
      </c>
      <c r="B143" s="355">
        <f>IFERROR(VLOOKUP(A143,BG!A:C,3,FALSE),0)</f>
        <v>252930802</v>
      </c>
      <c r="C143" s="356"/>
      <c r="D143" s="356"/>
      <c r="E143" s="357">
        <v>0</v>
      </c>
      <c r="F143" s="358">
        <f t="shared" si="17"/>
        <v>252930802</v>
      </c>
      <c r="G143" s="358">
        <f t="shared" si="18"/>
        <v>-252930802</v>
      </c>
      <c r="H143" s="358"/>
      <c r="I143" s="358"/>
      <c r="J143" s="358"/>
      <c r="K143" s="358"/>
      <c r="L143" s="358"/>
      <c r="M143" s="358">
        <f t="shared" si="16"/>
        <v>0</v>
      </c>
    </row>
    <row r="144" spans="1:13" s="359" customFormat="1" ht="10.199999999999999" customHeight="1">
      <c r="A144" s="354" t="s">
        <v>573</v>
      </c>
      <c r="B144" s="355">
        <f>IFERROR(VLOOKUP(A144,BG!A:C,3,FALSE),0)</f>
        <v>252930802</v>
      </c>
      <c r="C144" s="356"/>
      <c r="D144" s="356"/>
      <c r="E144" s="357">
        <v>0</v>
      </c>
      <c r="F144" s="358">
        <f t="shared" si="12"/>
        <v>252930802</v>
      </c>
      <c r="G144" s="358">
        <f t="shared" si="14"/>
        <v>-252930802</v>
      </c>
      <c r="H144" s="358"/>
      <c r="I144" s="358"/>
      <c r="J144" s="358"/>
      <c r="K144" s="358"/>
      <c r="L144" s="358"/>
      <c r="M144" s="358">
        <f t="shared" si="16"/>
        <v>0</v>
      </c>
    </row>
    <row r="145" spans="1:13" s="359" customFormat="1" ht="10.199999999999999" customHeight="1">
      <c r="A145" s="354" t="s">
        <v>575</v>
      </c>
      <c r="B145" s="355">
        <f>IFERROR(VLOOKUP(A145,BG!A:C,3,FALSE),0)</f>
        <v>252930802</v>
      </c>
      <c r="C145" s="356"/>
      <c r="D145" s="356"/>
      <c r="E145" s="357">
        <v>0</v>
      </c>
      <c r="F145" s="358">
        <f t="shared" si="12"/>
        <v>252930802</v>
      </c>
      <c r="G145" s="358">
        <f t="shared" si="14"/>
        <v>-252930802</v>
      </c>
      <c r="H145" s="358"/>
      <c r="I145" s="358"/>
      <c r="J145" s="358"/>
      <c r="K145" s="358"/>
      <c r="L145" s="358"/>
      <c r="M145" s="358">
        <f t="shared" si="16"/>
        <v>0</v>
      </c>
    </row>
    <row r="146" spans="1:13" s="359" customFormat="1" ht="10.199999999999999" customHeight="1">
      <c r="A146" s="354" t="s">
        <v>577</v>
      </c>
      <c r="B146" s="355">
        <f>IFERROR(VLOOKUP(A146,BG!A:C,3,FALSE),0)</f>
        <v>526130896</v>
      </c>
      <c r="C146" s="356"/>
      <c r="D146" s="356"/>
      <c r="E146" s="357">
        <v>0</v>
      </c>
      <c r="F146" s="358">
        <f t="shared" ref="F146:F147" si="19">+B146+C146-D146-E146</f>
        <v>526130896</v>
      </c>
      <c r="G146" s="358">
        <f t="shared" ref="G146:G147" si="20">-F146</f>
        <v>-526130896</v>
      </c>
      <c r="H146" s="358"/>
      <c r="I146" s="358"/>
      <c r="J146" s="358"/>
      <c r="K146" s="358"/>
      <c r="L146" s="358"/>
      <c r="M146" s="358">
        <f t="shared" si="16"/>
        <v>0</v>
      </c>
    </row>
    <row r="147" spans="1:13" s="359" customFormat="1" ht="10.199999999999999" customHeight="1">
      <c r="A147" s="354" t="s">
        <v>579</v>
      </c>
      <c r="B147" s="355">
        <f>IFERROR(VLOOKUP(A147,BG!A:C,3,FALSE),0)</f>
        <v>526130896</v>
      </c>
      <c r="C147" s="356"/>
      <c r="D147" s="356"/>
      <c r="E147" s="357">
        <v>0</v>
      </c>
      <c r="F147" s="358">
        <f t="shared" si="19"/>
        <v>526130896</v>
      </c>
      <c r="G147" s="358">
        <f t="shared" si="20"/>
        <v>-526130896</v>
      </c>
      <c r="H147" s="358"/>
      <c r="I147" s="358"/>
      <c r="J147" s="358"/>
      <c r="K147" s="358"/>
      <c r="L147" s="358"/>
      <c r="M147" s="358">
        <f t="shared" si="16"/>
        <v>0</v>
      </c>
    </row>
    <row r="148" spans="1:13" s="359" customFormat="1" ht="10.199999999999999" customHeight="1">
      <c r="A148" s="354" t="s">
        <v>581</v>
      </c>
      <c r="B148" s="355">
        <f>IFERROR(VLOOKUP(A148,BG!A:C,3,FALSE),0)</f>
        <v>526130896</v>
      </c>
      <c r="C148" s="356"/>
      <c r="D148" s="356"/>
      <c r="E148" s="357">
        <v>0</v>
      </c>
      <c r="F148" s="358">
        <f t="shared" ref="F148:F149" si="21">+B148+C148-D148-E148</f>
        <v>526130896</v>
      </c>
      <c r="G148" s="358">
        <f t="shared" ref="G148:G149" si="22">-F148</f>
        <v>-526130896</v>
      </c>
      <c r="H148" s="358"/>
      <c r="I148" s="358"/>
      <c r="J148" s="358"/>
      <c r="K148" s="358"/>
      <c r="L148" s="358"/>
      <c r="M148" s="358">
        <f t="shared" si="16"/>
        <v>0</v>
      </c>
    </row>
    <row r="149" spans="1:13" s="359" customFormat="1" ht="10.199999999999999" customHeight="1">
      <c r="A149" s="354" t="s">
        <v>583</v>
      </c>
      <c r="B149" s="355">
        <f>IFERROR(VLOOKUP(A149,BG!A:C,3,FALSE),0)</f>
        <v>526130896</v>
      </c>
      <c r="C149" s="356"/>
      <c r="D149" s="356"/>
      <c r="E149" s="357">
        <v>0</v>
      </c>
      <c r="F149" s="358">
        <f t="shared" si="21"/>
        <v>526130896</v>
      </c>
      <c r="G149" s="358">
        <f t="shared" si="22"/>
        <v>-526130896</v>
      </c>
      <c r="H149" s="358"/>
      <c r="I149" s="358"/>
      <c r="J149" s="358"/>
      <c r="K149" s="358"/>
      <c r="L149" s="358"/>
      <c r="M149" s="358">
        <f t="shared" si="16"/>
        <v>0</v>
      </c>
    </row>
    <row r="150" spans="1:13" s="359" customFormat="1" ht="10.199999999999999" customHeight="1">
      <c r="A150" s="354" t="s">
        <v>585</v>
      </c>
      <c r="B150" s="355">
        <f>IFERROR(VLOOKUP(A150,BG!A:C,3,FALSE),0)</f>
        <v>526130896</v>
      </c>
      <c r="C150" s="356"/>
      <c r="D150" s="356"/>
      <c r="E150" s="357">
        <v>0</v>
      </c>
      <c r="F150" s="358">
        <f t="shared" si="12"/>
        <v>526130896</v>
      </c>
      <c r="G150" s="358">
        <f t="shared" si="14"/>
        <v>-526130896</v>
      </c>
      <c r="H150" s="358"/>
      <c r="I150" s="358"/>
      <c r="J150" s="358"/>
      <c r="K150" s="358"/>
      <c r="L150" s="358"/>
      <c r="M150" s="358">
        <f t="shared" si="16"/>
        <v>0</v>
      </c>
    </row>
    <row r="151" spans="1:13" s="359" customFormat="1" ht="10.199999999999999" customHeight="1">
      <c r="A151" s="354" t="s">
        <v>587</v>
      </c>
      <c r="B151" s="355">
        <f>IFERROR(VLOOKUP(A151,BG!A:C,3,FALSE),0)</f>
        <v>526130896</v>
      </c>
      <c r="C151" s="356"/>
      <c r="D151" s="356"/>
      <c r="E151" s="357">
        <v>0</v>
      </c>
      <c r="F151" s="358">
        <f t="shared" ref="F151" si="23">+B151+C151-D151-E151</f>
        <v>526130896</v>
      </c>
      <c r="G151" s="358">
        <f t="shared" ref="G151" si="24">-F151</f>
        <v>-526130896</v>
      </c>
      <c r="H151" s="358"/>
      <c r="I151" s="358"/>
      <c r="J151" s="358"/>
      <c r="K151" s="358"/>
      <c r="L151" s="358"/>
      <c r="M151" s="358">
        <f t="shared" si="16"/>
        <v>0</v>
      </c>
    </row>
    <row r="152" spans="1:13" s="275" customFormat="1" ht="10.199999999999999" customHeight="1">
      <c r="A152" s="272" t="s">
        <v>293</v>
      </c>
      <c r="B152" s="264"/>
      <c r="C152" s="296"/>
      <c r="D152" s="296"/>
      <c r="E152" s="274">
        <v>0</v>
      </c>
      <c r="F152" s="262">
        <f t="shared" si="12"/>
        <v>0</v>
      </c>
      <c r="G152" s="262">
        <f t="shared" ref="G152:G169" si="25">-F152</f>
        <v>0</v>
      </c>
      <c r="H152" s="262"/>
      <c r="I152" s="262"/>
      <c r="J152" s="262"/>
      <c r="K152" s="262"/>
      <c r="L152" s="262"/>
      <c r="M152" s="262">
        <f t="shared" si="16"/>
        <v>0</v>
      </c>
    </row>
    <row r="153" spans="1:13" s="275" customFormat="1" ht="10.199999999999999" customHeight="1">
      <c r="A153" s="272" t="s">
        <v>503</v>
      </c>
      <c r="B153" s="264"/>
      <c r="C153" s="296"/>
      <c r="D153" s="296"/>
      <c r="E153" s="274">
        <v>0</v>
      </c>
      <c r="F153" s="262">
        <f t="shared" si="12"/>
        <v>0</v>
      </c>
      <c r="G153" s="262">
        <f t="shared" si="25"/>
        <v>0</v>
      </c>
      <c r="H153" s="262"/>
      <c r="I153" s="262"/>
      <c r="J153" s="262"/>
      <c r="K153" s="262"/>
      <c r="L153" s="262"/>
      <c r="M153" s="262">
        <f t="shared" si="16"/>
        <v>0</v>
      </c>
    </row>
    <row r="154" spans="1:13" s="275" customFormat="1" ht="10.199999999999999" customHeight="1">
      <c r="A154" s="272" t="s">
        <v>504</v>
      </c>
      <c r="B154" s="264">
        <f>IFERROR(VLOOKUP(A154,BG!A:C,3,FALSE),0)</f>
        <v>0</v>
      </c>
      <c r="C154" s="296"/>
      <c r="D154" s="296"/>
      <c r="E154" s="274">
        <v>0</v>
      </c>
      <c r="F154" s="262">
        <f t="shared" si="12"/>
        <v>0</v>
      </c>
      <c r="G154" s="262">
        <f>-F154</f>
        <v>0</v>
      </c>
      <c r="H154" s="262"/>
      <c r="I154" s="262"/>
      <c r="J154" s="262"/>
      <c r="K154" s="262"/>
      <c r="L154" s="262"/>
      <c r="M154" s="262">
        <f t="shared" si="16"/>
        <v>0</v>
      </c>
    </row>
    <row r="155" spans="1:13" s="275" customFormat="1" ht="10.199999999999999" customHeight="1">
      <c r="A155" s="272" t="s">
        <v>295</v>
      </c>
      <c r="B155" s="264"/>
      <c r="C155" s="296"/>
      <c r="D155" s="296"/>
      <c r="E155" s="274">
        <v>0</v>
      </c>
      <c r="F155" s="262">
        <f t="shared" si="12"/>
        <v>0</v>
      </c>
      <c r="G155" s="262">
        <f t="shared" si="25"/>
        <v>0</v>
      </c>
      <c r="H155" s="262"/>
      <c r="I155" s="262"/>
      <c r="J155" s="262"/>
      <c r="K155" s="262"/>
      <c r="L155" s="262"/>
      <c r="M155" s="262">
        <f t="shared" si="16"/>
        <v>0</v>
      </c>
    </row>
    <row r="156" spans="1:13" s="275" customFormat="1" ht="10.199999999999999" customHeight="1">
      <c r="A156" s="272" t="s">
        <v>297</v>
      </c>
      <c r="B156" s="355">
        <f>IFERROR(VLOOKUP(A156,BG!A:C,3,FALSE),0)</f>
        <v>2867798851.27</v>
      </c>
      <c r="C156" s="296"/>
      <c r="D156" s="296"/>
      <c r="E156" s="274">
        <v>263359587.15000001</v>
      </c>
      <c r="F156" s="262">
        <f t="shared" si="12"/>
        <v>2604439264.1199999</v>
      </c>
      <c r="G156" s="262">
        <v>0</v>
      </c>
      <c r="H156" s="262">
        <f>-F156</f>
        <v>-2604439264.1199999</v>
      </c>
      <c r="I156" s="262"/>
      <c r="J156" s="262"/>
      <c r="K156" s="262"/>
      <c r="L156" s="262"/>
      <c r="M156" s="262">
        <f t="shared" si="16"/>
        <v>0</v>
      </c>
    </row>
    <row r="157" spans="1:13" s="275" customFormat="1" ht="10.199999999999999" customHeight="1">
      <c r="A157" s="272" t="s">
        <v>299</v>
      </c>
      <c r="B157" s="355">
        <f>IFERROR(VLOOKUP(A157,BG!A:C,3,FALSE),0)</f>
        <v>-1170279185.9400001</v>
      </c>
      <c r="C157" s="296"/>
      <c r="D157" s="296"/>
      <c r="E157" s="274">
        <v>-209407808.09718534</v>
      </c>
      <c r="F157" s="262">
        <f t="shared" si="12"/>
        <v>-960871377.84281468</v>
      </c>
      <c r="G157" s="262">
        <v>0</v>
      </c>
      <c r="H157" s="262">
        <f>-F157</f>
        <v>960871377.84281468</v>
      </c>
      <c r="I157" s="262"/>
      <c r="J157" s="262"/>
      <c r="K157" s="262"/>
      <c r="L157" s="262"/>
      <c r="M157" s="262">
        <f t="shared" si="16"/>
        <v>0</v>
      </c>
    </row>
    <row r="158" spans="1:13" s="275" customFormat="1" ht="10.199999999999999" customHeight="1">
      <c r="A158" s="272" t="s">
        <v>505</v>
      </c>
      <c r="B158" s="264">
        <f>IFERROR(VLOOKUP(A158,BG!A:C,3,FALSE),0)</f>
        <v>0</v>
      </c>
      <c r="C158" s="296"/>
      <c r="D158" s="296"/>
      <c r="E158" s="274">
        <v>0</v>
      </c>
      <c r="F158" s="262">
        <f t="shared" si="12"/>
        <v>0</v>
      </c>
      <c r="G158" s="262">
        <v>0</v>
      </c>
      <c r="H158" s="262">
        <f>-F158</f>
        <v>0</v>
      </c>
      <c r="I158" s="262"/>
      <c r="J158" s="262"/>
      <c r="K158" s="262"/>
      <c r="L158" s="262"/>
      <c r="M158" s="262">
        <f t="shared" si="16"/>
        <v>0</v>
      </c>
    </row>
    <row r="159" spans="1:13" s="275" customFormat="1" ht="10.199999999999999" customHeight="1">
      <c r="A159" s="272" t="s">
        <v>506</v>
      </c>
      <c r="B159" s="264">
        <f>IFERROR(VLOOKUP(A159,BG!A:C,3,FALSE),0)</f>
        <v>0</v>
      </c>
      <c r="C159" s="296"/>
      <c r="D159" s="296"/>
      <c r="E159" s="274">
        <v>0</v>
      </c>
      <c r="F159" s="262">
        <f t="shared" si="12"/>
        <v>0</v>
      </c>
      <c r="G159" s="262">
        <v>0</v>
      </c>
      <c r="H159" s="262">
        <f>-F159</f>
        <v>0</v>
      </c>
      <c r="I159" s="262"/>
      <c r="J159" s="262"/>
      <c r="K159" s="262"/>
      <c r="L159" s="262"/>
      <c r="M159" s="262">
        <f t="shared" si="16"/>
        <v>0</v>
      </c>
    </row>
    <row r="160" spans="1:13" s="275" customFormat="1" ht="10.199999999999999" customHeight="1">
      <c r="A160" s="272" t="s">
        <v>301</v>
      </c>
      <c r="B160" s="264"/>
      <c r="C160" s="296"/>
      <c r="D160" s="296"/>
      <c r="E160" s="274">
        <v>0</v>
      </c>
      <c r="F160" s="262">
        <f t="shared" si="12"/>
        <v>0</v>
      </c>
      <c r="G160" s="262">
        <f t="shared" si="25"/>
        <v>0</v>
      </c>
      <c r="H160" s="262"/>
      <c r="I160" s="262"/>
      <c r="J160" s="262"/>
      <c r="K160" s="262"/>
      <c r="L160" s="262"/>
      <c r="M160" s="262">
        <f t="shared" si="16"/>
        <v>0</v>
      </c>
    </row>
    <row r="161" spans="1:13" s="275" customFormat="1" ht="10.199999999999999" customHeight="1">
      <c r="A161" s="272" t="s">
        <v>507</v>
      </c>
      <c r="B161" s="264">
        <f>IFERROR(VLOOKUP(A161,BG!A:C,3,FALSE),0)</f>
        <v>0</v>
      </c>
      <c r="C161" s="296">
        <v>0</v>
      </c>
      <c r="D161" s="296">
        <v>0</v>
      </c>
      <c r="E161" s="274">
        <v>0</v>
      </c>
      <c r="F161" s="262">
        <f t="shared" si="12"/>
        <v>0</v>
      </c>
      <c r="G161" s="262">
        <f t="shared" ref="G161" si="26">-F161</f>
        <v>0</v>
      </c>
      <c r="H161" s="262"/>
      <c r="I161" s="262"/>
      <c r="J161" s="262"/>
      <c r="K161" s="262"/>
      <c r="L161" s="262"/>
      <c r="M161" s="262">
        <v>0</v>
      </c>
    </row>
    <row r="162" spans="1:13" s="275" customFormat="1" ht="10.199999999999999" customHeight="1">
      <c r="A162" s="272" t="s">
        <v>302</v>
      </c>
      <c r="B162" s="264"/>
      <c r="C162" s="296"/>
      <c r="D162" s="296"/>
      <c r="E162" s="274">
        <v>0</v>
      </c>
      <c r="F162" s="262">
        <f t="shared" si="12"/>
        <v>0</v>
      </c>
      <c r="G162" s="262">
        <v>0</v>
      </c>
      <c r="H162" s="262">
        <v>0</v>
      </c>
      <c r="I162" s="262">
        <v>0</v>
      </c>
      <c r="J162" s="262">
        <v>0</v>
      </c>
      <c r="K162" s="262">
        <v>0</v>
      </c>
      <c r="L162" s="262">
        <v>0</v>
      </c>
      <c r="M162" s="262">
        <f>+SUM(F162:L162)</f>
        <v>0</v>
      </c>
    </row>
    <row r="163" spans="1:13" s="275" customFormat="1" ht="10.199999999999999" customHeight="1">
      <c r="A163" s="272" t="s">
        <v>304</v>
      </c>
      <c r="B163" s="264"/>
      <c r="C163" s="296"/>
      <c r="D163" s="296"/>
      <c r="E163" s="274">
        <v>0</v>
      </c>
      <c r="F163" s="262">
        <f t="shared" si="12"/>
        <v>0</v>
      </c>
      <c r="G163" s="262">
        <f t="shared" si="25"/>
        <v>0</v>
      </c>
      <c r="H163" s="262">
        <v>0</v>
      </c>
      <c r="I163" s="262">
        <v>0</v>
      </c>
      <c r="J163" s="262">
        <v>0</v>
      </c>
      <c r="K163" s="262">
        <v>0</v>
      </c>
      <c r="L163" s="262">
        <v>0</v>
      </c>
      <c r="M163" s="262">
        <f>+SUM(F163:L163)</f>
        <v>0</v>
      </c>
    </row>
    <row r="164" spans="1:13" s="275" customFormat="1" ht="10.199999999999999" customHeight="1">
      <c r="A164" s="272" t="s">
        <v>591</v>
      </c>
      <c r="B164" s="353">
        <f>IFERROR(VLOOKUP(A164,BG!A:C,3,FALSE),0)</f>
        <v>-60957807</v>
      </c>
      <c r="C164" s="296"/>
      <c r="D164" s="296"/>
      <c r="E164" s="274">
        <v>0</v>
      </c>
      <c r="F164" s="262">
        <f t="shared" ref="F164:F166" si="27">+B164+C164-D164-E164</f>
        <v>-60957807</v>
      </c>
      <c r="G164" s="262">
        <v>0</v>
      </c>
      <c r="H164" s="262">
        <v>0</v>
      </c>
      <c r="I164" s="262">
        <f>-F164</f>
        <v>60957807</v>
      </c>
      <c r="J164" s="262">
        <v>0</v>
      </c>
      <c r="K164" s="262">
        <v>0</v>
      </c>
      <c r="L164" s="262">
        <v>0</v>
      </c>
      <c r="M164" s="262">
        <f>+SUM(F164:L164)</f>
        <v>0</v>
      </c>
    </row>
    <row r="165" spans="1:13" s="275" customFormat="1" ht="10.199999999999999" customHeight="1">
      <c r="A165" s="272" t="s">
        <v>644</v>
      </c>
      <c r="B165" s="353">
        <f>IFERROR(VLOOKUP(A165,BG!A:C,3,FALSE),0)</f>
        <v>23283560</v>
      </c>
      <c r="C165" s="296"/>
      <c r="D165" s="296"/>
      <c r="E165" s="274"/>
      <c r="F165" s="262">
        <f t="shared" si="27"/>
        <v>23283560</v>
      </c>
      <c r="G165" s="262"/>
      <c r="H165" s="262"/>
      <c r="I165" s="262">
        <f>-F165</f>
        <v>-23283560</v>
      </c>
      <c r="J165" s="262"/>
      <c r="K165" s="262"/>
      <c r="L165" s="262"/>
      <c r="M165" s="262"/>
    </row>
    <row r="166" spans="1:13" s="275" customFormat="1" ht="10.199999999999999" customHeight="1">
      <c r="A166" s="272" t="s">
        <v>645</v>
      </c>
      <c r="B166" s="353">
        <f>IFERROR(VLOOKUP(A166,BG!A:C,3,FALSE),0)</f>
        <v>-4828492.75</v>
      </c>
      <c r="C166" s="296"/>
      <c r="D166" s="296"/>
      <c r="E166" s="274"/>
      <c r="F166" s="262">
        <f t="shared" si="27"/>
        <v>-4828492.75</v>
      </c>
      <c r="G166" s="262"/>
      <c r="H166" s="262"/>
      <c r="I166" s="262">
        <f>-F166</f>
        <v>4828492.75</v>
      </c>
      <c r="J166" s="262"/>
      <c r="K166" s="262"/>
      <c r="L166" s="262"/>
      <c r="M166" s="262"/>
    </row>
    <row r="167" spans="1:13" s="275" customFormat="1" ht="10.199999999999999" customHeight="1">
      <c r="A167" s="272" t="s">
        <v>306</v>
      </c>
      <c r="B167" s="353">
        <f>IFERROR(VLOOKUP(A167,BG!A:C,3,FALSE),0)</f>
        <v>-438456480.10000002</v>
      </c>
      <c r="C167" s="296"/>
      <c r="D167" s="296"/>
      <c r="E167" s="274">
        <v>0</v>
      </c>
      <c r="F167" s="262">
        <f t="shared" si="12"/>
        <v>-438456480.10000002</v>
      </c>
      <c r="G167" s="262">
        <f t="shared" si="25"/>
        <v>438456480.10000002</v>
      </c>
      <c r="H167" s="262">
        <v>0</v>
      </c>
      <c r="I167" s="262">
        <v>0</v>
      </c>
      <c r="J167" s="262">
        <v>0</v>
      </c>
      <c r="K167" s="262">
        <v>0</v>
      </c>
      <c r="L167" s="262">
        <v>0</v>
      </c>
      <c r="M167" s="262">
        <f t="shared" ref="M167:M198" si="28">+SUM(F167:L167)</f>
        <v>0</v>
      </c>
    </row>
    <row r="168" spans="1:13" s="275" customFormat="1" ht="10.199999999999999" customHeight="1">
      <c r="A168" s="272" t="s">
        <v>519</v>
      </c>
      <c r="B168" s="264">
        <f>IFERROR(VLOOKUP(A168,BG!A:C,3,FALSE),0)</f>
        <v>0</v>
      </c>
      <c r="C168" s="296"/>
      <c r="D168" s="296"/>
      <c r="E168" s="274">
        <v>0</v>
      </c>
      <c r="F168" s="262">
        <f t="shared" ref="F168" si="29">+B168+C168-D168-E168</f>
        <v>0</v>
      </c>
      <c r="G168" s="262">
        <f t="shared" ref="G168" si="30">-F168</f>
        <v>0</v>
      </c>
      <c r="H168" s="262">
        <v>0</v>
      </c>
      <c r="I168" s="262">
        <v>0</v>
      </c>
      <c r="J168" s="262">
        <v>0</v>
      </c>
      <c r="K168" s="262">
        <v>0</v>
      </c>
      <c r="L168" s="262">
        <v>0</v>
      </c>
      <c r="M168" s="262">
        <f t="shared" si="28"/>
        <v>0</v>
      </c>
    </row>
    <row r="169" spans="1:13" s="275" customFormat="1" ht="10.199999999999999" customHeight="1">
      <c r="A169" s="272" t="s">
        <v>308</v>
      </c>
      <c r="B169" s="353">
        <f>IFERROR(VLOOKUP(A169,BG!A:C,3,FALSE),0)</f>
        <v>-1.1000000000000001</v>
      </c>
      <c r="C169" s="296"/>
      <c r="D169" s="296"/>
      <c r="E169" s="274">
        <v>0</v>
      </c>
      <c r="F169" s="262">
        <f t="shared" si="12"/>
        <v>-1.1000000000000001</v>
      </c>
      <c r="G169" s="262">
        <f t="shared" si="25"/>
        <v>1.1000000000000001</v>
      </c>
      <c r="H169" s="262">
        <v>0</v>
      </c>
      <c r="I169" s="262">
        <v>0</v>
      </c>
      <c r="J169" s="262">
        <v>0</v>
      </c>
      <c r="K169" s="262">
        <v>0</v>
      </c>
      <c r="L169" s="262">
        <v>0</v>
      </c>
      <c r="M169" s="262">
        <f t="shared" si="28"/>
        <v>0</v>
      </c>
    </row>
    <row r="170" spans="1:13" s="275" customFormat="1" ht="10.199999999999999" customHeight="1">
      <c r="A170" s="272" t="s">
        <v>310</v>
      </c>
      <c r="B170" s="264"/>
      <c r="C170" s="296"/>
      <c r="D170" s="296"/>
      <c r="E170" s="274">
        <v>0</v>
      </c>
      <c r="F170" s="262">
        <f t="shared" ref="F170:F219" si="31">+B170+C170-D170-E170</f>
        <v>0</v>
      </c>
      <c r="G170" s="262">
        <f t="shared" ref="G170" si="32">-F170</f>
        <v>0</v>
      </c>
      <c r="H170" s="262">
        <v>0</v>
      </c>
      <c r="I170" s="262"/>
      <c r="J170" s="262"/>
      <c r="K170" s="262"/>
      <c r="L170" s="262"/>
      <c r="M170" s="262">
        <f t="shared" si="28"/>
        <v>0</v>
      </c>
    </row>
    <row r="171" spans="1:13" s="275" customFormat="1" ht="10.199999999999999" customHeight="1">
      <c r="A171" s="272" t="s">
        <v>312</v>
      </c>
      <c r="B171" s="353">
        <f>IFERROR(VLOOKUP(A171,BG!A:C,3,FALSE),0)</f>
        <v>-229231541.61000001</v>
      </c>
      <c r="C171" s="296"/>
      <c r="D171" s="296"/>
      <c r="E171" s="274">
        <v>-43541545.380000003</v>
      </c>
      <c r="F171" s="262">
        <f t="shared" si="31"/>
        <v>-185689996.23000002</v>
      </c>
      <c r="G171" s="262">
        <v>0</v>
      </c>
      <c r="H171" s="262">
        <v>0</v>
      </c>
      <c r="I171" s="262">
        <f>-F171</f>
        <v>185689996.23000002</v>
      </c>
      <c r="J171" s="262">
        <v>0</v>
      </c>
      <c r="K171" s="262">
        <v>0</v>
      </c>
      <c r="L171" s="262">
        <v>0</v>
      </c>
      <c r="M171" s="262">
        <f t="shared" si="28"/>
        <v>0</v>
      </c>
    </row>
    <row r="172" spans="1:13" s="275" customFormat="1" ht="10.199999999999999" customHeight="1">
      <c r="A172" s="312" t="s">
        <v>314</v>
      </c>
      <c r="B172" s="353">
        <f>IFERROR(VLOOKUP(A172,BG!A:C,3,FALSE),0)</f>
        <v>0.95</v>
      </c>
      <c r="C172" s="296"/>
      <c r="D172" s="296"/>
      <c r="E172" s="274">
        <v>0</v>
      </c>
      <c r="F172" s="262">
        <f t="shared" si="31"/>
        <v>0.95</v>
      </c>
      <c r="G172" s="262">
        <f>-F172</f>
        <v>-0.95</v>
      </c>
      <c r="H172" s="262">
        <v>0</v>
      </c>
      <c r="I172" s="262">
        <v>0</v>
      </c>
      <c r="J172" s="262">
        <v>0</v>
      </c>
      <c r="K172" s="262">
        <v>0</v>
      </c>
      <c r="L172" s="262">
        <v>0</v>
      </c>
      <c r="M172" s="262">
        <f t="shared" si="28"/>
        <v>0</v>
      </c>
    </row>
    <row r="173" spans="1:13" s="275" customFormat="1" ht="10.199999999999999" customHeight="1">
      <c r="A173" s="272" t="s">
        <v>316</v>
      </c>
      <c r="B173" s="264"/>
      <c r="C173" s="296"/>
      <c r="D173" s="296"/>
      <c r="E173" s="274">
        <v>0</v>
      </c>
      <c r="F173" s="262">
        <f t="shared" si="31"/>
        <v>0</v>
      </c>
      <c r="G173" s="262">
        <v>0</v>
      </c>
      <c r="H173" s="262">
        <v>0</v>
      </c>
      <c r="I173" s="262">
        <v>0</v>
      </c>
      <c r="J173" s="262">
        <v>0</v>
      </c>
      <c r="K173" s="262">
        <v>0</v>
      </c>
      <c r="L173" s="262">
        <v>0</v>
      </c>
      <c r="M173" s="262">
        <f t="shared" si="28"/>
        <v>0</v>
      </c>
    </row>
    <row r="174" spans="1:13" s="275" customFormat="1" ht="10.199999999999999" customHeight="1">
      <c r="A174" s="272" t="s">
        <v>318</v>
      </c>
      <c r="B174" s="264"/>
      <c r="C174" s="296"/>
      <c r="D174" s="256"/>
      <c r="E174" s="274">
        <v>0</v>
      </c>
      <c r="F174" s="262">
        <f t="shared" si="31"/>
        <v>0</v>
      </c>
      <c r="G174" s="262">
        <v>0</v>
      </c>
      <c r="H174" s="262">
        <v>0</v>
      </c>
      <c r="I174" s="262">
        <v>0</v>
      </c>
      <c r="J174" s="262">
        <v>0</v>
      </c>
      <c r="K174" s="262">
        <v>0</v>
      </c>
      <c r="L174" s="262">
        <v>0</v>
      </c>
      <c r="M174" s="262">
        <f t="shared" si="28"/>
        <v>0</v>
      </c>
    </row>
    <row r="175" spans="1:13" s="275" customFormat="1" ht="10.199999999999999" customHeight="1">
      <c r="A175" s="272" t="s">
        <v>320</v>
      </c>
      <c r="B175" s="353">
        <f>IFERROR(VLOOKUP(A175,BG!A:C,3,FALSE),0)</f>
        <v>-1081150210034.85</v>
      </c>
      <c r="C175" s="296"/>
      <c r="D175" s="296"/>
      <c r="E175" s="274">
        <v>-89584639423.970001</v>
      </c>
      <c r="F175" s="262">
        <f t="shared" si="31"/>
        <v>-991565570610.88</v>
      </c>
      <c r="G175" s="262">
        <v>0</v>
      </c>
      <c r="H175" s="262">
        <v>0</v>
      </c>
      <c r="I175" s="262">
        <v>0</v>
      </c>
      <c r="J175" s="262">
        <v>0</v>
      </c>
      <c r="K175" s="262">
        <v>0</v>
      </c>
      <c r="L175" s="262">
        <f>-F175</f>
        <v>991565570610.88</v>
      </c>
      <c r="M175" s="262">
        <f t="shared" si="28"/>
        <v>0</v>
      </c>
    </row>
    <row r="176" spans="1:13" s="275" customFormat="1" ht="10.199999999999999" customHeight="1">
      <c r="A176" s="272" t="s">
        <v>322</v>
      </c>
      <c r="B176" s="353">
        <f>IFERROR(VLOOKUP(A176,BG!A:C,3,FALSE),0)</f>
        <v>899471776032.54004</v>
      </c>
      <c r="C176" s="296"/>
      <c r="D176" s="296"/>
      <c r="E176" s="274">
        <v>41286071115.620003</v>
      </c>
      <c r="F176" s="262">
        <f t="shared" si="31"/>
        <v>858185704916.92004</v>
      </c>
      <c r="G176" s="262">
        <v>0</v>
      </c>
      <c r="H176" s="262">
        <v>0</v>
      </c>
      <c r="I176" s="262">
        <v>0</v>
      </c>
      <c r="J176" s="262">
        <v>0</v>
      </c>
      <c r="K176" s="262">
        <f>-F176</f>
        <v>-858185704916.92004</v>
      </c>
      <c r="L176" s="262">
        <v>0</v>
      </c>
      <c r="M176" s="262">
        <f t="shared" si="28"/>
        <v>0</v>
      </c>
    </row>
    <row r="177" spans="1:13" s="275" customFormat="1" ht="10.199999999999999" customHeight="1">
      <c r="A177" s="272" t="s">
        <v>447</v>
      </c>
      <c r="B177" s="264"/>
      <c r="C177" s="296"/>
      <c r="D177" s="296"/>
      <c r="E177" s="274">
        <v>0</v>
      </c>
      <c r="F177" s="262">
        <f t="shared" si="31"/>
        <v>0</v>
      </c>
      <c r="G177" s="262">
        <v>0</v>
      </c>
      <c r="H177" s="262">
        <v>0</v>
      </c>
      <c r="I177" s="262">
        <v>0</v>
      </c>
      <c r="J177" s="262">
        <v>0</v>
      </c>
      <c r="K177" s="262">
        <v>0</v>
      </c>
      <c r="L177" s="262">
        <v>0</v>
      </c>
      <c r="M177" s="262">
        <f t="shared" si="28"/>
        <v>0</v>
      </c>
    </row>
    <row r="178" spans="1:13" s="275" customFormat="1" ht="10.199999999999999" customHeight="1">
      <c r="A178" s="272" t="s">
        <v>397</v>
      </c>
      <c r="B178" s="353">
        <f>IFERROR(VLOOKUP(A178,BG!A:C,3,FALSE),0)</f>
        <v>-607487131.94000006</v>
      </c>
      <c r="C178" s="296">
        <v>393</v>
      </c>
      <c r="D178" s="296"/>
      <c r="E178" s="274">
        <v>-607487131.55570555</v>
      </c>
      <c r="F178" s="262">
        <f t="shared" si="31"/>
        <v>392.6157054901123</v>
      </c>
      <c r="G178" s="262">
        <v>0</v>
      </c>
      <c r="H178" s="262">
        <f>-F178</f>
        <v>-392.6157054901123</v>
      </c>
      <c r="I178" s="262">
        <v>0</v>
      </c>
      <c r="J178" s="262">
        <v>0</v>
      </c>
      <c r="K178" s="262">
        <v>0</v>
      </c>
      <c r="L178" s="262">
        <v>0</v>
      </c>
      <c r="M178" s="262">
        <f t="shared" si="28"/>
        <v>0</v>
      </c>
    </row>
    <row r="179" spans="1:13" s="275" customFormat="1" ht="10.199999999999999" customHeight="1">
      <c r="A179" s="272" t="s">
        <v>324</v>
      </c>
      <c r="B179" s="264"/>
      <c r="C179" s="296"/>
      <c r="D179" s="296"/>
      <c r="E179" s="274">
        <v>0</v>
      </c>
      <c r="F179" s="262">
        <f t="shared" si="31"/>
        <v>0</v>
      </c>
      <c r="G179" s="262">
        <v>0</v>
      </c>
      <c r="H179" s="262">
        <f>-F179</f>
        <v>0</v>
      </c>
      <c r="I179" s="262">
        <v>0</v>
      </c>
      <c r="J179" s="262">
        <v>0</v>
      </c>
      <c r="K179" s="262">
        <v>0</v>
      </c>
      <c r="L179" s="262">
        <v>0</v>
      </c>
      <c r="M179" s="262">
        <f t="shared" si="28"/>
        <v>0</v>
      </c>
    </row>
    <row r="180" spans="1:13" s="275" customFormat="1" ht="10.199999999999999" customHeight="1">
      <c r="A180" s="272" t="s">
        <v>326</v>
      </c>
      <c r="B180" s="264"/>
      <c r="C180" s="296"/>
      <c r="D180" s="296"/>
      <c r="E180" s="274">
        <v>0</v>
      </c>
      <c r="F180" s="262">
        <f t="shared" si="31"/>
        <v>0</v>
      </c>
      <c r="G180" s="262"/>
      <c r="H180" s="262"/>
      <c r="I180" s="262"/>
      <c r="J180" s="262"/>
      <c r="K180" s="262"/>
      <c r="L180" s="262"/>
      <c r="M180" s="262">
        <f t="shared" si="28"/>
        <v>0</v>
      </c>
    </row>
    <row r="181" spans="1:13" s="275" customFormat="1" ht="10.199999999999999" customHeight="1">
      <c r="A181" s="272" t="s">
        <v>328</v>
      </c>
      <c r="B181" s="264">
        <v>0</v>
      </c>
      <c r="C181" s="296"/>
      <c r="D181" s="296"/>
      <c r="E181" s="274">
        <v>0</v>
      </c>
      <c r="F181" s="262">
        <f t="shared" si="31"/>
        <v>0</v>
      </c>
      <c r="G181" s="262">
        <f>-F181</f>
        <v>0</v>
      </c>
      <c r="H181" s="275">
        <v>0</v>
      </c>
      <c r="I181" s="262"/>
      <c r="J181" s="262"/>
      <c r="K181" s="262"/>
      <c r="L181" s="262"/>
      <c r="M181" s="262">
        <f t="shared" si="28"/>
        <v>0</v>
      </c>
    </row>
    <row r="182" spans="1:13" s="275" customFormat="1" ht="10.199999999999999" customHeight="1">
      <c r="A182" s="272" t="s">
        <v>508</v>
      </c>
      <c r="B182" s="353">
        <f>IFERROR(VLOOKUP(A182,BG!A:C,3,FALSE),0)</f>
        <v>-46201725000</v>
      </c>
      <c r="C182" s="296"/>
      <c r="D182" s="296"/>
      <c r="E182" s="274">
        <v>0</v>
      </c>
      <c r="F182" s="262">
        <f t="shared" si="31"/>
        <v>-46201725000</v>
      </c>
      <c r="G182" s="262">
        <f>-F182</f>
        <v>46201725000</v>
      </c>
      <c r="H182" s="262">
        <v>0</v>
      </c>
      <c r="I182" s="262">
        <v>0</v>
      </c>
      <c r="J182" s="262">
        <v>0</v>
      </c>
      <c r="K182" s="262">
        <v>0</v>
      </c>
      <c r="L182" s="262">
        <v>0</v>
      </c>
      <c r="M182" s="262">
        <f t="shared" si="28"/>
        <v>0</v>
      </c>
    </row>
    <row r="183" spans="1:13" s="275" customFormat="1" ht="10.199999999999999" customHeight="1">
      <c r="A183" s="272" t="s">
        <v>593</v>
      </c>
      <c r="B183" s="353">
        <f>IFERROR(VLOOKUP(A183,BG!A:C,3,FALSE),0)</f>
        <v>-1977328440</v>
      </c>
      <c r="C183" s="296"/>
      <c r="D183" s="296"/>
      <c r="E183" s="274">
        <v>0</v>
      </c>
      <c r="F183" s="262">
        <f t="shared" ref="F183" si="33">+B183+C183-D183-E183</f>
        <v>-1977328440</v>
      </c>
      <c r="G183" s="262">
        <f t="shared" ref="G183" si="34">-F183</f>
        <v>1977328440</v>
      </c>
      <c r="H183" s="262">
        <v>0</v>
      </c>
      <c r="I183" s="262">
        <v>0</v>
      </c>
      <c r="J183" s="262">
        <v>0</v>
      </c>
      <c r="K183" s="262">
        <v>0</v>
      </c>
      <c r="L183" s="262">
        <v>0</v>
      </c>
      <c r="M183" s="262">
        <f t="shared" si="28"/>
        <v>0</v>
      </c>
    </row>
    <row r="184" spans="1:13" s="275" customFormat="1" ht="10.199999999999999" customHeight="1">
      <c r="A184" s="272" t="s">
        <v>330</v>
      </c>
      <c r="B184" s="353">
        <f>IFERROR(VLOOKUP(A184,BG!A:C,3,FALSE),0)</f>
        <v>-12045610000</v>
      </c>
      <c r="C184" s="296"/>
      <c r="D184" s="296"/>
      <c r="E184" s="274">
        <v>0</v>
      </c>
      <c r="F184" s="262">
        <f t="shared" si="31"/>
        <v>-12045610000</v>
      </c>
      <c r="G184" s="262">
        <f t="shared" ref="G184:G192" si="35">-F184</f>
        <v>12045610000</v>
      </c>
      <c r="H184" s="262">
        <v>0</v>
      </c>
      <c r="I184" s="262">
        <v>0</v>
      </c>
      <c r="J184" s="262">
        <v>0</v>
      </c>
      <c r="K184" s="262">
        <v>0</v>
      </c>
      <c r="L184" s="262">
        <v>0</v>
      </c>
      <c r="M184" s="262">
        <f t="shared" si="28"/>
        <v>0</v>
      </c>
    </row>
    <row r="185" spans="1:13" s="275" customFormat="1" ht="10.199999999999999" customHeight="1">
      <c r="A185" s="272" t="s">
        <v>332</v>
      </c>
      <c r="B185" s="353">
        <f>IFERROR(VLOOKUP(A185,BG!A:C,3,FALSE),0)</f>
        <v>-1156161916.8</v>
      </c>
      <c r="C185" s="296"/>
      <c r="D185" s="296"/>
      <c r="E185" s="274">
        <v>0</v>
      </c>
      <c r="F185" s="262">
        <f t="shared" si="31"/>
        <v>-1156161916.8</v>
      </c>
      <c r="G185" s="262">
        <f t="shared" si="35"/>
        <v>1156161916.8</v>
      </c>
      <c r="H185" s="262">
        <v>0</v>
      </c>
      <c r="I185" s="262">
        <v>0</v>
      </c>
      <c r="J185" s="262">
        <v>0</v>
      </c>
      <c r="K185" s="262">
        <v>0</v>
      </c>
      <c r="L185" s="262">
        <v>0</v>
      </c>
      <c r="M185" s="262">
        <f t="shared" si="28"/>
        <v>0</v>
      </c>
    </row>
    <row r="186" spans="1:13" s="275" customFormat="1" ht="10.199999999999999" customHeight="1">
      <c r="A186" s="272" t="s">
        <v>450</v>
      </c>
      <c r="B186" s="353">
        <f>IFERROR(VLOOKUP(A186,BG!A:C,3,FALSE),0)</f>
        <v>-12487870900.5</v>
      </c>
      <c r="C186" s="296"/>
      <c r="D186" s="296"/>
      <c r="E186" s="274">
        <v>0</v>
      </c>
      <c r="F186" s="262">
        <f t="shared" si="31"/>
        <v>-12487870900.5</v>
      </c>
      <c r="G186" s="262">
        <f t="shared" si="35"/>
        <v>12487870900.5</v>
      </c>
      <c r="H186" s="262">
        <v>0</v>
      </c>
      <c r="I186" s="262">
        <v>0</v>
      </c>
      <c r="J186" s="262">
        <v>0</v>
      </c>
      <c r="K186" s="262">
        <v>0</v>
      </c>
      <c r="L186" s="262">
        <v>0</v>
      </c>
      <c r="M186" s="262">
        <f t="shared" si="28"/>
        <v>0</v>
      </c>
    </row>
    <row r="187" spans="1:13" s="275" customFormat="1" ht="10.199999999999999" customHeight="1">
      <c r="A187" s="272" t="s">
        <v>334</v>
      </c>
      <c r="B187" s="264"/>
      <c r="C187" s="296"/>
      <c r="D187" s="296"/>
      <c r="E187" s="274">
        <v>0</v>
      </c>
      <c r="F187" s="262">
        <f t="shared" si="31"/>
        <v>0</v>
      </c>
      <c r="G187" s="262">
        <v>0</v>
      </c>
      <c r="H187" s="262">
        <v>0</v>
      </c>
      <c r="I187" s="262">
        <v>0</v>
      </c>
      <c r="J187" s="262">
        <v>0</v>
      </c>
      <c r="K187" s="262">
        <v>0</v>
      </c>
      <c r="L187" s="262">
        <v>0</v>
      </c>
      <c r="M187" s="262">
        <f t="shared" si="28"/>
        <v>0</v>
      </c>
    </row>
    <row r="188" spans="1:13" s="275" customFormat="1" ht="10.199999999999999" customHeight="1">
      <c r="A188" s="272" t="s">
        <v>452</v>
      </c>
      <c r="B188" s="353">
        <f>IFERROR(VLOOKUP(A188,BG!A:C,3,FALSE),0)</f>
        <v>-84043889.549999997</v>
      </c>
      <c r="C188" s="296"/>
      <c r="D188" s="296"/>
      <c r="E188" s="274">
        <v>0</v>
      </c>
      <c r="F188" s="262">
        <f t="shared" si="31"/>
        <v>-84043889.549999997</v>
      </c>
      <c r="G188" s="262">
        <f t="shared" si="35"/>
        <v>84043889.549999997</v>
      </c>
      <c r="H188" s="262">
        <v>0</v>
      </c>
      <c r="I188" s="262">
        <v>0</v>
      </c>
      <c r="J188" s="262">
        <v>0</v>
      </c>
      <c r="K188" s="262">
        <v>0</v>
      </c>
      <c r="L188" s="262">
        <v>0</v>
      </c>
      <c r="M188" s="262">
        <f t="shared" si="28"/>
        <v>0</v>
      </c>
    </row>
    <row r="189" spans="1:13" s="275" customFormat="1" ht="10.199999999999999" customHeight="1">
      <c r="A189" s="272" t="s">
        <v>454</v>
      </c>
      <c r="B189" s="353">
        <f>IFERROR(VLOOKUP(A189,BG!A:C,3,FALSE),0)</f>
        <v>-127787017.06999999</v>
      </c>
      <c r="C189" s="296"/>
      <c r="D189" s="296"/>
      <c r="E189" s="274">
        <v>0</v>
      </c>
      <c r="F189" s="262">
        <f t="shared" si="31"/>
        <v>-127787017.06999999</v>
      </c>
      <c r="G189" s="262">
        <f t="shared" si="35"/>
        <v>127787017.06999999</v>
      </c>
      <c r="H189" s="262">
        <v>0</v>
      </c>
      <c r="I189" s="262">
        <v>0</v>
      </c>
      <c r="J189" s="262">
        <v>0</v>
      </c>
      <c r="K189" s="262">
        <v>0</v>
      </c>
      <c r="L189" s="262">
        <v>0</v>
      </c>
      <c r="M189" s="262">
        <f t="shared" si="28"/>
        <v>0</v>
      </c>
    </row>
    <row r="190" spans="1:13" s="275" customFormat="1" ht="10.199999999999999" customHeight="1">
      <c r="A190" s="272" t="s">
        <v>337</v>
      </c>
      <c r="B190" s="353">
        <f>IFERROR(VLOOKUP(A190,BG!A:C,3,FALSE),0)</f>
        <v>-182695589.09</v>
      </c>
      <c r="C190" s="296"/>
      <c r="D190" s="296"/>
      <c r="E190" s="274">
        <v>0</v>
      </c>
      <c r="F190" s="262">
        <f t="shared" si="31"/>
        <v>-182695589.09</v>
      </c>
      <c r="G190" s="262">
        <f t="shared" si="35"/>
        <v>182695589.09</v>
      </c>
      <c r="H190" s="262">
        <v>0</v>
      </c>
      <c r="I190" s="262">
        <v>0</v>
      </c>
      <c r="J190" s="262">
        <v>0</v>
      </c>
      <c r="K190" s="262">
        <v>0</v>
      </c>
      <c r="L190" s="262">
        <v>0</v>
      </c>
      <c r="M190" s="262">
        <f t="shared" si="28"/>
        <v>0</v>
      </c>
    </row>
    <row r="191" spans="1:13" s="275" customFormat="1" ht="10.199999999999999" customHeight="1">
      <c r="A191" s="272" t="s">
        <v>336</v>
      </c>
      <c r="B191" s="353">
        <f>IFERROR(VLOOKUP(A191,BG!A:C,3,FALSE),0)</f>
        <v>-825000000</v>
      </c>
      <c r="C191" s="296"/>
      <c r="D191" s="296">
        <v>0</v>
      </c>
      <c r="E191" s="274">
        <v>0</v>
      </c>
      <c r="F191" s="262">
        <f t="shared" si="31"/>
        <v>-825000000</v>
      </c>
      <c r="G191" s="262">
        <f t="shared" si="35"/>
        <v>825000000</v>
      </c>
      <c r="H191" s="262">
        <v>0</v>
      </c>
      <c r="I191" s="262">
        <v>0</v>
      </c>
      <c r="J191" s="262">
        <v>0</v>
      </c>
      <c r="K191" s="262">
        <v>0</v>
      </c>
      <c r="L191" s="262">
        <v>0</v>
      </c>
      <c r="M191" s="262">
        <f t="shared" si="28"/>
        <v>0</v>
      </c>
    </row>
    <row r="192" spans="1:13" s="275" customFormat="1" ht="10.199999999999999" customHeight="1">
      <c r="A192" s="272" t="s">
        <v>340</v>
      </c>
      <c r="B192" s="353">
        <f>IFERROR(VLOOKUP(A192,BG!A:C,3,FALSE),0)</f>
        <v>-1051193215.61</v>
      </c>
      <c r="C192" s="296"/>
      <c r="D192" s="296"/>
      <c r="E192" s="274">
        <v>0</v>
      </c>
      <c r="F192" s="262">
        <f t="shared" si="31"/>
        <v>-1051193215.61</v>
      </c>
      <c r="G192" s="262">
        <f t="shared" si="35"/>
        <v>1051193215.61</v>
      </c>
      <c r="H192" s="262">
        <v>0</v>
      </c>
      <c r="I192" s="262">
        <v>0</v>
      </c>
      <c r="J192" s="262">
        <v>0</v>
      </c>
      <c r="K192" s="262">
        <v>0</v>
      </c>
      <c r="L192" s="262">
        <v>0</v>
      </c>
      <c r="M192" s="262">
        <f t="shared" si="28"/>
        <v>0</v>
      </c>
    </row>
    <row r="193" spans="1:13" s="275" customFormat="1" ht="10.199999999999999" customHeight="1">
      <c r="A193" s="272" t="s">
        <v>510</v>
      </c>
      <c r="B193" s="264"/>
      <c r="C193" s="296"/>
      <c r="D193" s="296"/>
      <c r="E193" s="274">
        <v>0</v>
      </c>
      <c r="F193" s="262">
        <f t="shared" si="31"/>
        <v>0</v>
      </c>
      <c r="G193" s="262">
        <v>0</v>
      </c>
      <c r="H193" s="262">
        <v>0</v>
      </c>
      <c r="I193" s="262">
        <v>0</v>
      </c>
      <c r="J193" s="262">
        <v>0</v>
      </c>
      <c r="K193" s="262">
        <v>0</v>
      </c>
      <c r="L193" s="262">
        <f>-F193</f>
        <v>0</v>
      </c>
      <c r="M193" s="262">
        <f t="shared" si="28"/>
        <v>0</v>
      </c>
    </row>
    <row r="194" spans="1:13" s="275" customFormat="1" ht="10.199999999999999" customHeight="1">
      <c r="A194" s="272" t="s">
        <v>512</v>
      </c>
      <c r="B194" s="353">
        <f>IFERROR(VLOOKUP(A194,BG!A:C,3,FALSE),0)</f>
        <v>-220543004.13</v>
      </c>
      <c r="C194" s="296"/>
      <c r="D194" s="296"/>
      <c r="E194" s="274">
        <v>0</v>
      </c>
      <c r="F194" s="262">
        <f t="shared" si="31"/>
        <v>-220543004.13</v>
      </c>
      <c r="G194" s="262">
        <v>0</v>
      </c>
      <c r="H194" s="262">
        <f>-F194</f>
        <v>220543004.13</v>
      </c>
      <c r="I194" s="262">
        <v>0</v>
      </c>
      <c r="J194" s="262">
        <v>0</v>
      </c>
      <c r="K194" s="262">
        <v>0</v>
      </c>
      <c r="L194" s="262">
        <v>0</v>
      </c>
      <c r="M194" s="262">
        <f t="shared" si="28"/>
        <v>0</v>
      </c>
    </row>
    <row r="195" spans="1:13" s="275" customFormat="1" ht="10.199999999999999" customHeight="1">
      <c r="A195" s="272" t="s">
        <v>342</v>
      </c>
      <c r="B195" s="264"/>
      <c r="C195" s="296"/>
      <c r="D195" s="296"/>
      <c r="E195" s="274">
        <v>0</v>
      </c>
      <c r="F195" s="262">
        <f t="shared" si="31"/>
        <v>0</v>
      </c>
      <c r="G195" s="262"/>
      <c r="H195" s="262"/>
      <c r="I195" s="262"/>
      <c r="J195" s="262"/>
      <c r="K195" s="262"/>
      <c r="L195" s="262"/>
      <c r="M195" s="262">
        <f t="shared" si="28"/>
        <v>0</v>
      </c>
    </row>
    <row r="196" spans="1:13" s="275" customFormat="1" ht="10.199999999999999" customHeight="1">
      <c r="A196" s="272" t="s">
        <v>344</v>
      </c>
      <c r="B196" s="353">
        <f>IFERROR(VLOOKUP(A196,BG!A:C,3,FALSE),0)</f>
        <v>-6799508038.71</v>
      </c>
      <c r="C196" s="296"/>
      <c r="D196" s="296"/>
      <c r="E196" s="274">
        <v>0</v>
      </c>
      <c r="F196" s="262">
        <f t="shared" si="31"/>
        <v>-6799508038.71</v>
      </c>
      <c r="G196" s="262">
        <v>0</v>
      </c>
      <c r="H196" s="262">
        <f>-F196</f>
        <v>6799508038.71</v>
      </c>
      <c r="I196" s="262">
        <v>0</v>
      </c>
      <c r="J196" s="262">
        <v>0</v>
      </c>
      <c r="K196" s="262">
        <v>0</v>
      </c>
      <c r="L196" s="262">
        <v>0</v>
      </c>
      <c r="M196" s="262">
        <f t="shared" si="28"/>
        <v>0</v>
      </c>
    </row>
    <row r="197" spans="1:13" s="275" customFormat="1" ht="10.199999999999999" customHeight="1">
      <c r="A197" s="272" t="s">
        <v>346</v>
      </c>
      <c r="B197" s="264"/>
      <c r="C197" s="296"/>
      <c r="D197" s="296"/>
      <c r="E197" s="274">
        <v>0</v>
      </c>
      <c r="F197" s="262">
        <f t="shared" si="31"/>
        <v>0</v>
      </c>
      <c r="G197" s="262">
        <v>0</v>
      </c>
      <c r="H197" s="262">
        <v>0</v>
      </c>
      <c r="I197" s="262">
        <v>0</v>
      </c>
      <c r="J197" s="262">
        <v>0</v>
      </c>
      <c r="K197" s="262">
        <v>0</v>
      </c>
      <c r="L197" s="262">
        <v>0</v>
      </c>
      <c r="M197" s="262">
        <f t="shared" si="28"/>
        <v>0</v>
      </c>
    </row>
    <row r="198" spans="1:13" s="275" customFormat="1" ht="10.199999999999999" customHeight="1">
      <c r="A198" s="272" t="s">
        <v>348</v>
      </c>
      <c r="B198" s="353">
        <f>IFERROR(VLOOKUP(A198,BG!A:C,3,FALSE),0)</f>
        <v>101037962</v>
      </c>
      <c r="C198" s="296"/>
      <c r="D198" s="296"/>
      <c r="E198" s="274">
        <v>0</v>
      </c>
      <c r="F198" s="262">
        <f t="shared" si="31"/>
        <v>101037962</v>
      </c>
      <c r="G198" s="262">
        <f>-F198</f>
        <v>-101037962</v>
      </c>
      <c r="H198" s="262">
        <v>0</v>
      </c>
      <c r="I198" s="262">
        <v>0</v>
      </c>
      <c r="J198" s="262">
        <v>0</v>
      </c>
      <c r="K198" s="262">
        <v>0</v>
      </c>
      <c r="L198" s="262">
        <v>0</v>
      </c>
      <c r="M198" s="262">
        <f t="shared" si="28"/>
        <v>0</v>
      </c>
    </row>
    <row r="199" spans="1:13" s="275" customFormat="1" ht="10.199999999999999" customHeight="1">
      <c r="A199" s="272" t="s">
        <v>350</v>
      </c>
      <c r="B199" s="353">
        <f>IFERROR(VLOOKUP(A199,BG!A:C,3,FALSE),0)</f>
        <v>-9753715.8399999999</v>
      </c>
      <c r="C199" s="296"/>
      <c r="D199" s="296"/>
      <c r="E199" s="274">
        <v>0</v>
      </c>
      <c r="F199" s="262">
        <f t="shared" si="31"/>
        <v>-9753715.8399999999</v>
      </c>
      <c r="G199" s="262">
        <f t="shared" ref="G199:G207" si="36">-F199</f>
        <v>9753715.8399999999</v>
      </c>
      <c r="H199" s="262">
        <v>0</v>
      </c>
      <c r="I199" s="262">
        <v>0</v>
      </c>
      <c r="J199" s="262">
        <v>0</v>
      </c>
      <c r="K199" s="262">
        <v>0</v>
      </c>
      <c r="L199" s="262">
        <v>0</v>
      </c>
      <c r="M199" s="262">
        <f t="shared" ref="M199:M221" si="37">+SUM(F199:L199)</f>
        <v>0</v>
      </c>
    </row>
    <row r="200" spans="1:13" s="275" customFormat="1" ht="10.199999999999999" customHeight="1">
      <c r="A200" s="272" t="s">
        <v>352</v>
      </c>
      <c r="B200" s="353">
        <f>IFERROR(VLOOKUP(A200,BG!A:C,3,FALSE),0)</f>
        <v>-134117552.40000001</v>
      </c>
      <c r="C200" s="296"/>
      <c r="D200" s="296"/>
      <c r="E200" s="274">
        <v>0</v>
      </c>
      <c r="F200" s="262">
        <f t="shared" si="31"/>
        <v>-134117552.40000001</v>
      </c>
      <c r="G200" s="262">
        <f t="shared" si="36"/>
        <v>134117552.40000001</v>
      </c>
      <c r="H200" s="262">
        <v>0</v>
      </c>
      <c r="I200" s="262">
        <v>0</v>
      </c>
      <c r="J200" s="262">
        <v>0</v>
      </c>
      <c r="K200" s="262">
        <v>0</v>
      </c>
      <c r="L200" s="262">
        <v>0</v>
      </c>
      <c r="M200" s="262">
        <f t="shared" si="37"/>
        <v>0</v>
      </c>
    </row>
    <row r="201" spans="1:13" s="275" customFormat="1" ht="10.199999999999999" customHeight="1">
      <c r="A201" s="272" t="s">
        <v>354</v>
      </c>
      <c r="B201" s="353">
        <f>IFERROR(VLOOKUP(A201,BG!A:C,3,FALSE),0)</f>
        <v>-1319183.26</v>
      </c>
      <c r="C201" s="296"/>
      <c r="D201" s="296"/>
      <c r="E201" s="274">
        <v>0</v>
      </c>
      <c r="F201" s="262">
        <f t="shared" si="31"/>
        <v>-1319183.26</v>
      </c>
      <c r="G201" s="262">
        <f t="shared" si="36"/>
        <v>1319183.26</v>
      </c>
      <c r="H201" s="262">
        <v>0</v>
      </c>
      <c r="I201" s="262">
        <v>0</v>
      </c>
      <c r="J201" s="262">
        <v>0</v>
      </c>
      <c r="K201" s="262">
        <v>0</v>
      </c>
      <c r="L201" s="262">
        <v>0</v>
      </c>
      <c r="M201" s="262">
        <f t="shared" si="37"/>
        <v>0</v>
      </c>
    </row>
    <row r="202" spans="1:13" s="275" customFormat="1" ht="10.199999999999999" customHeight="1">
      <c r="A202" s="272" t="s">
        <v>356</v>
      </c>
      <c r="B202" s="353">
        <f>IFERROR(VLOOKUP(A202,BG!A:C,3,FALSE),0)</f>
        <v>-162485415.97</v>
      </c>
      <c r="C202" s="296"/>
      <c r="D202" s="296"/>
      <c r="E202" s="274">
        <v>0</v>
      </c>
      <c r="F202" s="262">
        <f t="shared" si="31"/>
        <v>-162485415.97</v>
      </c>
      <c r="G202" s="262">
        <f t="shared" si="36"/>
        <v>162485415.97</v>
      </c>
      <c r="H202" s="262"/>
      <c r="I202" s="262"/>
      <c r="J202" s="262"/>
      <c r="K202" s="262"/>
      <c r="L202" s="262"/>
      <c r="M202" s="262">
        <f t="shared" si="37"/>
        <v>0</v>
      </c>
    </row>
    <row r="203" spans="1:13" s="275" customFormat="1" ht="10.199999999999999" customHeight="1">
      <c r="A203" s="272" t="s">
        <v>358</v>
      </c>
      <c r="B203" s="353">
        <f>IFERROR(VLOOKUP(A203,BG!A:C,3,FALSE),0)</f>
        <v>-96236899.989999995</v>
      </c>
      <c r="C203" s="296"/>
      <c r="D203" s="296"/>
      <c r="E203" s="274">
        <v>0</v>
      </c>
      <c r="F203" s="262">
        <f t="shared" si="31"/>
        <v>-96236899.989999995</v>
      </c>
      <c r="G203" s="262">
        <f t="shared" si="36"/>
        <v>96236899.989999995</v>
      </c>
      <c r="H203" s="262">
        <v>0</v>
      </c>
      <c r="I203" s="262">
        <v>0</v>
      </c>
      <c r="J203" s="262">
        <v>0</v>
      </c>
      <c r="K203" s="262">
        <v>0</v>
      </c>
      <c r="L203" s="262">
        <v>0</v>
      </c>
      <c r="M203" s="262">
        <f t="shared" si="37"/>
        <v>0</v>
      </c>
    </row>
    <row r="204" spans="1:13" s="275" customFormat="1" ht="10.199999999999999" customHeight="1">
      <c r="A204" s="272" t="s">
        <v>360</v>
      </c>
      <c r="B204" s="353">
        <f>IFERROR(VLOOKUP(A204,BG!A:C,3,FALSE),0)</f>
        <v>-9044250.1099999994</v>
      </c>
      <c r="C204" s="296"/>
      <c r="D204" s="296"/>
      <c r="E204" s="274">
        <v>0</v>
      </c>
      <c r="F204" s="262">
        <f t="shared" si="31"/>
        <v>-9044250.1099999994</v>
      </c>
      <c r="G204" s="262">
        <f t="shared" si="36"/>
        <v>9044250.1099999994</v>
      </c>
      <c r="H204" s="262">
        <v>0</v>
      </c>
      <c r="I204" s="262">
        <v>0</v>
      </c>
      <c r="J204" s="262">
        <v>0</v>
      </c>
      <c r="K204" s="262">
        <v>0</v>
      </c>
      <c r="L204" s="262">
        <v>0</v>
      </c>
      <c r="M204" s="262">
        <f t="shared" si="37"/>
        <v>0</v>
      </c>
    </row>
    <row r="205" spans="1:13" s="275" customFormat="1" ht="10.199999999999999" customHeight="1">
      <c r="A205" s="272" t="s">
        <v>362</v>
      </c>
      <c r="B205" s="353">
        <f>IFERROR(VLOOKUP(A205,BG!A:C,3,FALSE),0)</f>
        <v>-487440375.83999997</v>
      </c>
      <c r="C205" s="296"/>
      <c r="D205" s="296"/>
      <c r="E205" s="274">
        <v>0</v>
      </c>
      <c r="F205" s="262">
        <f t="shared" si="31"/>
        <v>-487440375.83999997</v>
      </c>
      <c r="G205" s="262">
        <f t="shared" si="36"/>
        <v>487440375.83999997</v>
      </c>
      <c r="H205" s="262">
        <v>0</v>
      </c>
      <c r="I205" s="262">
        <v>0</v>
      </c>
      <c r="J205" s="262">
        <v>0</v>
      </c>
      <c r="K205" s="262">
        <v>0</v>
      </c>
      <c r="L205" s="262">
        <v>0</v>
      </c>
      <c r="M205" s="262">
        <f t="shared" si="37"/>
        <v>0</v>
      </c>
    </row>
    <row r="206" spans="1:13" s="275" customFormat="1" ht="10.199999999999999" customHeight="1">
      <c r="A206" s="272" t="s">
        <v>364</v>
      </c>
      <c r="B206" s="264">
        <f>IFERROR(VLOOKUP(A206,BG!A:C,5,FALSE),0)</f>
        <v>0</v>
      </c>
      <c r="C206" s="296"/>
      <c r="D206" s="296"/>
      <c r="E206" s="274">
        <v>0</v>
      </c>
      <c r="F206" s="262">
        <f t="shared" si="31"/>
        <v>0</v>
      </c>
      <c r="G206" s="262">
        <f t="shared" ref="G206:G216" si="38">-F206</f>
        <v>0</v>
      </c>
      <c r="H206" s="262">
        <v>0</v>
      </c>
      <c r="I206" s="262">
        <v>0</v>
      </c>
      <c r="J206" s="262">
        <v>0</v>
      </c>
      <c r="K206" s="262">
        <v>0</v>
      </c>
      <c r="L206" s="262">
        <v>0</v>
      </c>
      <c r="M206" s="262">
        <f t="shared" si="37"/>
        <v>0</v>
      </c>
    </row>
    <row r="207" spans="1:13" s="275" customFormat="1" ht="10.199999999999999" customHeight="1">
      <c r="A207" s="272" t="s">
        <v>366</v>
      </c>
      <c r="B207" s="353">
        <f>IFERROR(VLOOKUP(A207,BG!A:C,3,FALSE),0)+1</f>
        <v>-1755.49</v>
      </c>
      <c r="C207" s="296"/>
      <c r="D207" s="296"/>
      <c r="E207" s="274">
        <v>0</v>
      </c>
      <c r="F207" s="262">
        <f t="shared" si="31"/>
        <v>-1755.49</v>
      </c>
      <c r="G207" s="262">
        <f t="shared" si="36"/>
        <v>1755.49</v>
      </c>
      <c r="H207" s="262">
        <v>0</v>
      </c>
      <c r="I207" s="262">
        <v>0</v>
      </c>
      <c r="J207" s="262">
        <v>0</v>
      </c>
      <c r="K207" s="262">
        <v>0</v>
      </c>
      <c r="L207" s="262">
        <v>0</v>
      </c>
      <c r="M207" s="262">
        <f t="shared" si="37"/>
        <v>0</v>
      </c>
    </row>
    <row r="208" spans="1:13" s="275" customFormat="1" ht="10.199999999999999" customHeight="1">
      <c r="A208" s="272" t="s">
        <v>368</v>
      </c>
      <c r="B208" s="264">
        <f>IFERROR(VLOOKUP(A208,BG!A:C,5,FALSE),0)</f>
        <v>0</v>
      </c>
      <c r="C208" s="296"/>
      <c r="D208" s="256"/>
      <c r="E208" s="274">
        <v>0</v>
      </c>
      <c r="F208" s="262">
        <f t="shared" si="31"/>
        <v>0</v>
      </c>
      <c r="G208" s="262">
        <f t="shared" si="38"/>
        <v>0</v>
      </c>
      <c r="H208" s="262">
        <v>0</v>
      </c>
      <c r="I208" s="262">
        <v>0</v>
      </c>
      <c r="J208" s="262">
        <v>0</v>
      </c>
      <c r="K208" s="262">
        <v>0</v>
      </c>
      <c r="L208" s="262">
        <v>0</v>
      </c>
      <c r="M208" s="262">
        <f t="shared" si="37"/>
        <v>0</v>
      </c>
    </row>
    <row r="209" spans="1:40" s="275" customFormat="1" ht="10.199999999999999" customHeight="1">
      <c r="A209" s="272" t="s">
        <v>370</v>
      </c>
      <c r="B209" s="264">
        <f>IFERROR(VLOOKUP(A209,BG!A:C,5,FALSE),0)</f>
        <v>0</v>
      </c>
      <c r="C209" s="296"/>
      <c r="D209" s="296"/>
      <c r="E209" s="274">
        <v>0</v>
      </c>
      <c r="F209" s="262">
        <f t="shared" si="31"/>
        <v>0</v>
      </c>
      <c r="G209" s="262">
        <f t="shared" si="38"/>
        <v>0</v>
      </c>
      <c r="H209" s="262">
        <v>0</v>
      </c>
      <c r="I209" s="262">
        <v>0</v>
      </c>
      <c r="J209" s="262">
        <v>0</v>
      </c>
      <c r="K209" s="262">
        <v>0</v>
      </c>
      <c r="L209" s="262">
        <v>0</v>
      </c>
      <c r="M209" s="262">
        <f t="shared" si="37"/>
        <v>0</v>
      </c>
    </row>
    <row r="210" spans="1:40" s="275" customFormat="1" ht="10.199999999999999" customHeight="1">
      <c r="A210" s="272" t="s">
        <v>372</v>
      </c>
      <c r="B210" s="264"/>
      <c r="C210" s="296"/>
      <c r="D210" s="296"/>
      <c r="E210" s="274">
        <v>0</v>
      </c>
      <c r="F210" s="262">
        <f t="shared" si="31"/>
        <v>0</v>
      </c>
      <c r="G210" s="262">
        <v>0</v>
      </c>
      <c r="H210" s="262">
        <v>0</v>
      </c>
      <c r="I210" s="262">
        <v>0</v>
      </c>
      <c r="J210" s="262">
        <v>0</v>
      </c>
      <c r="K210" s="262">
        <v>0</v>
      </c>
      <c r="L210" s="262">
        <v>0</v>
      </c>
      <c r="M210" s="262">
        <f t="shared" si="37"/>
        <v>0</v>
      </c>
    </row>
    <row r="211" spans="1:40" s="275" customFormat="1" ht="10.199999999999999" customHeight="1">
      <c r="A211" s="272" t="s">
        <v>514</v>
      </c>
      <c r="B211" s="353">
        <f>IFERROR(VLOOKUP(A211,BG!A:C,3,FALSE),0)</f>
        <v>45725715000</v>
      </c>
      <c r="C211" s="296"/>
      <c r="D211" s="296"/>
      <c r="E211" s="274">
        <v>0</v>
      </c>
      <c r="F211" s="262">
        <f t="shared" si="31"/>
        <v>45725715000</v>
      </c>
      <c r="G211" s="262">
        <f t="shared" si="38"/>
        <v>-45725715000</v>
      </c>
      <c r="H211" s="262">
        <v>0</v>
      </c>
      <c r="I211" s="262">
        <v>0</v>
      </c>
      <c r="J211" s="262">
        <v>0</v>
      </c>
      <c r="K211" s="262">
        <v>0</v>
      </c>
      <c r="L211" s="262">
        <v>0</v>
      </c>
      <c r="M211" s="262">
        <f t="shared" si="37"/>
        <v>0</v>
      </c>
    </row>
    <row r="212" spans="1:40" s="275" customFormat="1" ht="10.199999999999999" customHeight="1">
      <c r="A212" s="272" t="s">
        <v>595</v>
      </c>
      <c r="B212" s="353">
        <f>IFERROR(VLOOKUP(A212,BG!A:C,3,FALSE),0)</f>
        <v>1962498000</v>
      </c>
      <c r="C212" s="296"/>
      <c r="D212" s="296"/>
      <c r="E212" s="274">
        <v>0</v>
      </c>
      <c r="F212" s="262">
        <f t="shared" ref="F212" si="39">+B212+C212-D212-E212</f>
        <v>1962498000</v>
      </c>
      <c r="G212" s="262">
        <f t="shared" ref="G212" si="40">-F212</f>
        <v>-1962498000</v>
      </c>
      <c r="H212" s="262">
        <v>0</v>
      </c>
      <c r="I212" s="262">
        <v>0</v>
      </c>
      <c r="J212" s="262">
        <v>0</v>
      </c>
      <c r="K212" s="262">
        <v>0</v>
      </c>
      <c r="L212" s="262">
        <v>0</v>
      </c>
      <c r="M212" s="262">
        <f t="shared" si="37"/>
        <v>0</v>
      </c>
    </row>
    <row r="213" spans="1:40" s="275" customFormat="1" ht="10.199999999999999" customHeight="1">
      <c r="A213" s="272" t="s">
        <v>374</v>
      </c>
      <c r="B213" s="353">
        <f>IFERROR(VLOOKUP(A213,BG!A:C,3,FALSE),0)</f>
        <v>12044106000</v>
      </c>
      <c r="C213" s="296"/>
      <c r="D213" s="296"/>
      <c r="E213" s="274">
        <v>0</v>
      </c>
      <c r="F213" s="262">
        <f t="shared" si="31"/>
        <v>12044106000</v>
      </c>
      <c r="G213" s="262">
        <f t="shared" si="38"/>
        <v>-12044106000</v>
      </c>
      <c r="H213" s="262">
        <v>0</v>
      </c>
      <c r="I213" s="262">
        <v>0</v>
      </c>
      <c r="J213" s="262">
        <v>0</v>
      </c>
      <c r="K213" s="262">
        <v>0</v>
      </c>
      <c r="L213" s="262">
        <v>0</v>
      </c>
      <c r="M213" s="262">
        <f t="shared" si="37"/>
        <v>0</v>
      </c>
    </row>
    <row r="214" spans="1:40" s="275" customFormat="1" ht="10.199999999999999" customHeight="1">
      <c r="A214" s="272" t="s">
        <v>376</v>
      </c>
      <c r="B214" s="353">
        <f>IFERROR(VLOOKUP(A214,BG!A:C,3,FALSE),0)</f>
        <v>1146390498</v>
      </c>
      <c r="C214" s="296"/>
      <c r="D214" s="296"/>
      <c r="E214" s="274">
        <v>0</v>
      </c>
      <c r="F214" s="262">
        <f t="shared" si="31"/>
        <v>1146390498</v>
      </c>
      <c r="G214" s="262">
        <f t="shared" si="38"/>
        <v>-1146390498</v>
      </c>
      <c r="H214" s="262">
        <v>0</v>
      </c>
      <c r="I214" s="262">
        <v>0</v>
      </c>
      <c r="J214" s="262">
        <v>0</v>
      </c>
      <c r="K214" s="262">
        <v>0</v>
      </c>
      <c r="L214" s="262">
        <v>0</v>
      </c>
      <c r="M214" s="262">
        <f t="shared" si="37"/>
        <v>0</v>
      </c>
    </row>
    <row r="215" spans="1:40" s="275" customFormat="1" ht="10.199999999999999" customHeight="1">
      <c r="A215" s="272" t="s">
        <v>456</v>
      </c>
      <c r="B215" s="353">
        <f>IFERROR(VLOOKUP(A215,BG!A:C,3,FALSE),0)</f>
        <v>12122673692</v>
      </c>
      <c r="C215" s="296"/>
      <c r="D215" s="296"/>
      <c r="E215" s="274">
        <v>0</v>
      </c>
      <c r="F215" s="262">
        <f t="shared" si="31"/>
        <v>12122673692</v>
      </c>
      <c r="G215" s="262">
        <f t="shared" si="38"/>
        <v>-12122673692</v>
      </c>
      <c r="H215" s="262">
        <v>0</v>
      </c>
      <c r="I215" s="262">
        <v>0</v>
      </c>
      <c r="J215" s="262">
        <v>0</v>
      </c>
      <c r="K215" s="262">
        <v>0</v>
      </c>
      <c r="L215" s="262">
        <v>0</v>
      </c>
      <c r="M215" s="262">
        <f t="shared" si="37"/>
        <v>0</v>
      </c>
    </row>
    <row r="216" spans="1:40" s="275" customFormat="1" ht="10.199999999999999" customHeight="1">
      <c r="A216" s="272" t="s">
        <v>378</v>
      </c>
      <c r="B216" s="264">
        <f>IFERROR(VLOOKUP(A216,BG!A:C,5,FALSE),0)</f>
        <v>0</v>
      </c>
      <c r="C216" s="296"/>
      <c r="D216" s="296"/>
      <c r="E216" s="274">
        <v>0</v>
      </c>
      <c r="F216" s="262">
        <f t="shared" si="31"/>
        <v>0</v>
      </c>
      <c r="G216" s="262">
        <f t="shared" si="38"/>
        <v>0</v>
      </c>
      <c r="H216" s="262">
        <v>0</v>
      </c>
      <c r="I216" s="262">
        <v>0</v>
      </c>
      <c r="J216" s="262">
        <v>0</v>
      </c>
      <c r="K216" s="262">
        <v>0</v>
      </c>
      <c r="L216" s="262">
        <v>0</v>
      </c>
      <c r="M216" s="262">
        <f t="shared" si="37"/>
        <v>0</v>
      </c>
    </row>
    <row r="217" spans="1:40" s="275" customFormat="1" ht="10.199999999999999" customHeight="1">
      <c r="A217" s="272" t="s">
        <v>380</v>
      </c>
      <c r="B217" s="353">
        <f>IFERROR(VLOOKUP(A217,BG!A:C,3,FALSE),0)</f>
        <v>1571142481.5999999</v>
      </c>
      <c r="C217" s="296"/>
      <c r="D217" s="296"/>
      <c r="E217" s="274">
        <v>0</v>
      </c>
      <c r="F217" s="262">
        <f t="shared" si="31"/>
        <v>1571142481.5999999</v>
      </c>
      <c r="G217" s="262">
        <v>0</v>
      </c>
      <c r="H217" s="262">
        <v>0</v>
      </c>
      <c r="I217" s="262">
        <f>-F217</f>
        <v>-1571142481.5999999</v>
      </c>
      <c r="J217" s="262">
        <v>0</v>
      </c>
      <c r="K217" s="262">
        <v>0</v>
      </c>
      <c r="L217" s="262">
        <v>0</v>
      </c>
      <c r="M217" s="262">
        <f t="shared" si="37"/>
        <v>0</v>
      </c>
    </row>
    <row r="218" spans="1:40" s="275" customFormat="1" ht="10.199999999999999" customHeight="1">
      <c r="A218" s="272" t="s">
        <v>382</v>
      </c>
      <c r="B218" s="264">
        <f>IFERROR(VLOOKUP(A218,BG!A:C,5,FALSE),0)</f>
        <v>0</v>
      </c>
      <c r="C218" s="296"/>
      <c r="D218" s="296"/>
      <c r="E218" s="274">
        <v>0</v>
      </c>
      <c r="F218" s="262">
        <f t="shared" si="31"/>
        <v>0</v>
      </c>
      <c r="G218" s="262">
        <v>0</v>
      </c>
      <c r="H218" s="262">
        <v>0</v>
      </c>
      <c r="I218" s="262">
        <v>0</v>
      </c>
      <c r="J218" s="262">
        <v>0</v>
      </c>
      <c r="K218" s="262">
        <v>0</v>
      </c>
      <c r="L218" s="262">
        <v>0</v>
      </c>
      <c r="M218" s="262">
        <f t="shared" si="37"/>
        <v>0</v>
      </c>
    </row>
    <row r="219" spans="1:40" s="275" customFormat="1" ht="10.199999999999999" customHeight="1">
      <c r="A219" s="272" t="s">
        <v>384</v>
      </c>
      <c r="B219" s="353">
        <f>IFERROR(VLOOKUP(A219,BG!A:C,3,FALSE),0)</f>
        <v>320000</v>
      </c>
      <c r="C219" s="296"/>
      <c r="D219" s="296"/>
      <c r="E219" s="274">
        <v>0</v>
      </c>
      <c r="F219" s="262">
        <f t="shared" si="31"/>
        <v>320000</v>
      </c>
      <c r="G219" s="262">
        <v>0</v>
      </c>
      <c r="H219" s="262">
        <v>0</v>
      </c>
      <c r="I219" s="262">
        <v>0</v>
      </c>
      <c r="J219" s="262">
        <f>-F219</f>
        <v>-320000</v>
      </c>
      <c r="K219" s="262">
        <v>0</v>
      </c>
      <c r="L219" s="262">
        <v>0</v>
      </c>
      <c r="M219" s="262">
        <f t="shared" si="37"/>
        <v>0</v>
      </c>
    </row>
    <row r="220" spans="1:40" s="275" customFormat="1" ht="10.199999999999999" customHeight="1">
      <c r="A220" s="272" t="s">
        <v>385</v>
      </c>
      <c r="B220" s="353">
        <f>IFERROR(VLOOKUP(A220,BG!A:C,3,FALSE),0)</f>
        <v>299</v>
      </c>
      <c r="C220" s="296"/>
      <c r="D220" s="296"/>
      <c r="E220" s="274">
        <v>0</v>
      </c>
      <c r="F220" s="262">
        <v>300</v>
      </c>
      <c r="G220" s="262">
        <v>0</v>
      </c>
      <c r="H220" s="262">
        <v>0</v>
      </c>
      <c r="I220" s="262">
        <v>0</v>
      </c>
      <c r="J220" s="262">
        <f>-F220</f>
        <v>-300</v>
      </c>
      <c r="K220" s="262">
        <v>0</v>
      </c>
      <c r="L220" s="262">
        <v>0</v>
      </c>
      <c r="M220" s="262">
        <f t="shared" si="37"/>
        <v>0</v>
      </c>
    </row>
    <row r="221" spans="1:40" s="279" customFormat="1" ht="10.199999999999999" customHeight="1">
      <c r="A221" s="276" t="s">
        <v>414</v>
      </c>
      <c r="B221" s="277">
        <v>0</v>
      </c>
      <c r="C221" s="297"/>
      <c r="D221" s="297">
        <v>0</v>
      </c>
      <c r="E221" s="277">
        <v>0</v>
      </c>
      <c r="F221" s="259">
        <f>+B221+C221-D221</f>
        <v>0</v>
      </c>
      <c r="G221" s="263">
        <v>0</v>
      </c>
      <c r="H221" s="263">
        <v>0</v>
      </c>
      <c r="I221" s="263">
        <v>0</v>
      </c>
      <c r="J221" s="263">
        <v>0</v>
      </c>
      <c r="K221" s="263">
        <v>0</v>
      </c>
      <c r="L221" s="263">
        <v>0</v>
      </c>
      <c r="M221" s="263">
        <f t="shared" si="37"/>
        <v>0</v>
      </c>
      <c r="N221" s="278"/>
      <c r="O221" s="278"/>
      <c r="P221" s="278"/>
      <c r="Q221" s="278"/>
      <c r="R221" s="278"/>
      <c r="S221" s="278"/>
      <c r="T221" s="278"/>
      <c r="U221" s="278"/>
      <c r="V221" s="278"/>
      <c r="W221" s="278"/>
      <c r="X221" s="278"/>
      <c r="Y221" s="278"/>
      <c r="Z221" s="278"/>
    </row>
    <row r="222" spans="1:40" s="331" customFormat="1" ht="10.199999999999999" customHeight="1" thickBot="1">
      <c r="A222" s="260" t="s">
        <v>31</v>
      </c>
      <c r="B222" s="260">
        <f t="shared" ref="B222:M222" si="41">+SUM(B4:B221)</f>
        <v>-9.9905490875244141E-2</v>
      </c>
      <c r="C222" s="260">
        <f t="shared" si="41"/>
        <v>393</v>
      </c>
      <c r="D222" s="260">
        <f t="shared" si="41"/>
        <v>393</v>
      </c>
      <c r="E222" s="260">
        <f t="shared" si="41"/>
        <v>0.41933107376098633</v>
      </c>
      <c r="F222" s="260">
        <f t="shared" si="41"/>
        <v>0.48058462142944336</v>
      </c>
      <c r="G222" s="260">
        <f t="shared" si="41"/>
        <v>-135924836133.86771</v>
      </c>
      <c r="H222" s="260">
        <f t="shared" si="41"/>
        <v>5247164545.0471096</v>
      </c>
      <c r="I222" s="260">
        <f t="shared" si="41"/>
        <v>-1342949745.6199999</v>
      </c>
      <c r="J222" s="260">
        <f t="shared" si="41"/>
        <v>-320300</v>
      </c>
      <c r="K222" s="260">
        <f t="shared" si="41"/>
        <v>-858185704916.92004</v>
      </c>
      <c r="L222" s="260">
        <f t="shared" si="41"/>
        <v>991565570610.88</v>
      </c>
      <c r="M222" s="260">
        <f t="shared" si="41"/>
        <v>1358924060</v>
      </c>
      <c r="N222" s="330"/>
      <c r="O222" s="330"/>
      <c r="P222" s="330"/>
      <c r="Q222" s="330"/>
      <c r="R222" s="330"/>
      <c r="S222" s="330"/>
      <c r="T222" s="330"/>
      <c r="U222" s="330"/>
      <c r="V222" s="330"/>
      <c r="W222" s="330"/>
      <c r="X222" s="330"/>
      <c r="Y222" s="330"/>
      <c r="Z222" s="330"/>
      <c r="AA222" s="330"/>
      <c r="AB222" s="330"/>
      <c r="AC222" s="330"/>
      <c r="AD222" s="330"/>
      <c r="AE222" s="330"/>
      <c r="AF222" s="330"/>
      <c r="AG222" s="330"/>
      <c r="AH222" s="330"/>
      <c r="AI222" s="330"/>
      <c r="AJ222" s="330"/>
      <c r="AK222" s="330"/>
      <c r="AL222" s="330"/>
      <c r="AM222" s="330"/>
      <c r="AN222" s="330"/>
    </row>
    <row r="223" spans="1:40" s="280" customFormat="1" ht="15" thickTop="1">
      <c r="C223" s="298"/>
      <c r="D223" s="298">
        <f>C222-D222</f>
        <v>0</v>
      </c>
      <c r="F223" s="281"/>
      <c r="G223" s="261"/>
      <c r="H223" s="261"/>
      <c r="I223" s="261"/>
      <c r="J223" s="261">
        <f>+SUM(G222:J222)</f>
        <v>-132020941634.4406</v>
      </c>
      <c r="K223" s="261"/>
      <c r="L223" s="261">
        <f>+SUM(K222:L222)</f>
        <v>133379865693.95996</v>
      </c>
      <c r="M223" s="261">
        <f>SUM(F223:L223)</f>
        <v>1358924059.5193634</v>
      </c>
      <c r="N223" s="282">
        <f>+M222-M223</f>
        <v>0.4806365966796875</v>
      </c>
      <c r="O223" s="282"/>
      <c r="P223" s="282"/>
      <c r="Q223" s="282"/>
      <c r="R223" s="282"/>
      <c r="S223" s="282"/>
      <c r="T223" s="282"/>
      <c r="U223" s="282"/>
      <c r="V223" s="282"/>
      <c r="W223" s="282"/>
      <c r="X223" s="282"/>
      <c r="Y223" s="282"/>
      <c r="Z223" s="282"/>
      <c r="AA223" s="283"/>
      <c r="AB223" s="283"/>
      <c r="AC223" s="283"/>
      <c r="AD223" s="283"/>
      <c r="AE223" s="283"/>
      <c r="AF223" s="283"/>
      <c r="AG223" s="283"/>
      <c r="AH223" s="283"/>
      <c r="AI223" s="283"/>
      <c r="AJ223" s="283"/>
      <c r="AK223" s="283"/>
      <c r="AL223" s="283"/>
      <c r="AM223" s="283"/>
      <c r="AN223" s="283"/>
    </row>
    <row r="224" spans="1:40">
      <c r="A224" s="284"/>
      <c r="B224" s="285"/>
      <c r="C224" s="299"/>
      <c r="D224" s="299"/>
      <c r="E224" s="284"/>
      <c r="F224" s="286"/>
      <c r="G224" s="287"/>
      <c r="H224" s="287"/>
      <c r="I224" s="287"/>
      <c r="J224" s="287"/>
      <c r="K224" s="287"/>
      <c r="L224" s="287"/>
      <c r="M224" s="287"/>
      <c r="N224" s="258"/>
      <c r="O224" s="288"/>
      <c r="P224" s="288"/>
      <c r="Q224" s="288"/>
      <c r="R224" s="288"/>
      <c r="S224" s="288"/>
      <c r="T224" s="288"/>
      <c r="U224" s="288"/>
      <c r="V224" s="288"/>
      <c r="W224" s="288"/>
      <c r="X224" s="288"/>
      <c r="Y224" s="288"/>
      <c r="Z224" s="288"/>
    </row>
    <row r="225" spans="2:14">
      <c r="B225" s="283"/>
      <c r="F225" s="289"/>
      <c r="M225" s="290"/>
      <c r="N225" s="258"/>
    </row>
    <row r="226" spans="2:14">
      <c r="E226" s="290"/>
      <c r="F226" s="291"/>
      <c r="G226" s="292"/>
      <c r="H226" s="292"/>
      <c r="I226" s="292"/>
      <c r="J226" s="292"/>
      <c r="K226" s="292"/>
      <c r="L226" s="292"/>
    </row>
    <row r="227" spans="2:14">
      <c r="G227" s="293"/>
      <c r="H227" s="293"/>
      <c r="I227" s="293"/>
      <c r="J227" s="293"/>
      <c r="K227" s="293"/>
      <c r="L227" s="293"/>
      <c r="M227" s="290"/>
    </row>
  </sheetData>
  <mergeCells count="5">
    <mergeCell ref="A2:A3"/>
    <mergeCell ref="C2:D2"/>
    <mergeCell ref="G2:J2"/>
    <mergeCell ref="K2:L2"/>
    <mergeCell ref="M2:M3"/>
  </mergeCells>
  <conditionalFormatting sqref="A28:A29">
    <cfRule type="duplicateValues" dxfId="2" priority="3"/>
  </conditionalFormatting>
  <conditionalFormatting sqref="A30">
    <cfRule type="duplicateValues" dxfId="1" priority="2"/>
  </conditionalFormatting>
  <conditionalFormatting sqref="A165:A166">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694DA-4FF0-4789-97E9-1B3AA6C0FA7E}">
  <sheetPr filterMode="1">
    <tabColor rgb="FFFFFF00"/>
  </sheetPr>
  <dimension ref="A1:F179"/>
  <sheetViews>
    <sheetView zoomScale="90" zoomScaleNormal="90" workbookViewId="0">
      <pane ySplit="5" topLeftCell="A25" activePane="bottomLeft" state="frozen"/>
      <selection activeCell="E121" sqref="E121"/>
      <selection pane="bottomLeft" activeCell="C30" sqref="C30"/>
    </sheetView>
  </sheetViews>
  <sheetFormatPr baseColWidth="10" defaultColWidth="11.44140625" defaultRowHeight="14.4"/>
  <cols>
    <col min="1" max="1" width="90" customWidth="1"/>
    <col min="2" max="3" width="21" customWidth="1"/>
    <col min="4" max="4" width="19.6640625" customWidth="1"/>
    <col min="5" max="5" width="33.44140625" style="326" bestFit="1" customWidth="1"/>
    <col min="6" max="6" width="29.33203125" bestFit="1" customWidth="1"/>
  </cols>
  <sheetData>
    <row r="1" spans="1:6" s="254" customFormat="1" ht="15.6">
      <c r="A1" s="309" t="s">
        <v>533</v>
      </c>
      <c r="B1" s="309"/>
      <c r="C1" s="309"/>
      <c r="E1" s="325"/>
      <c r="F1" s="305"/>
    </row>
    <row r="2" spans="1:6" s="254" customFormat="1">
      <c r="A2" s="308" t="s">
        <v>178</v>
      </c>
      <c r="B2" s="308" t="s">
        <v>179</v>
      </c>
      <c r="C2" s="308"/>
      <c r="E2" s="325"/>
    </row>
    <row r="3" spans="1:6" s="254" customFormat="1">
      <c r="A3" s="308" t="s">
        <v>180</v>
      </c>
      <c r="B3" s="308" t="s">
        <v>181</v>
      </c>
      <c r="C3" s="308"/>
      <c r="E3" s="325"/>
    </row>
    <row r="4" spans="1:6" s="254" customFormat="1">
      <c r="A4" s="253"/>
      <c r="B4" s="333"/>
      <c r="C4" s="333"/>
      <c r="E4" s="327" t="s">
        <v>387</v>
      </c>
    </row>
    <row r="5" spans="1:6" s="254" customFormat="1" hidden="1">
      <c r="A5" s="253"/>
      <c r="B5" s="333"/>
      <c r="C5" s="333"/>
      <c r="E5" s="325"/>
    </row>
    <row r="6" spans="1:6" hidden="1">
      <c r="A6" s="310" t="s">
        <v>182</v>
      </c>
      <c r="B6" s="310" t="s">
        <v>182</v>
      </c>
      <c r="C6" s="310" t="s">
        <v>183</v>
      </c>
      <c r="D6" s="306"/>
    </row>
    <row r="7" spans="1:6" hidden="1">
      <c r="A7" s="310"/>
      <c r="B7" s="310"/>
      <c r="C7" s="307"/>
    </row>
    <row r="8" spans="1:6" hidden="1">
      <c r="A8" s="310" t="s">
        <v>184</v>
      </c>
      <c r="B8" s="310" t="s">
        <v>185</v>
      </c>
      <c r="C8" s="307">
        <v>192400549190.76999</v>
      </c>
    </row>
    <row r="9" spans="1:6" hidden="1">
      <c r="A9" s="310" t="s">
        <v>186</v>
      </c>
      <c r="B9" s="310" t="s">
        <v>187</v>
      </c>
      <c r="C9" s="307">
        <v>9731564600</v>
      </c>
    </row>
    <row r="10" spans="1:6" hidden="1">
      <c r="A10" s="310" t="s">
        <v>188</v>
      </c>
      <c r="B10" s="310" t="s">
        <v>189</v>
      </c>
      <c r="C10" s="307">
        <v>9731564600</v>
      </c>
    </row>
    <row r="11" spans="1:6" hidden="1">
      <c r="A11" s="310" t="s">
        <v>190</v>
      </c>
      <c r="B11" s="310" t="s">
        <v>191</v>
      </c>
      <c r="C11" s="307">
        <v>9731564494</v>
      </c>
    </row>
    <row r="12" spans="1:6" hidden="1">
      <c r="A12" s="310" t="s">
        <v>192</v>
      </c>
      <c r="B12" s="310" t="s">
        <v>193</v>
      </c>
      <c r="C12" s="307">
        <v>7000000</v>
      </c>
      <c r="E12" s="326" t="s">
        <v>1</v>
      </c>
    </row>
    <row r="13" spans="1:6" hidden="1">
      <c r="A13" s="310" t="s">
        <v>465</v>
      </c>
      <c r="B13" s="310" t="s">
        <v>466</v>
      </c>
      <c r="C13" s="307">
        <v>500522</v>
      </c>
      <c r="E13" s="326" t="s">
        <v>1</v>
      </c>
    </row>
    <row r="14" spans="1:6" hidden="1">
      <c r="A14" s="310" t="s">
        <v>194</v>
      </c>
      <c r="B14" s="310" t="s">
        <v>195</v>
      </c>
      <c r="C14" s="307">
        <v>4680000</v>
      </c>
      <c r="D14" s="304"/>
      <c r="E14" s="326" t="s">
        <v>1</v>
      </c>
    </row>
    <row r="15" spans="1:6" hidden="1">
      <c r="A15" s="310" t="s">
        <v>467</v>
      </c>
      <c r="B15" s="310" t="s">
        <v>196</v>
      </c>
      <c r="C15" s="307">
        <v>12500523</v>
      </c>
      <c r="E15" s="326" t="s">
        <v>1</v>
      </c>
      <c r="F15" s="306"/>
    </row>
    <row r="16" spans="1:6" hidden="1">
      <c r="A16" s="310" t="s">
        <v>468</v>
      </c>
      <c r="B16" s="310" t="s">
        <v>469</v>
      </c>
      <c r="C16" s="307">
        <v>9207204079</v>
      </c>
      <c r="E16" s="326" t="s">
        <v>1</v>
      </c>
    </row>
    <row r="17" spans="1:6" hidden="1">
      <c r="A17" s="310" t="s">
        <v>534</v>
      </c>
      <c r="B17" s="310" t="s">
        <v>535</v>
      </c>
      <c r="C17" s="307">
        <v>496801957</v>
      </c>
      <c r="E17" s="326" t="s">
        <v>1</v>
      </c>
    </row>
    <row r="18" spans="1:6" hidden="1">
      <c r="A18" s="310" t="s">
        <v>470</v>
      </c>
      <c r="B18" s="310" t="s">
        <v>471</v>
      </c>
      <c r="C18" s="307">
        <v>165084</v>
      </c>
      <c r="E18" s="326" t="s">
        <v>1</v>
      </c>
    </row>
    <row r="19" spans="1:6" hidden="1">
      <c r="A19" s="310" t="s">
        <v>536</v>
      </c>
      <c r="B19" s="310" t="s">
        <v>537</v>
      </c>
      <c r="C19" s="307">
        <v>2712329</v>
      </c>
      <c r="D19" s="306"/>
      <c r="E19" s="326" t="s">
        <v>1</v>
      </c>
    </row>
    <row r="20" spans="1:6" hidden="1">
      <c r="A20" s="310" t="s">
        <v>472</v>
      </c>
      <c r="B20" s="310" t="s">
        <v>473</v>
      </c>
      <c r="C20" s="307">
        <v>106</v>
      </c>
      <c r="D20" s="255"/>
    </row>
    <row r="21" spans="1:6" hidden="1">
      <c r="A21" s="310" t="s">
        <v>474</v>
      </c>
      <c r="B21" s="310" t="s">
        <v>475</v>
      </c>
      <c r="C21" s="307">
        <v>106</v>
      </c>
      <c r="D21" s="255"/>
      <c r="E21" s="326" t="s">
        <v>1</v>
      </c>
      <c r="F21" s="306"/>
    </row>
    <row r="22" spans="1:6" hidden="1">
      <c r="A22" s="310" t="s">
        <v>197</v>
      </c>
      <c r="B22" s="310" t="s">
        <v>198</v>
      </c>
      <c r="C22" s="307">
        <v>180971464925.44</v>
      </c>
      <c r="D22" s="304"/>
      <c r="F22" s="332"/>
    </row>
    <row r="23" spans="1:6" hidden="1">
      <c r="A23" s="310" t="s">
        <v>199</v>
      </c>
      <c r="B23" s="310" t="s">
        <v>200</v>
      </c>
      <c r="C23" s="307">
        <v>120892770368</v>
      </c>
      <c r="D23" s="304"/>
      <c r="F23" s="332"/>
    </row>
    <row r="24" spans="1:6" hidden="1">
      <c r="A24" s="310" t="s">
        <v>201</v>
      </c>
      <c r="B24" s="310" t="s">
        <v>202</v>
      </c>
      <c r="C24" s="307">
        <v>9862992480</v>
      </c>
      <c r="D24" s="304"/>
    </row>
    <row r="25" spans="1:6">
      <c r="A25" s="310" t="s">
        <v>204</v>
      </c>
      <c r="B25" s="310" t="s">
        <v>205</v>
      </c>
      <c r="C25" s="307">
        <v>4953074083</v>
      </c>
      <c r="E25" s="326" t="s">
        <v>2</v>
      </c>
    </row>
    <row r="26" spans="1:6" s="254" customFormat="1">
      <c r="A26" s="310" t="s">
        <v>206</v>
      </c>
      <c r="B26" s="310" t="s">
        <v>207</v>
      </c>
      <c r="C26" s="307">
        <v>4909918397</v>
      </c>
      <c r="D26"/>
      <c r="E26" s="326" t="s">
        <v>2</v>
      </c>
      <c r="F26"/>
    </row>
    <row r="27" spans="1:6" hidden="1">
      <c r="A27" s="310" t="s">
        <v>208</v>
      </c>
      <c r="B27" s="310" t="s">
        <v>209</v>
      </c>
      <c r="C27" s="307">
        <v>111029777888</v>
      </c>
      <c r="D27" s="254"/>
    </row>
    <row r="28" spans="1:6">
      <c r="A28" s="310" t="s">
        <v>476</v>
      </c>
      <c r="B28" s="310" t="s">
        <v>210</v>
      </c>
      <c r="C28" s="307">
        <v>110905288161.85001</v>
      </c>
      <c r="E28" s="326" t="s">
        <v>2</v>
      </c>
    </row>
    <row r="29" spans="1:6" hidden="1">
      <c r="A29" s="388" t="s">
        <v>632</v>
      </c>
      <c r="B29" s="310"/>
      <c r="C29" s="389">
        <v>124489726.15000001</v>
      </c>
      <c r="E29" s="390" t="s">
        <v>517</v>
      </c>
      <c r="F29" s="391" t="s">
        <v>635</v>
      </c>
    </row>
    <row r="30" spans="1:6">
      <c r="A30" s="388" t="s">
        <v>633</v>
      </c>
      <c r="B30" s="310"/>
      <c r="C30" s="389">
        <v>-23283560</v>
      </c>
      <c r="E30" s="390" t="s">
        <v>2</v>
      </c>
      <c r="F30" s="392" t="s">
        <v>636</v>
      </c>
    </row>
    <row r="31" spans="1:6" hidden="1">
      <c r="A31" s="388" t="s">
        <v>634</v>
      </c>
      <c r="B31" s="310"/>
      <c r="C31" s="389">
        <v>4828492.75</v>
      </c>
      <c r="E31" s="390" t="s">
        <v>517</v>
      </c>
      <c r="F31" s="391" t="s">
        <v>635</v>
      </c>
    </row>
    <row r="32" spans="1:6" hidden="1">
      <c r="A32" s="310" t="s">
        <v>211</v>
      </c>
      <c r="B32" s="310" t="s">
        <v>212</v>
      </c>
      <c r="C32" s="307">
        <v>10496192901</v>
      </c>
    </row>
    <row r="33" spans="1:5">
      <c r="A33" s="310" t="s">
        <v>213</v>
      </c>
      <c r="B33" s="310" t="s">
        <v>214</v>
      </c>
      <c r="C33" s="307">
        <v>10496192901</v>
      </c>
      <c r="E33" s="326" t="s">
        <v>2</v>
      </c>
    </row>
    <row r="34" spans="1:5" hidden="1">
      <c r="A34" s="310" t="s">
        <v>215</v>
      </c>
      <c r="B34" s="310" t="s">
        <v>216</v>
      </c>
      <c r="C34" s="307">
        <v>2248251123.9899998</v>
      </c>
    </row>
    <row r="35" spans="1:5">
      <c r="A35" s="310" t="s">
        <v>218</v>
      </c>
      <c r="B35" s="310" t="s">
        <v>219</v>
      </c>
      <c r="C35" s="307">
        <v>202162671</v>
      </c>
      <c r="E35" s="326" t="s">
        <v>2</v>
      </c>
    </row>
    <row r="36" spans="1:5">
      <c r="A36" s="310" t="s">
        <v>477</v>
      </c>
      <c r="B36" s="310" t="s">
        <v>478</v>
      </c>
      <c r="C36" s="307">
        <v>661400232</v>
      </c>
      <c r="E36" s="326" t="s">
        <v>2</v>
      </c>
    </row>
    <row r="37" spans="1:5">
      <c r="A37" s="310" t="s">
        <v>538</v>
      </c>
      <c r="B37" s="310" t="s">
        <v>539</v>
      </c>
      <c r="C37" s="307">
        <v>1300515741.99</v>
      </c>
      <c r="E37" s="326" t="s">
        <v>2</v>
      </c>
    </row>
    <row r="38" spans="1:5">
      <c r="A38" s="310" t="s">
        <v>540</v>
      </c>
      <c r="B38" s="310" t="s">
        <v>541</v>
      </c>
      <c r="C38" s="307">
        <v>84172479</v>
      </c>
      <c r="E38" s="326" t="s">
        <v>2</v>
      </c>
    </row>
    <row r="39" spans="1:5" hidden="1">
      <c r="A39" s="310" t="s">
        <v>220</v>
      </c>
      <c r="B39" s="310" t="s">
        <v>542</v>
      </c>
      <c r="C39" s="307">
        <v>12937705011.4</v>
      </c>
    </row>
    <row r="40" spans="1:5">
      <c r="A40" s="310" t="s">
        <v>543</v>
      </c>
      <c r="B40" s="310" t="s">
        <v>544</v>
      </c>
      <c r="C40" s="307">
        <v>12937705011.4</v>
      </c>
      <c r="E40" s="326" t="s">
        <v>2</v>
      </c>
    </row>
    <row r="41" spans="1:5" hidden="1">
      <c r="A41" s="310" t="s">
        <v>222</v>
      </c>
      <c r="B41" s="310" t="s">
        <v>223</v>
      </c>
      <c r="C41" s="307">
        <v>2670688264</v>
      </c>
    </row>
    <row r="42" spans="1:5">
      <c r="A42" s="310" t="s">
        <v>418</v>
      </c>
      <c r="B42" s="310" t="s">
        <v>419</v>
      </c>
      <c r="C42" s="307">
        <v>1163590795.97</v>
      </c>
      <c r="E42" s="326" t="s">
        <v>2</v>
      </c>
    </row>
    <row r="43" spans="1:5">
      <c r="A43" s="310" t="s">
        <v>479</v>
      </c>
      <c r="B43" s="310" t="s">
        <v>480</v>
      </c>
      <c r="C43" s="307">
        <v>1507097468.03</v>
      </c>
      <c r="E43" s="326" t="s">
        <v>2</v>
      </c>
    </row>
    <row r="44" spans="1:5" hidden="1">
      <c r="A44" s="310" t="s">
        <v>225</v>
      </c>
      <c r="B44" s="310" t="s">
        <v>226</v>
      </c>
      <c r="C44" s="307">
        <v>11431824834.98</v>
      </c>
    </row>
    <row r="45" spans="1:5">
      <c r="A45" s="310" t="s">
        <v>227</v>
      </c>
      <c r="B45" s="310" t="s">
        <v>228</v>
      </c>
      <c r="C45" s="307">
        <v>508546698</v>
      </c>
      <c r="E45" s="326" t="s">
        <v>2</v>
      </c>
    </row>
    <row r="46" spans="1:5">
      <c r="A46" s="310" t="s">
        <v>229</v>
      </c>
      <c r="B46" s="310" t="s">
        <v>230</v>
      </c>
      <c r="C46" s="307">
        <v>101523842</v>
      </c>
      <c r="E46" s="326" t="s">
        <v>2</v>
      </c>
    </row>
    <row r="47" spans="1:5">
      <c r="A47" s="310" t="s">
        <v>420</v>
      </c>
      <c r="B47" s="310" t="s">
        <v>421</v>
      </c>
      <c r="C47" s="307">
        <v>727233746.98000002</v>
      </c>
      <c r="E47" s="326" t="s">
        <v>2</v>
      </c>
    </row>
    <row r="48" spans="1:5">
      <c r="A48" s="310" t="s">
        <v>545</v>
      </c>
      <c r="B48" s="310" t="s">
        <v>546</v>
      </c>
      <c r="C48" s="307">
        <v>10094520548</v>
      </c>
      <c r="E48" s="326" t="s">
        <v>2</v>
      </c>
    </row>
    <row r="49" spans="1:5" hidden="1">
      <c r="A49" s="310" t="s">
        <v>232</v>
      </c>
      <c r="B49" s="310" t="s">
        <v>233</v>
      </c>
      <c r="C49" s="307">
        <v>20294032422.07</v>
      </c>
    </row>
    <row r="50" spans="1:5">
      <c r="A50" s="310" t="s">
        <v>547</v>
      </c>
      <c r="B50" s="310" t="s">
        <v>548</v>
      </c>
      <c r="C50" s="307">
        <v>470710765.99000001</v>
      </c>
      <c r="E50" s="326" t="s">
        <v>2</v>
      </c>
    </row>
    <row r="51" spans="1:5">
      <c r="A51" s="310" t="s">
        <v>481</v>
      </c>
      <c r="B51" s="310" t="s">
        <v>482</v>
      </c>
      <c r="C51" s="307">
        <v>717594845.99000001</v>
      </c>
      <c r="E51" s="326" t="s">
        <v>2</v>
      </c>
    </row>
    <row r="52" spans="1:5">
      <c r="A52" s="310" t="s">
        <v>549</v>
      </c>
      <c r="B52" s="310" t="s">
        <v>550</v>
      </c>
      <c r="C52" s="307">
        <v>138401915</v>
      </c>
      <c r="E52" s="326" t="s">
        <v>2</v>
      </c>
    </row>
    <row r="53" spans="1:5">
      <c r="A53" s="310" t="s">
        <v>551</v>
      </c>
      <c r="B53" s="310" t="s">
        <v>552</v>
      </c>
      <c r="C53" s="307">
        <v>267500091.99000001</v>
      </c>
      <c r="E53" s="326" t="s">
        <v>2</v>
      </c>
    </row>
    <row r="54" spans="1:5">
      <c r="A54" s="310" t="s">
        <v>553</v>
      </c>
      <c r="B54" s="310" t="s">
        <v>554</v>
      </c>
      <c r="C54" s="307">
        <v>5075513699</v>
      </c>
      <c r="E54" s="326" t="s">
        <v>2</v>
      </c>
    </row>
    <row r="55" spans="1:5">
      <c r="A55" s="310" t="s">
        <v>244</v>
      </c>
      <c r="B55" s="310" t="s">
        <v>245</v>
      </c>
      <c r="C55" s="307">
        <v>511739969</v>
      </c>
      <c r="E55" s="326" t="s">
        <v>2</v>
      </c>
    </row>
    <row r="56" spans="1:5">
      <c r="A56" s="310" t="s">
        <v>246</v>
      </c>
      <c r="B56" s="310" t="s">
        <v>247</v>
      </c>
      <c r="C56" s="307">
        <v>505564098</v>
      </c>
      <c r="E56" s="326" t="s">
        <v>2</v>
      </c>
    </row>
    <row r="57" spans="1:5">
      <c r="A57" s="310" t="s">
        <v>248</v>
      </c>
      <c r="B57" s="310" t="s">
        <v>249</v>
      </c>
      <c r="C57" s="307">
        <v>505564098</v>
      </c>
      <c r="E57" s="326" t="s">
        <v>2</v>
      </c>
    </row>
    <row r="58" spans="1:5">
      <c r="A58" s="310" t="s">
        <v>254</v>
      </c>
      <c r="B58" s="310" t="s">
        <v>255</v>
      </c>
      <c r="C58" s="307">
        <v>202979452</v>
      </c>
      <c r="E58" s="326" t="s">
        <v>2</v>
      </c>
    </row>
    <row r="59" spans="1:5">
      <c r="A59" s="310" t="s">
        <v>256</v>
      </c>
      <c r="B59" s="310" t="s">
        <v>257</v>
      </c>
      <c r="C59" s="307">
        <v>202979452</v>
      </c>
      <c r="E59" s="326" t="s">
        <v>2</v>
      </c>
    </row>
    <row r="60" spans="1:5">
      <c r="A60" s="310" t="s">
        <v>258</v>
      </c>
      <c r="B60" s="310" t="s">
        <v>259</v>
      </c>
      <c r="C60" s="307">
        <v>202979452</v>
      </c>
      <c r="E60" s="326" t="s">
        <v>2</v>
      </c>
    </row>
    <row r="61" spans="1:5">
      <c r="A61" s="310" t="s">
        <v>260</v>
      </c>
      <c r="B61" s="310" t="s">
        <v>261</v>
      </c>
      <c r="C61" s="307">
        <v>202979452</v>
      </c>
      <c r="E61" s="326" t="s">
        <v>2</v>
      </c>
    </row>
    <row r="62" spans="1:5">
      <c r="A62" s="310" t="s">
        <v>262</v>
      </c>
      <c r="B62" s="310" t="s">
        <v>263</v>
      </c>
      <c r="C62" s="307">
        <v>202979452</v>
      </c>
      <c r="E62" s="326" t="s">
        <v>2</v>
      </c>
    </row>
    <row r="63" spans="1:5">
      <c r="A63" s="310" t="s">
        <v>264</v>
      </c>
      <c r="B63" s="310" t="s">
        <v>265</v>
      </c>
      <c r="C63" s="307">
        <v>202979452</v>
      </c>
      <c r="E63" s="326" t="s">
        <v>2</v>
      </c>
    </row>
    <row r="64" spans="1:5">
      <c r="A64" s="310" t="s">
        <v>266</v>
      </c>
      <c r="B64" s="310" t="s">
        <v>267</v>
      </c>
      <c r="C64" s="307">
        <v>202979452</v>
      </c>
      <c r="E64" s="326" t="s">
        <v>2</v>
      </c>
    </row>
    <row r="65" spans="1:5">
      <c r="A65" s="310" t="s">
        <v>268</v>
      </c>
      <c r="B65" s="310" t="s">
        <v>269</v>
      </c>
      <c r="C65" s="307">
        <v>202979452</v>
      </c>
      <c r="E65" s="326" t="s">
        <v>2</v>
      </c>
    </row>
    <row r="66" spans="1:5">
      <c r="A66" s="310" t="s">
        <v>270</v>
      </c>
      <c r="B66" s="310" t="s">
        <v>271</v>
      </c>
      <c r="C66" s="307">
        <v>202979452</v>
      </c>
      <c r="E66" s="326" t="s">
        <v>2</v>
      </c>
    </row>
    <row r="67" spans="1:5">
      <c r="A67" s="310" t="s">
        <v>272</v>
      </c>
      <c r="B67" s="310" t="s">
        <v>273</v>
      </c>
      <c r="C67" s="307">
        <v>202979452</v>
      </c>
      <c r="E67" s="326" t="s">
        <v>2</v>
      </c>
    </row>
    <row r="68" spans="1:5">
      <c r="A68" s="310" t="s">
        <v>274</v>
      </c>
      <c r="B68" s="310" t="s">
        <v>275</v>
      </c>
      <c r="C68" s="307">
        <v>202979452</v>
      </c>
      <c r="E68" s="326" t="s">
        <v>2</v>
      </c>
    </row>
    <row r="69" spans="1:5">
      <c r="A69" s="310" t="s">
        <v>276</v>
      </c>
      <c r="B69" s="310" t="s">
        <v>277</v>
      </c>
      <c r="C69" s="307">
        <v>202979452</v>
      </c>
      <c r="E69" s="326" t="s">
        <v>2</v>
      </c>
    </row>
    <row r="70" spans="1:5">
      <c r="A70" s="310" t="s">
        <v>278</v>
      </c>
      <c r="B70" s="310" t="s">
        <v>279</v>
      </c>
      <c r="C70" s="307">
        <v>202979452</v>
      </c>
      <c r="E70" s="326" t="s">
        <v>2</v>
      </c>
    </row>
    <row r="71" spans="1:5">
      <c r="A71" s="310" t="s">
        <v>280</v>
      </c>
      <c r="B71" s="310" t="s">
        <v>281</v>
      </c>
      <c r="C71" s="307">
        <v>202979452</v>
      </c>
      <c r="E71" s="326" t="s">
        <v>2</v>
      </c>
    </row>
    <row r="72" spans="1:5">
      <c r="A72" s="310" t="s">
        <v>282</v>
      </c>
      <c r="B72" s="310" t="s">
        <v>283</v>
      </c>
      <c r="C72" s="307">
        <v>202979452</v>
      </c>
      <c r="E72" s="326" t="s">
        <v>2</v>
      </c>
    </row>
    <row r="73" spans="1:5">
      <c r="A73" s="310" t="s">
        <v>422</v>
      </c>
      <c r="B73" s="310" t="s">
        <v>423</v>
      </c>
      <c r="C73" s="307">
        <v>108383135</v>
      </c>
      <c r="E73" s="326" t="s">
        <v>2</v>
      </c>
    </row>
    <row r="74" spans="1:5">
      <c r="A74" s="310" t="s">
        <v>424</v>
      </c>
      <c r="B74" s="310" t="s">
        <v>425</v>
      </c>
      <c r="C74" s="307">
        <v>104301467</v>
      </c>
      <c r="E74" s="326" t="s">
        <v>2</v>
      </c>
    </row>
    <row r="75" spans="1:5">
      <c r="A75" s="310" t="s">
        <v>426</v>
      </c>
      <c r="B75" s="310" t="s">
        <v>427</v>
      </c>
      <c r="C75" s="307">
        <v>102230281</v>
      </c>
      <c r="E75" s="326" t="s">
        <v>2</v>
      </c>
    </row>
    <row r="76" spans="1:5">
      <c r="A76" s="310" t="s">
        <v>436</v>
      </c>
      <c r="B76" s="310" t="s">
        <v>437</v>
      </c>
      <c r="C76" s="307">
        <v>101213731</v>
      </c>
      <c r="E76" s="326" t="s">
        <v>2</v>
      </c>
    </row>
    <row r="77" spans="1:5">
      <c r="A77" s="310" t="s">
        <v>438</v>
      </c>
      <c r="B77" s="310" t="s">
        <v>439</v>
      </c>
      <c r="C77" s="307">
        <v>101213731</v>
      </c>
      <c r="E77" s="326" t="s">
        <v>2</v>
      </c>
    </row>
    <row r="78" spans="1:5">
      <c r="A78" s="310" t="s">
        <v>440</v>
      </c>
      <c r="B78" s="310" t="s">
        <v>441</v>
      </c>
      <c r="C78" s="307">
        <v>100542537</v>
      </c>
      <c r="E78" s="326" t="s">
        <v>2</v>
      </c>
    </row>
    <row r="79" spans="1:5">
      <c r="A79" s="310" t="s">
        <v>442</v>
      </c>
      <c r="B79" s="310" t="s">
        <v>443</v>
      </c>
      <c r="C79" s="307">
        <v>597648488</v>
      </c>
      <c r="E79" s="326" t="s">
        <v>2</v>
      </c>
    </row>
    <row r="80" spans="1:5">
      <c r="A80" s="310" t="s">
        <v>445</v>
      </c>
      <c r="B80" s="310" t="s">
        <v>446</v>
      </c>
      <c r="C80" s="307">
        <v>102978039</v>
      </c>
      <c r="E80" s="326" t="s">
        <v>2</v>
      </c>
    </row>
    <row r="81" spans="1:5">
      <c r="A81" s="310" t="s">
        <v>483</v>
      </c>
      <c r="B81" s="310" t="s">
        <v>484</v>
      </c>
      <c r="C81" s="307">
        <v>152205724.00999999</v>
      </c>
      <c r="E81" s="326" t="s">
        <v>2</v>
      </c>
    </row>
    <row r="82" spans="1:5">
      <c r="A82" s="310" t="s">
        <v>485</v>
      </c>
      <c r="B82" s="310" t="s">
        <v>486</v>
      </c>
      <c r="C82" s="307">
        <v>152205724.00999999</v>
      </c>
      <c r="E82" s="326" t="s">
        <v>2</v>
      </c>
    </row>
    <row r="83" spans="1:5">
      <c r="A83" s="310" t="s">
        <v>487</v>
      </c>
      <c r="B83" s="310" t="s">
        <v>488</v>
      </c>
      <c r="C83" s="307">
        <v>152205724.00999999</v>
      </c>
      <c r="E83" s="326" t="s">
        <v>2</v>
      </c>
    </row>
    <row r="84" spans="1:5">
      <c r="A84" s="310" t="s">
        <v>489</v>
      </c>
      <c r="B84" s="310" t="s">
        <v>490</v>
      </c>
      <c r="C84" s="307">
        <v>152205724.00999999</v>
      </c>
      <c r="E84" s="326" t="s">
        <v>2</v>
      </c>
    </row>
    <row r="85" spans="1:5">
      <c r="A85" s="310" t="s">
        <v>491</v>
      </c>
      <c r="B85" s="310" t="s">
        <v>492</v>
      </c>
      <c r="C85" s="307">
        <v>152205724.00999999</v>
      </c>
      <c r="E85" s="326" t="s">
        <v>2</v>
      </c>
    </row>
    <row r="86" spans="1:5">
      <c r="A86" s="310" t="s">
        <v>493</v>
      </c>
      <c r="B86" s="310" t="s">
        <v>494</v>
      </c>
      <c r="C86" s="307">
        <v>152205724.00999999</v>
      </c>
      <c r="E86" s="326" t="s">
        <v>2</v>
      </c>
    </row>
    <row r="87" spans="1:5">
      <c r="A87" s="310" t="s">
        <v>495</v>
      </c>
      <c r="B87" s="310" t="s">
        <v>496</v>
      </c>
      <c r="C87" s="307">
        <v>152205724.00999999</v>
      </c>
      <c r="E87" s="326" t="s">
        <v>2</v>
      </c>
    </row>
    <row r="88" spans="1:5">
      <c r="A88" s="310" t="s">
        <v>497</v>
      </c>
      <c r="B88" s="310" t="s">
        <v>498</v>
      </c>
      <c r="C88" s="307">
        <v>152205724.00999999</v>
      </c>
      <c r="E88" s="326" t="s">
        <v>2</v>
      </c>
    </row>
    <row r="89" spans="1:5">
      <c r="A89" s="310" t="s">
        <v>499</v>
      </c>
      <c r="B89" s="310" t="s">
        <v>500</v>
      </c>
      <c r="C89" s="307">
        <v>152205724.00999999</v>
      </c>
      <c r="E89" s="326" t="s">
        <v>2</v>
      </c>
    </row>
    <row r="90" spans="1:5">
      <c r="A90" s="310" t="s">
        <v>501</v>
      </c>
      <c r="B90" s="310" t="s">
        <v>502</v>
      </c>
      <c r="C90" s="307">
        <v>152205724.00999999</v>
      </c>
      <c r="E90" s="326" t="s">
        <v>2</v>
      </c>
    </row>
    <row r="91" spans="1:5">
      <c r="A91" s="310" t="s">
        <v>555</v>
      </c>
      <c r="B91" s="310" t="s">
        <v>556</v>
      </c>
      <c r="C91" s="307">
        <v>252930802</v>
      </c>
      <c r="E91" s="326" t="s">
        <v>2</v>
      </c>
    </row>
    <row r="92" spans="1:5">
      <c r="A92" s="310" t="s">
        <v>557</v>
      </c>
      <c r="B92" s="310" t="s">
        <v>558</v>
      </c>
      <c r="C92" s="307">
        <v>252930802</v>
      </c>
      <c r="E92" s="326" t="s">
        <v>2</v>
      </c>
    </row>
    <row r="93" spans="1:5">
      <c r="A93" s="310" t="s">
        <v>559</v>
      </c>
      <c r="B93" s="310" t="s">
        <v>560</v>
      </c>
      <c r="C93" s="307">
        <v>252930802</v>
      </c>
      <c r="E93" s="326" t="s">
        <v>2</v>
      </c>
    </row>
    <row r="94" spans="1:5">
      <c r="A94" s="310" t="s">
        <v>561</v>
      </c>
      <c r="B94" s="310" t="s">
        <v>562</v>
      </c>
      <c r="C94" s="307">
        <v>252930802</v>
      </c>
      <c r="D94" s="306"/>
      <c r="E94" s="326" t="s">
        <v>2</v>
      </c>
    </row>
    <row r="95" spans="1:5">
      <c r="A95" s="310" t="s">
        <v>563</v>
      </c>
      <c r="B95" s="310" t="s">
        <v>564</v>
      </c>
      <c r="C95" s="307">
        <v>252930802</v>
      </c>
      <c r="E95" s="326" t="s">
        <v>2</v>
      </c>
    </row>
    <row r="96" spans="1:5">
      <c r="A96" s="310" t="s">
        <v>565</v>
      </c>
      <c r="B96" s="310" t="s">
        <v>566</v>
      </c>
      <c r="C96" s="307">
        <v>516234997</v>
      </c>
      <c r="E96" s="326" t="s">
        <v>2</v>
      </c>
    </row>
    <row r="97" spans="1:6">
      <c r="A97" s="310" t="s">
        <v>567</v>
      </c>
      <c r="B97" s="310" t="s">
        <v>568</v>
      </c>
      <c r="C97" s="307">
        <v>252930802</v>
      </c>
      <c r="E97" s="326" t="s">
        <v>2</v>
      </c>
    </row>
    <row r="98" spans="1:6" s="254" customFormat="1">
      <c r="A98" s="310" t="s">
        <v>569</v>
      </c>
      <c r="B98" s="310" t="s">
        <v>570</v>
      </c>
      <c r="C98" s="307">
        <v>252930802</v>
      </c>
      <c r="D98"/>
      <c r="E98" s="326" t="s">
        <v>2</v>
      </c>
      <c r="F98"/>
    </row>
    <row r="99" spans="1:6" s="254" customFormat="1">
      <c r="A99" s="310" t="s">
        <v>571</v>
      </c>
      <c r="B99" s="310" t="s">
        <v>572</v>
      </c>
      <c r="C99" s="307">
        <v>252930802</v>
      </c>
      <c r="D99"/>
      <c r="E99" s="326" t="s">
        <v>2</v>
      </c>
      <c r="F99"/>
    </row>
    <row r="100" spans="1:6">
      <c r="A100" s="310" t="s">
        <v>573</v>
      </c>
      <c r="B100" s="310" t="s">
        <v>574</v>
      </c>
      <c r="C100" s="307">
        <v>252930802</v>
      </c>
      <c r="D100" s="254"/>
      <c r="E100" s="326" t="s">
        <v>2</v>
      </c>
    </row>
    <row r="101" spans="1:6">
      <c r="A101" s="310" t="s">
        <v>575</v>
      </c>
      <c r="B101" s="310" t="s">
        <v>576</v>
      </c>
      <c r="C101" s="307">
        <v>252930802</v>
      </c>
      <c r="E101" s="326" t="s">
        <v>2</v>
      </c>
    </row>
    <row r="102" spans="1:6">
      <c r="A102" s="310" t="s">
        <v>577</v>
      </c>
      <c r="B102" s="310" t="s">
        <v>578</v>
      </c>
      <c r="C102" s="307">
        <v>526130896</v>
      </c>
      <c r="E102" s="326" t="s">
        <v>2</v>
      </c>
    </row>
    <row r="103" spans="1:6">
      <c r="A103" s="310" t="s">
        <v>579</v>
      </c>
      <c r="B103" s="310" t="s">
        <v>580</v>
      </c>
      <c r="C103" s="307">
        <v>526130896</v>
      </c>
      <c r="E103" s="326" t="s">
        <v>2</v>
      </c>
    </row>
    <row r="104" spans="1:6">
      <c r="A104" s="310" t="s">
        <v>581</v>
      </c>
      <c r="B104" s="310" t="s">
        <v>582</v>
      </c>
      <c r="C104" s="307">
        <v>526130896</v>
      </c>
      <c r="E104" s="326" t="s">
        <v>2</v>
      </c>
    </row>
    <row r="105" spans="1:6">
      <c r="A105" s="310" t="s">
        <v>583</v>
      </c>
      <c r="B105" s="310" t="s">
        <v>584</v>
      </c>
      <c r="C105" s="307">
        <v>526130896</v>
      </c>
      <c r="E105" s="326" t="s">
        <v>2</v>
      </c>
    </row>
    <row r="106" spans="1:6">
      <c r="A106" s="310" t="s">
        <v>585</v>
      </c>
      <c r="B106" s="310" t="s">
        <v>586</v>
      </c>
      <c r="C106" s="307">
        <v>526130896</v>
      </c>
      <c r="E106" s="326" t="s">
        <v>2</v>
      </c>
    </row>
    <row r="107" spans="1:6">
      <c r="A107" s="310" t="s">
        <v>587</v>
      </c>
      <c r="B107" s="310" t="s">
        <v>588</v>
      </c>
      <c r="C107" s="307">
        <v>526130896</v>
      </c>
      <c r="E107" s="326" t="s">
        <v>2</v>
      </c>
    </row>
    <row r="108" spans="1:6">
      <c r="A108" s="310" t="s">
        <v>520</v>
      </c>
      <c r="B108" s="310" t="s">
        <v>521</v>
      </c>
      <c r="C108" s="307">
        <v>13854117</v>
      </c>
      <c r="E108" s="326" t="s">
        <v>2</v>
      </c>
    </row>
    <row r="109" spans="1:6" hidden="1">
      <c r="A109" s="310" t="s">
        <v>293</v>
      </c>
      <c r="B109" s="310" t="s">
        <v>294</v>
      </c>
      <c r="C109" s="307">
        <v>1697519665.3299999</v>
      </c>
    </row>
    <row r="110" spans="1:6" hidden="1">
      <c r="A110" s="310" t="s">
        <v>295</v>
      </c>
      <c r="B110" s="310" t="s">
        <v>296</v>
      </c>
      <c r="C110" s="307">
        <v>1697519665.3299999</v>
      </c>
    </row>
    <row r="111" spans="1:6">
      <c r="A111" s="310" t="s">
        <v>297</v>
      </c>
      <c r="B111" s="310" t="s">
        <v>298</v>
      </c>
      <c r="C111" s="307">
        <v>2867798851.27</v>
      </c>
      <c r="E111" s="326" t="s">
        <v>2</v>
      </c>
    </row>
    <row r="112" spans="1:6">
      <c r="A112" s="310" t="s">
        <v>299</v>
      </c>
      <c r="B112" s="310" t="s">
        <v>300</v>
      </c>
      <c r="C112" s="307">
        <v>-1170279185.9400001</v>
      </c>
      <c r="E112" s="326" t="s">
        <v>2</v>
      </c>
    </row>
    <row r="113" spans="1:6" hidden="1">
      <c r="A113" s="310" t="s">
        <v>302</v>
      </c>
      <c r="B113" s="310" t="s">
        <v>303</v>
      </c>
      <c r="C113" s="307">
        <v>-728645827.75999999</v>
      </c>
    </row>
    <row r="114" spans="1:6" hidden="1">
      <c r="A114" s="310" t="s">
        <v>304</v>
      </c>
      <c r="B114" s="310" t="s">
        <v>305</v>
      </c>
      <c r="C114" s="307">
        <v>-728645827.75999999</v>
      </c>
    </row>
    <row r="115" spans="1:6" hidden="1">
      <c r="A115" s="310" t="s">
        <v>589</v>
      </c>
      <c r="B115" s="310" t="s">
        <v>590</v>
      </c>
      <c r="C115" s="307">
        <v>-60957807</v>
      </c>
      <c r="D115" s="305"/>
    </row>
    <row r="116" spans="1:6" hidden="1">
      <c r="A116" s="310" t="s">
        <v>591</v>
      </c>
      <c r="B116" s="310" t="s">
        <v>592</v>
      </c>
      <c r="C116" s="307">
        <v>-60957807</v>
      </c>
      <c r="E116" s="326" t="s">
        <v>5</v>
      </c>
    </row>
    <row r="117" spans="1:6" hidden="1">
      <c r="A117" s="393" t="s">
        <v>644</v>
      </c>
      <c r="B117" s="310"/>
      <c r="C117" s="389">
        <v>23283560</v>
      </c>
      <c r="E117" s="390" t="s">
        <v>5</v>
      </c>
      <c r="F117" s="392" t="s">
        <v>636</v>
      </c>
    </row>
    <row r="118" spans="1:6" hidden="1">
      <c r="A118" s="393" t="s">
        <v>645</v>
      </c>
      <c r="B118" s="310"/>
      <c r="C118" s="389">
        <v>-4828492.75</v>
      </c>
      <c r="E118" s="390" t="s">
        <v>5</v>
      </c>
      <c r="F118" s="392" t="s">
        <v>635</v>
      </c>
    </row>
    <row r="119" spans="1:6" hidden="1">
      <c r="A119" s="310" t="s">
        <v>306</v>
      </c>
      <c r="B119" s="310" t="s">
        <v>307</v>
      </c>
      <c r="C119" s="307">
        <v>-438456480.10000002</v>
      </c>
    </row>
    <row r="120" spans="1:6" hidden="1">
      <c r="A120" s="310" t="s">
        <v>522</v>
      </c>
      <c r="B120" s="310" t="s">
        <v>523</v>
      </c>
      <c r="C120" s="307">
        <v>-438456479</v>
      </c>
      <c r="E120" s="326" t="s">
        <v>5</v>
      </c>
    </row>
    <row r="121" spans="1:6" hidden="1">
      <c r="A121" s="310" t="s">
        <v>308</v>
      </c>
      <c r="B121" s="310" t="s">
        <v>309</v>
      </c>
      <c r="C121" s="307">
        <v>-1.1000000000000001</v>
      </c>
      <c r="E121" s="326" t="s">
        <v>5</v>
      </c>
    </row>
    <row r="122" spans="1:6" hidden="1">
      <c r="A122" s="310" t="s">
        <v>310</v>
      </c>
      <c r="B122" s="310" t="s">
        <v>311</v>
      </c>
      <c r="C122" s="307">
        <v>-229231540.66</v>
      </c>
    </row>
    <row r="123" spans="1:6" hidden="1">
      <c r="A123" s="310" t="s">
        <v>312</v>
      </c>
      <c r="B123" s="310" t="s">
        <v>313</v>
      </c>
      <c r="C123" s="307">
        <v>-229231541.61000001</v>
      </c>
      <c r="E123" s="326" t="s">
        <v>4</v>
      </c>
    </row>
    <row r="124" spans="1:6" hidden="1">
      <c r="A124" s="310" t="s">
        <v>314</v>
      </c>
      <c r="B124" s="310" t="s">
        <v>315</v>
      </c>
      <c r="C124" s="307">
        <v>0.95</v>
      </c>
      <c r="D124" s="304"/>
      <c r="E124" s="326" t="s">
        <v>4</v>
      </c>
    </row>
    <row r="125" spans="1:6" hidden="1">
      <c r="A125" s="310" t="s">
        <v>316</v>
      </c>
      <c r="B125" s="310" t="s">
        <v>317</v>
      </c>
      <c r="C125" s="307">
        <v>-182285921134.25</v>
      </c>
    </row>
    <row r="126" spans="1:6" hidden="1">
      <c r="A126" s="310" t="s">
        <v>318</v>
      </c>
      <c r="B126" s="310" t="s">
        <v>319</v>
      </c>
      <c r="C126" s="307">
        <v>-181678434002.31</v>
      </c>
      <c r="D126" s="306"/>
    </row>
    <row r="127" spans="1:6" hidden="1">
      <c r="A127" s="310" t="s">
        <v>320</v>
      </c>
      <c r="B127" s="310" t="s">
        <v>321</v>
      </c>
      <c r="C127" s="307">
        <v>-1081150210034.85</v>
      </c>
    </row>
    <row r="128" spans="1:6" hidden="1">
      <c r="A128" s="310" t="s">
        <v>322</v>
      </c>
      <c r="B128" s="310" t="s">
        <v>323</v>
      </c>
      <c r="C128" s="307">
        <v>899471776032.54004</v>
      </c>
    </row>
    <row r="129" spans="1:5" hidden="1">
      <c r="A129" s="310" t="s">
        <v>447</v>
      </c>
      <c r="B129" s="310" t="s">
        <v>448</v>
      </c>
      <c r="C129" s="307">
        <v>-607487131.94000006</v>
      </c>
    </row>
    <row r="130" spans="1:5" hidden="1">
      <c r="A130" s="310" t="s">
        <v>397</v>
      </c>
      <c r="B130" s="310" t="s">
        <v>449</v>
      </c>
      <c r="C130" s="307">
        <v>-607487131.94000006</v>
      </c>
    </row>
    <row r="131" spans="1:5" hidden="1">
      <c r="A131" s="310" t="s">
        <v>324</v>
      </c>
      <c r="B131" s="310" t="s">
        <v>325</v>
      </c>
      <c r="C131" s="307">
        <v>-83958828199.360001</v>
      </c>
    </row>
    <row r="132" spans="1:5" hidden="1">
      <c r="A132" s="310" t="s">
        <v>326</v>
      </c>
      <c r="B132" s="310" t="s">
        <v>327</v>
      </c>
      <c r="C132" s="307">
        <v>-83958828199.360001</v>
      </c>
    </row>
    <row r="133" spans="1:5" hidden="1">
      <c r="A133" s="310" t="s">
        <v>328</v>
      </c>
      <c r="B133" s="310" t="s">
        <v>329</v>
      </c>
      <c r="C133" s="307">
        <v>-73868696257.300003</v>
      </c>
    </row>
    <row r="134" spans="1:5" hidden="1">
      <c r="A134" s="310" t="s">
        <v>508</v>
      </c>
      <c r="B134" s="310" t="s">
        <v>509</v>
      </c>
      <c r="C134" s="307">
        <v>-46201725000</v>
      </c>
      <c r="E134" s="326" t="s">
        <v>104</v>
      </c>
    </row>
    <row r="135" spans="1:5" hidden="1">
      <c r="A135" s="310" t="s">
        <v>593</v>
      </c>
      <c r="B135" s="310" t="s">
        <v>594</v>
      </c>
      <c r="C135" s="307">
        <v>-1977328440</v>
      </c>
      <c r="E135" s="326" t="s">
        <v>104</v>
      </c>
    </row>
    <row r="136" spans="1:5" hidden="1">
      <c r="A136" s="310" t="s">
        <v>330</v>
      </c>
      <c r="B136" s="310" t="s">
        <v>331</v>
      </c>
      <c r="C136" s="307">
        <v>-12045610000</v>
      </c>
      <c r="E136" s="326" t="s">
        <v>104</v>
      </c>
    </row>
    <row r="137" spans="1:5" hidden="1">
      <c r="A137" s="310" t="s">
        <v>332</v>
      </c>
      <c r="B137" s="310" t="s">
        <v>333</v>
      </c>
      <c r="C137" s="307">
        <v>-1156161916.8</v>
      </c>
      <c r="E137" s="326" t="s">
        <v>104</v>
      </c>
    </row>
    <row r="138" spans="1:5" hidden="1">
      <c r="A138" s="310" t="s">
        <v>450</v>
      </c>
      <c r="B138" s="310" t="s">
        <v>451</v>
      </c>
      <c r="C138" s="307">
        <v>-12487870900.5</v>
      </c>
      <c r="E138" s="326" t="s">
        <v>104</v>
      </c>
    </row>
    <row r="139" spans="1:5" hidden="1">
      <c r="A139" s="310" t="s">
        <v>334</v>
      </c>
      <c r="B139" s="310" t="s">
        <v>335</v>
      </c>
      <c r="C139" s="307">
        <v>-2270719711.3200002</v>
      </c>
      <c r="D139" s="304"/>
    </row>
    <row r="140" spans="1:5" hidden="1">
      <c r="A140" s="310" t="s">
        <v>452</v>
      </c>
      <c r="B140" s="310" t="s">
        <v>453</v>
      </c>
      <c r="C140" s="307">
        <v>-84043889.549999997</v>
      </c>
      <c r="E140" s="326" t="s">
        <v>20</v>
      </c>
    </row>
    <row r="141" spans="1:5" hidden="1">
      <c r="A141" s="310" t="s">
        <v>454</v>
      </c>
      <c r="B141" s="310" t="s">
        <v>455</v>
      </c>
      <c r="C141" s="307">
        <v>-127787017.06999999</v>
      </c>
      <c r="D141" s="304"/>
      <c r="E141" s="326" t="s">
        <v>20</v>
      </c>
    </row>
    <row r="142" spans="1:5" hidden="1">
      <c r="A142" s="310" t="s">
        <v>337</v>
      </c>
      <c r="B142" s="310" t="s">
        <v>338</v>
      </c>
      <c r="C142" s="307">
        <v>-182695589.09</v>
      </c>
      <c r="E142" s="326" t="s">
        <v>20</v>
      </c>
    </row>
    <row r="143" spans="1:5" hidden="1">
      <c r="A143" s="310" t="s">
        <v>336</v>
      </c>
      <c r="B143" s="310" t="s">
        <v>339</v>
      </c>
      <c r="C143" s="307">
        <v>-825000000</v>
      </c>
      <c r="E143" s="326" t="s">
        <v>20</v>
      </c>
    </row>
    <row r="144" spans="1:5" hidden="1">
      <c r="A144" s="310" t="s">
        <v>340</v>
      </c>
      <c r="B144" s="310" t="s">
        <v>341</v>
      </c>
      <c r="C144" s="307">
        <v>-1051193215.61</v>
      </c>
      <c r="E144" s="326" t="s">
        <v>20</v>
      </c>
    </row>
    <row r="145" spans="1:5" hidden="1">
      <c r="A145" s="310" t="s">
        <v>510</v>
      </c>
      <c r="B145" s="310" t="s">
        <v>511</v>
      </c>
      <c r="C145" s="307">
        <v>-220543004.13</v>
      </c>
    </row>
    <row r="146" spans="1:5" hidden="1">
      <c r="A146" s="310" t="s">
        <v>512</v>
      </c>
      <c r="B146" s="310" t="s">
        <v>513</v>
      </c>
      <c r="C146" s="307">
        <v>-220543004.13</v>
      </c>
      <c r="E146" s="326" t="s">
        <v>12</v>
      </c>
    </row>
    <row r="147" spans="1:5" hidden="1">
      <c r="A147" s="310" t="s">
        <v>342</v>
      </c>
      <c r="B147" s="310" t="s">
        <v>343</v>
      </c>
      <c r="C147" s="307">
        <v>-6799508038.71</v>
      </c>
    </row>
    <row r="148" spans="1:5" hidden="1">
      <c r="A148" s="310" t="s">
        <v>344</v>
      </c>
      <c r="B148" s="310" t="s">
        <v>345</v>
      </c>
      <c r="C148" s="307">
        <v>-6799508038.71</v>
      </c>
      <c r="D148" s="306"/>
      <c r="E148" s="326" t="s">
        <v>12</v>
      </c>
    </row>
    <row r="149" spans="1:5" hidden="1">
      <c r="A149" s="310" t="s">
        <v>346</v>
      </c>
      <c r="B149" s="310" t="s">
        <v>347</v>
      </c>
      <c r="C149" s="307">
        <v>-799359431.40999997</v>
      </c>
    </row>
    <row r="150" spans="1:5" hidden="1">
      <c r="A150" s="310" t="s">
        <v>348</v>
      </c>
      <c r="B150" s="310" t="s">
        <v>349</v>
      </c>
      <c r="C150" s="307">
        <v>101037962</v>
      </c>
      <c r="E150" s="326" t="s">
        <v>9</v>
      </c>
    </row>
    <row r="151" spans="1:5" hidden="1">
      <c r="A151" s="310" t="s">
        <v>350</v>
      </c>
      <c r="B151" s="310" t="s">
        <v>351</v>
      </c>
      <c r="C151" s="307">
        <v>-9753715.8399999999</v>
      </c>
      <c r="E151" s="326" t="s">
        <v>20</v>
      </c>
    </row>
    <row r="152" spans="1:5" hidden="1">
      <c r="A152" s="310" t="s">
        <v>352</v>
      </c>
      <c r="B152" s="310" t="s">
        <v>353</v>
      </c>
      <c r="C152" s="307">
        <v>-134117552.40000001</v>
      </c>
      <c r="E152" s="326" t="s">
        <v>20</v>
      </c>
    </row>
    <row r="153" spans="1:5" hidden="1">
      <c r="A153" s="310" t="s">
        <v>354</v>
      </c>
      <c r="B153" s="310" t="s">
        <v>355</v>
      </c>
      <c r="C153" s="307">
        <v>-1319183.26</v>
      </c>
      <c r="D153" s="304"/>
      <c r="E153" s="326" t="s">
        <v>20</v>
      </c>
    </row>
    <row r="154" spans="1:5" hidden="1">
      <c r="A154" s="310" t="s">
        <v>356</v>
      </c>
      <c r="B154" s="310" t="s">
        <v>357</v>
      </c>
      <c r="C154" s="307">
        <v>-162485415.97</v>
      </c>
      <c r="E154" s="326" t="s">
        <v>20</v>
      </c>
    </row>
    <row r="155" spans="1:5" hidden="1">
      <c r="A155" s="310" t="s">
        <v>358</v>
      </c>
      <c r="B155" s="310" t="s">
        <v>359</v>
      </c>
      <c r="C155" s="307">
        <v>-96236899.989999995</v>
      </c>
      <c r="E155" s="326" t="s">
        <v>20</v>
      </c>
    </row>
    <row r="156" spans="1:5" hidden="1">
      <c r="A156" s="310" t="s">
        <v>360</v>
      </c>
      <c r="B156" s="310" t="s">
        <v>361</v>
      </c>
      <c r="C156" s="307">
        <v>-9044250.1099999994</v>
      </c>
      <c r="E156" s="326" t="s">
        <v>20</v>
      </c>
    </row>
    <row r="157" spans="1:5" hidden="1">
      <c r="A157" s="310" t="s">
        <v>362</v>
      </c>
      <c r="B157" s="310" t="s">
        <v>363</v>
      </c>
      <c r="C157" s="307">
        <v>-487440375.83999997</v>
      </c>
      <c r="E157" s="326" t="s">
        <v>20</v>
      </c>
    </row>
    <row r="158" spans="1:5" hidden="1">
      <c r="A158" s="310" t="s">
        <v>364</v>
      </c>
      <c r="B158" s="310" t="s">
        <v>365</v>
      </c>
      <c r="C158" s="307">
        <v>-1756.49</v>
      </c>
    </row>
    <row r="159" spans="1:5" hidden="1">
      <c r="A159" s="310" t="s">
        <v>366</v>
      </c>
      <c r="B159" s="310" t="s">
        <v>367</v>
      </c>
      <c r="C159" s="307">
        <v>-1756.49</v>
      </c>
      <c r="E159" s="326" t="s">
        <v>11</v>
      </c>
    </row>
    <row r="160" spans="1:5" hidden="1">
      <c r="A160" s="310" t="s">
        <v>368</v>
      </c>
      <c r="B160" s="310" t="s">
        <v>369</v>
      </c>
      <c r="C160" s="307">
        <v>74572845970.600006</v>
      </c>
    </row>
    <row r="161" spans="1:5" hidden="1">
      <c r="A161" s="310" t="s">
        <v>370</v>
      </c>
      <c r="B161" s="310" t="s">
        <v>371</v>
      </c>
      <c r="C161" s="307">
        <v>74572845970.600006</v>
      </c>
    </row>
    <row r="162" spans="1:5" hidden="1">
      <c r="A162" s="310" t="s">
        <v>372</v>
      </c>
      <c r="B162" s="310" t="s">
        <v>373</v>
      </c>
      <c r="C162" s="307">
        <v>73001383190</v>
      </c>
    </row>
    <row r="163" spans="1:5" hidden="1">
      <c r="A163" s="310" t="s">
        <v>514</v>
      </c>
      <c r="B163" s="310" t="s">
        <v>515</v>
      </c>
      <c r="C163" s="307">
        <v>45725715000</v>
      </c>
      <c r="E163" s="326" t="s">
        <v>104</v>
      </c>
    </row>
    <row r="164" spans="1:5" hidden="1">
      <c r="A164" s="310" t="s">
        <v>595</v>
      </c>
      <c r="B164" s="310" t="s">
        <v>596</v>
      </c>
      <c r="C164" s="307">
        <v>1962498000</v>
      </c>
      <c r="E164" s="326" t="s">
        <v>104</v>
      </c>
    </row>
    <row r="165" spans="1:5" hidden="1">
      <c r="A165" s="310" t="s">
        <v>374</v>
      </c>
      <c r="B165" s="310" t="s">
        <v>375</v>
      </c>
      <c r="C165" s="307">
        <v>12044106000</v>
      </c>
      <c r="E165" s="326" t="s">
        <v>104</v>
      </c>
    </row>
    <row r="166" spans="1:5" hidden="1">
      <c r="A166" s="310" t="s">
        <v>376</v>
      </c>
      <c r="B166" s="310" t="s">
        <v>377</v>
      </c>
      <c r="C166" s="307">
        <v>1146390498</v>
      </c>
      <c r="E166" s="326" t="s">
        <v>104</v>
      </c>
    </row>
    <row r="167" spans="1:5" hidden="1">
      <c r="A167" s="310" t="s">
        <v>456</v>
      </c>
      <c r="B167" s="310" t="s">
        <v>457</v>
      </c>
      <c r="C167" s="307">
        <v>12122673692</v>
      </c>
      <c r="E167" s="326" t="s">
        <v>104</v>
      </c>
    </row>
    <row r="168" spans="1:5" hidden="1">
      <c r="A168" s="310" t="s">
        <v>378</v>
      </c>
      <c r="B168" s="310" t="s">
        <v>379</v>
      </c>
      <c r="C168" s="307">
        <v>1571142481.5999999</v>
      </c>
    </row>
    <row r="169" spans="1:5" hidden="1">
      <c r="A169" s="310" t="s">
        <v>380</v>
      </c>
      <c r="B169" s="310" t="s">
        <v>381</v>
      </c>
      <c r="C169" s="307">
        <v>1571142481.5999999</v>
      </c>
      <c r="E169" s="326" t="s">
        <v>10</v>
      </c>
    </row>
    <row r="170" spans="1:5" hidden="1">
      <c r="A170" s="310" t="s">
        <v>382</v>
      </c>
      <c r="B170" s="310" t="s">
        <v>383</v>
      </c>
      <c r="C170" s="307">
        <v>320299</v>
      </c>
    </row>
    <row r="171" spans="1:5" hidden="1">
      <c r="A171" s="310" t="s">
        <v>384</v>
      </c>
      <c r="B171" s="310" t="s">
        <v>516</v>
      </c>
      <c r="C171" s="307">
        <v>320000</v>
      </c>
      <c r="E171" s="326" t="s">
        <v>9</v>
      </c>
    </row>
    <row r="172" spans="1:5" hidden="1">
      <c r="A172" s="310" t="s">
        <v>385</v>
      </c>
      <c r="B172" s="310" t="s">
        <v>386</v>
      </c>
      <c r="C172" s="307">
        <v>299</v>
      </c>
      <c r="E172" s="326" t="s">
        <v>9</v>
      </c>
    </row>
    <row r="173" spans="1:5" hidden="1">
      <c r="A173" s="310" t="s">
        <v>458</v>
      </c>
      <c r="B173" s="310"/>
      <c r="C173" s="307">
        <v>1167716488342.8</v>
      </c>
    </row>
    <row r="174" spans="1:5" hidden="1">
      <c r="A174" s="310" t="s">
        <v>459</v>
      </c>
      <c r="B174" s="310"/>
      <c r="C174" s="307">
        <v>1167716488342.8</v>
      </c>
    </row>
    <row r="177" spans="2:3">
      <c r="B177" s="349" t="s">
        <v>597</v>
      </c>
      <c r="C177" s="350">
        <f>+C8+C113+C125</f>
        <v>9385982228.7599792</v>
      </c>
    </row>
    <row r="178" spans="2:3">
      <c r="B178" s="349" t="s">
        <v>414</v>
      </c>
      <c r="C178" s="350">
        <f>-C131-C160</f>
        <v>9385982228.7599945</v>
      </c>
    </row>
    <row r="179" spans="2:3">
      <c r="B179" s="351" t="s">
        <v>598</v>
      </c>
      <c r="C179" s="352">
        <f>+C177-C178</f>
        <v>-1.52587890625E-5</v>
      </c>
    </row>
  </sheetData>
  <autoFilter ref="A4:H174" xr:uid="{7A6694DA-4FF0-4789-97E9-1B3AA6C0FA7E}">
    <filterColumn colId="4">
      <filters>
        <filter val="Inversiones"/>
      </filters>
    </filterColumn>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X599"/>
  <sheetViews>
    <sheetView showGridLines="0" zoomScale="85" zoomScaleNormal="85" zoomScaleSheetLayoutView="80" workbookViewId="0">
      <selection activeCell="C17" sqref="C17:M17"/>
    </sheetView>
  </sheetViews>
  <sheetFormatPr baseColWidth="10" defaultColWidth="11.44140625" defaultRowHeight="13.2"/>
  <cols>
    <col min="1" max="1" width="3.88671875" style="30" customWidth="1"/>
    <col min="2" max="2" width="8.44140625" style="30" customWidth="1"/>
    <col min="3" max="3" width="8" style="30" customWidth="1"/>
    <col min="4" max="4" width="30.44140625" style="30" customWidth="1"/>
    <col min="5" max="5" width="23.44140625" style="30" customWidth="1"/>
    <col min="6" max="8" width="18.6640625" style="30" customWidth="1"/>
    <col min="9" max="9" width="16.6640625" style="30" customWidth="1"/>
    <col min="10" max="11" width="13.6640625" style="30" customWidth="1"/>
    <col min="12" max="15" width="17" style="30" bestFit="1" customWidth="1"/>
    <col min="16" max="19" width="13.6640625" style="30" customWidth="1"/>
    <col min="20" max="16384" width="11.44140625" style="30"/>
  </cols>
  <sheetData>
    <row r="1" spans="2:13">
      <c r="E1" s="77"/>
    </row>
    <row r="2" spans="2:13">
      <c r="E2" s="77"/>
    </row>
    <row r="3" spans="2:13">
      <c r="E3" s="77"/>
    </row>
    <row r="4" spans="2:13">
      <c r="E4" s="77"/>
    </row>
    <row r="5" spans="2:13">
      <c r="E5" s="77"/>
    </row>
    <row r="6" spans="2:13">
      <c r="E6" s="77"/>
    </row>
    <row r="7" spans="2:13">
      <c r="E7" s="77"/>
    </row>
    <row r="8" spans="2:13" ht="15" customHeight="1">
      <c r="C8" s="442" t="s">
        <v>69</v>
      </c>
      <c r="D8" s="442"/>
      <c r="E8" s="442"/>
      <c r="F8" s="442"/>
      <c r="G8" s="442"/>
      <c r="H8" s="442"/>
      <c r="I8" s="442"/>
      <c r="J8" s="442"/>
      <c r="K8" s="442"/>
      <c r="L8" s="442"/>
      <c r="M8" s="442"/>
    </row>
    <row r="9" spans="2:13" ht="15" customHeight="1">
      <c r="C9" s="216"/>
      <c r="D9" s="216"/>
      <c r="E9" s="216"/>
      <c r="F9" s="216"/>
      <c r="G9" s="216"/>
      <c r="H9" s="216"/>
      <c r="I9" s="216"/>
      <c r="J9" s="216"/>
      <c r="K9" s="216"/>
      <c r="L9" s="216"/>
      <c r="M9" s="216"/>
    </row>
    <row r="10" spans="2:13" ht="15" customHeight="1">
      <c r="C10" s="441" t="s">
        <v>131</v>
      </c>
      <c r="D10" s="441"/>
      <c r="E10" s="441"/>
      <c r="F10" s="441"/>
      <c r="G10" s="441"/>
      <c r="H10" s="441"/>
      <c r="I10" s="441"/>
      <c r="J10" s="441"/>
      <c r="K10" s="441"/>
      <c r="L10" s="441"/>
      <c r="M10" s="441"/>
    </row>
    <row r="11" spans="2:13" ht="15" customHeight="1">
      <c r="C11" s="436" t="s">
        <v>599</v>
      </c>
      <c r="D11" s="436"/>
      <c r="E11" s="436"/>
      <c r="F11" s="436"/>
      <c r="G11" s="436"/>
      <c r="H11" s="436"/>
      <c r="I11" s="436"/>
      <c r="J11" s="436"/>
      <c r="K11" s="436"/>
      <c r="L11" s="436"/>
      <c r="M11" s="436"/>
    </row>
    <row r="12" spans="2:13" ht="15" customHeight="1">
      <c r="B12" s="437" t="s">
        <v>129</v>
      </c>
      <c r="C12" s="437"/>
      <c r="D12" s="437"/>
      <c r="E12" s="437"/>
      <c r="F12" s="437"/>
      <c r="G12" s="437"/>
      <c r="H12" s="437"/>
      <c r="I12" s="437"/>
      <c r="J12" s="437"/>
      <c r="K12" s="437"/>
      <c r="L12" s="437"/>
      <c r="M12" s="437"/>
    </row>
    <row r="13" spans="2:13" ht="15" customHeight="1">
      <c r="C13" s="216"/>
      <c r="D13" s="216"/>
      <c r="E13" s="216"/>
      <c r="F13" s="216"/>
      <c r="G13" s="216"/>
      <c r="H13" s="216"/>
      <c r="I13" s="216"/>
      <c r="J13" s="216"/>
      <c r="K13" s="216"/>
      <c r="L13" s="216"/>
      <c r="M13" s="216"/>
    </row>
    <row r="15" spans="2:13">
      <c r="B15" s="31" t="s">
        <v>133</v>
      </c>
      <c r="C15" s="31" t="s">
        <v>132</v>
      </c>
      <c r="D15" s="31"/>
    </row>
    <row r="16" spans="2:13" ht="10.95" customHeight="1">
      <c r="C16" s="31"/>
      <c r="D16" s="31"/>
    </row>
    <row r="17" spans="3:16" ht="85.95" customHeight="1">
      <c r="C17" s="428" t="s">
        <v>653</v>
      </c>
      <c r="D17" s="428"/>
      <c r="E17" s="428"/>
      <c r="F17" s="428"/>
      <c r="G17" s="428"/>
      <c r="H17" s="428"/>
      <c r="I17" s="428"/>
      <c r="J17" s="428"/>
      <c r="K17" s="428"/>
      <c r="L17" s="428"/>
      <c r="M17" s="428"/>
    </row>
    <row r="18" spans="3:16" ht="49.2" customHeight="1">
      <c r="C18" s="428" t="s">
        <v>654</v>
      </c>
      <c r="D18" s="428"/>
      <c r="E18" s="428"/>
      <c r="F18" s="428"/>
      <c r="G18" s="428"/>
      <c r="H18" s="428"/>
      <c r="I18" s="428"/>
      <c r="J18" s="428"/>
      <c r="K18" s="428"/>
      <c r="L18" s="428"/>
      <c r="M18" s="428"/>
    </row>
    <row r="19" spans="3:16" s="165" customFormat="1" ht="13.95" customHeight="1">
      <c r="C19" s="164"/>
      <c r="D19" s="164"/>
      <c r="E19" s="164"/>
      <c r="F19" s="164"/>
      <c r="G19" s="164"/>
      <c r="H19" s="164"/>
      <c r="I19" s="164"/>
      <c r="J19" s="164"/>
      <c r="K19" s="164"/>
      <c r="L19" s="164"/>
      <c r="M19" s="164"/>
    </row>
    <row r="20" spans="3:16">
      <c r="C20" s="31" t="s">
        <v>41</v>
      </c>
      <c r="D20" s="31"/>
    </row>
    <row r="21" spans="3:16" ht="8.4" customHeight="1"/>
    <row r="22" spans="3:16" s="165" customFormat="1" ht="60.6" customHeight="1">
      <c r="C22" s="438" t="s">
        <v>655</v>
      </c>
      <c r="D22" s="438"/>
      <c r="E22" s="438"/>
      <c r="F22" s="438"/>
      <c r="G22" s="438"/>
      <c r="H22" s="438"/>
      <c r="I22" s="438"/>
      <c r="J22" s="438"/>
      <c r="K22" s="438"/>
      <c r="L22" s="438"/>
      <c r="M22" s="438"/>
      <c r="P22" s="30"/>
    </row>
    <row r="23" spans="3:16" s="165" customFormat="1" ht="48" customHeight="1">
      <c r="C23" s="428" t="s">
        <v>656</v>
      </c>
      <c r="D23" s="428"/>
      <c r="E23" s="428"/>
      <c r="F23" s="428"/>
      <c r="G23" s="428"/>
      <c r="H23" s="428"/>
      <c r="I23" s="428"/>
      <c r="J23" s="428"/>
      <c r="K23" s="428"/>
      <c r="L23" s="428"/>
      <c r="M23" s="428"/>
    </row>
    <row r="24" spans="3:16" s="165" customFormat="1" ht="13.95" customHeight="1">
      <c r="C24" s="164"/>
      <c r="D24" s="164"/>
      <c r="E24" s="164"/>
      <c r="F24" s="164"/>
      <c r="G24" s="164"/>
      <c r="H24" s="164"/>
      <c r="I24" s="164"/>
      <c r="J24" s="164"/>
      <c r="K24" s="164"/>
      <c r="L24" s="164"/>
      <c r="M24" s="164"/>
    </row>
    <row r="25" spans="3:16">
      <c r="C25" s="31" t="s">
        <v>42</v>
      </c>
      <c r="D25" s="31"/>
    </row>
    <row r="26" spans="3:16" ht="8.4" customHeight="1"/>
    <row r="27" spans="3:16" ht="28.95" customHeight="1">
      <c r="C27" s="428" t="s">
        <v>657</v>
      </c>
      <c r="D27" s="428"/>
      <c r="E27" s="428"/>
      <c r="F27" s="428"/>
      <c r="G27" s="428"/>
      <c r="H27" s="428"/>
      <c r="I27" s="428"/>
      <c r="J27" s="428"/>
      <c r="K27" s="428"/>
      <c r="L27" s="428"/>
      <c r="M27" s="428"/>
    </row>
    <row r="29" spans="3:16" ht="28.5" customHeight="1">
      <c r="C29" s="417" t="s">
        <v>70</v>
      </c>
      <c r="D29" s="417"/>
      <c r="E29" s="417"/>
      <c r="F29" s="417"/>
      <c r="G29" s="417"/>
      <c r="H29" s="417"/>
      <c r="I29" s="417"/>
      <c r="J29" s="406" t="s">
        <v>71</v>
      </c>
      <c r="K29" s="406"/>
      <c r="L29" s="406" t="s">
        <v>72</v>
      </c>
      <c r="M29" s="406"/>
    </row>
    <row r="30" spans="3:16" ht="31.5" customHeight="1">
      <c r="C30" s="431" t="s">
        <v>73</v>
      </c>
      <c r="D30" s="431"/>
      <c r="E30" s="431"/>
      <c r="F30" s="431"/>
      <c r="G30" s="431"/>
      <c r="H30" s="431"/>
      <c r="I30" s="431"/>
      <c r="J30" s="429">
        <v>0</v>
      </c>
      <c r="K30" s="430"/>
      <c r="L30" s="429">
        <v>1</v>
      </c>
      <c r="M30" s="430"/>
    </row>
    <row r="31" spans="3:16" s="90" customFormat="1" ht="36" customHeight="1">
      <c r="C31" s="431" t="s">
        <v>74</v>
      </c>
      <c r="D31" s="431"/>
      <c r="E31" s="431"/>
      <c r="F31" s="431"/>
      <c r="G31" s="431"/>
      <c r="H31" s="431"/>
      <c r="I31" s="431"/>
      <c r="J31" s="429">
        <v>0</v>
      </c>
      <c r="K31" s="430"/>
      <c r="L31" s="429">
        <v>0.9</v>
      </c>
      <c r="M31" s="430"/>
    </row>
    <row r="32" spans="3:16" ht="33.6" customHeight="1">
      <c r="C32" s="431" t="s">
        <v>75</v>
      </c>
      <c r="D32" s="431"/>
      <c r="E32" s="431"/>
      <c r="F32" s="431"/>
      <c r="G32" s="431"/>
      <c r="H32" s="431"/>
      <c r="I32" s="431"/>
      <c r="J32" s="429">
        <v>0</v>
      </c>
      <c r="K32" s="430"/>
      <c r="L32" s="429">
        <v>0.9</v>
      </c>
      <c r="M32" s="430"/>
    </row>
    <row r="33" spans="3:16" s="90" customFormat="1" ht="52.2" customHeight="1">
      <c r="C33" s="431" t="s">
        <v>625</v>
      </c>
      <c r="D33" s="431"/>
      <c r="E33" s="431"/>
      <c r="F33" s="431"/>
      <c r="G33" s="431"/>
      <c r="H33" s="431"/>
      <c r="I33" s="431"/>
      <c r="J33" s="429">
        <v>0</v>
      </c>
      <c r="K33" s="430"/>
      <c r="L33" s="429">
        <v>0.7</v>
      </c>
      <c r="M33" s="430"/>
    </row>
    <row r="34" spans="3:16" s="90" customFormat="1" ht="52.95" customHeight="1">
      <c r="C34" s="431" t="s">
        <v>626</v>
      </c>
      <c r="D34" s="431"/>
      <c r="E34" s="431"/>
      <c r="F34" s="431"/>
      <c r="G34" s="431"/>
      <c r="H34" s="431"/>
      <c r="I34" s="431"/>
      <c r="J34" s="429">
        <v>0</v>
      </c>
      <c r="K34" s="430"/>
      <c r="L34" s="429">
        <v>0.5</v>
      </c>
      <c r="M34" s="430"/>
    </row>
    <row r="35" spans="3:16" s="90" customFormat="1" ht="54" customHeight="1">
      <c r="C35" s="431" t="s">
        <v>137</v>
      </c>
      <c r="D35" s="431"/>
      <c r="E35" s="431"/>
      <c r="F35" s="431"/>
      <c r="G35" s="431"/>
      <c r="H35" s="431"/>
      <c r="I35" s="431"/>
      <c r="J35" s="429">
        <v>0</v>
      </c>
      <c r="K35" s="430"/>
      <c r="L35" s="429">
        <v>0.5</v>
      </c>
      <c r="M35" s="430"/>
      <c r="P35" s="30"/>
    </row>
    <row r="36" spans="3:16" ht="49.5" customHeight="1">
      <c r="C36" s="431" t="s">
        <v>627</v>
      </c>
      <c r="D36" s="431"/>
      <c r="E36" s="431"/>
      <c r="F36" s="431"/>
      <c r="G36" s="431"/>
      <c r="H36" s="431"/>
      <c r="I36" s="431"/>
      <c r="J36" s="429">
        <v>0</v>
      </c>
      <c r="K36" s="430"/>
      <c r="L36" s="429">
        <v>0.3</v>
      </c>
      <c r="M36" s="430"/>
    </row>
    <row r="37" spans="3:16" ht="49.5" customHeight="1">
      <c r="C37" s="431" t="s">
        <v>628</v>
      </c>
      <c r="D37" s="431"/>
      <c r="E37" s="431"/>
      <c r="F37" s="431"/>
      <c r="G37" s="431"/>
      <c r="H37" s="431"/>
      <c r="I37" s="431"/>
      <c r="J37" s="429">
        <v>0</v>
      </c>
      <c r="K37" s="430"/>
      <c r="L37" s="429">
        <v>0.05</v>
      </c>
      <c r="M37" s="430"/>
    </row>
    <row r="38" spans="3:16" s="90" customFormat="1" ht="15" customHeight="1">
      <c r="C38" s="163"/>
      <c r="D38" s="163"/>
      <c r="E38" s="163"/>
      <c r="F38" s="163"/>
      <c r="G38" s="163"/>
      <c r="H38" s="163"/>
      <c r="I38" s="163"/>
      <c r="J38" s="372"/>
      <c r="K38" s="373"/>
      <c r="L38" s="373"/>
      <c r="M38" s="373"/>
    </row>
    <row r="39" spans="3:16" s="165" customFormat="1">
      <c r="C39" s="433" t="s">
        <v>629</v>
      </c>
      <c r="D39" s="433"/>
      <c r="E39" s="434"/>
      <c r="F39" s="434"/>
      <c r="G39" s="434"/>
      <c r="H39" s="434"/>
      <c r="I39" s="434"/>
      <c r="J39" s="434"/>
      <c r="K39" s="434"/>
      <c r="L39" s="434"/>
      <c r="M39" s="434"/>
    </row>
    <row r="40" spans="3:16" ht="8.4" customHeight="1"/>
    <row r="41" spans="3:16" s="165" customFormat="1" ht="46.95" customHeight="1">
      <c r="C41" s="432" t="s">
        <v>658</v>
      </c>
      <c r="D41" s="432"/>
      <c r="E41" s="432"/>
      <c r="F41" s="432"/>
      <c r="G41" s="432"/>
      <c r="H41" s="432"/>
      <c r="I41" s="432"/>
      <c r="J41" s="432"/>
      <c r="K41" s="432"/>
      <c r="L41" s="432"/>
      <c r="M41" s="432"/>
      <c r="P41" s="30"/>
    </row>
    <row r="42" spans="3:16" s="165" customFormat="1" ht="13.95" customHeight="1">
      <c r="C42" s="164"/>
      <c r="D42" s="164"/>
      <c r="E42" s="164"/>
      <c r="F42" s="164"/>
      <c r="G42" s="164"/>
      <c r="H42" s="164"/>
      <c r="I42" s="164"/>
      <c r="J42" s="164"/>
      <c r="K42" s="164"/>
      <c r="L42" s="164"/>
      <c r="M42" s="164"/>
    </row>
    <row r="43" spans="3:16" s="165" customFormat="1">
      <c r="C43" s="31" t="s">
        <v>43</v>
      </c>
      <c r="D43" s="31"/>
      <c r="E43" s="164"/>
      <c r="F43" s="164"/>
      <c r="G43" s="164"/>
      <c r="H43" s="164"/>
      <c r="I43" s="164"/>
      <c r="J43" s="164"/>
      <c r="K43" s="164"/>
      <c r="L43" s="164"/>
      <c r="M43" s="164"/>
    </row>
    <row r="44" spans="3:16" ht="8.4" customHeight="1"/>
    <row r="45" spans="3:16" s="165" customFormat="1" ht="50.4" customHeight="1">
      <c r="C45" s="428" t="s">
        <v>659</v>
      </c>
      <c r="D45" s="428"/>
      <c r="E45" s="428"/>
      <c r="F45" s="428"/>
      <c r="G45" s="428"/>
      <c r="H45" s="428"/>
      <c r="I45" s="428"/>
      <c r="J45" s="428"/>
      <c r="K45" s="428"/>
      <c r="L45" s="428"/>
      <c r="M45" s="428"/>
      <c r="P45" s="30"/>
    </row>
    <row r="46" spans="3:16" s="165" customFormat="1" ht="13.95" customHeight="1">
      <c r="C46" s="164"/>
      <c r="D46" s="164"/>
      <c r="E46" s="164"/>
      <c r="F46" s="164"/>
      <c r="G46" s="164"/>
      <c r="H46" s="164"/>
      <c r="I46" s="164"/>
      <c r="J46" s="164"/>
      <c r="K46" s="164"/>
      <c r="L46" s="164"/>
      <c r="M46" s="164"/>
    </row>
    <row r="47" spans="3:16" s="165" customFormat="1">
      <c r="C47" s="31" t="s">
        <v>44</v>
      </c>
      <c r="D47" s="31"/>
      <c r="E47" s="164"/>
      <c r="F47" s="164"/>
      <c r="G47" s="164"/>
      <c r="H47" s="164"/>
      <c r="I47" s="164"/>
      <c r="J47" s="164"/>
      <c r="K47" s="164"/>
      <c r="L47" s="164"/>
      <c r="M47" s="164"/>
    </row>
    <row r="48" spans="3:16" ht="8.4" customHeight="1"/>
    <row r="49" spans="2:16" s="165" customFormat="1" ht="59.4" customHeight="1">
      <c r="C49" s="428" t="s">
        <v>660</v>
      </c>
      <c r="D49" s="428"/>
      <c r="E49" s="428"/>
      <c r="F49" s="428"/>
      <c r="G49" s="428"/>
      <c r="H49" s="428"/>
      <c r="I49" s="428"/>
      <c r="J49" s="428"/>
      <c r="K49" s="428"/>
      <c r="L49" s="428"/>
      <c r="M49" s="428"/>
      <c r="P49" s="30"/>
    </row>
    <row r="50" spans="2:16" s="165" customFormat="1" ht="13.95" customHeight="1">
      <c r="C50" s="164"/>
      <c r="D50" s="164"/>
      <c r="E50" s="164"/>
      <c r="F50" s="164"/>
      <c r="G50" s="164"/>
      <c r="H50" s="164"/>
      <c r="I50" s="164"/>
      <c r="J50" s="164"/>
      <c r="K50" s="164"/>
      <c r="L50" s="164"/>
      <c r="M50" s="164"/>
    </row>
    <row r="51" spans="2:16" s="165" customFormat="1">
      <c r="C51" s="31" t="s">
        <v>76</v>
      </c>
      <c r="D51" s="31"/>
      <c r="E51" s="164"/>
      <c r="F51" s="164"/>
      <c r="G51" s="164"/>
      <c r="H51" s="164"/>
      <c r="I51" s="164"/>
      <c r="J51" s="164"/>
      <c r="K51" s="164"/>
      <c r="L51" s="164"/>
      <c r="M51" s="164"/>
    </row>
    <row r="52" spans="2:16" ht="8.4" customHeight="1"/>
    <row r="53" spans="2:16" s="165" customFormat="1" ht="68.25" customHeight="1">
      <c r="C53" s="428" t="s">
        <v>661</v>
      </c>
      <c r="D53" s="428"/>
      <c r="E53" s="428"/>
      <c r="F53" s="428"/>
      <c r="G53" s="428"/>
      <c r="H53" s="428"/>
      <c r="I53" s="428"/>
      <c r="J53" s="428"/>
      <c r="K53" s="428"/>
      <c r="L53" s="428"/>
      <c r="M53" s="428"/>
      <c r="P53" s="30"/>
    </row>
    <row r="54" spans="2:16" s="165" customFormat="1" ht="13.95" customHeight="1">
      <c r="C54" s="164"/>
      <c r="D54" s="164"/>
      <c r="E54" s="164"/>
      <c r="F54" s="164"/>
      <c r="G54" s="164"/>
      <c r="H54" s="164"/>
      <c r="I54" s="164"/>
      <c r="J54" s="164"/>
      <c r="K54" s="164"/>
      <c r="L54" s="164"/>
      <c r="M54" s="164"/>
    </row>
    <row r="55" spans="2:16" s="165" customFormat="1">
      <c r="C55" s="31" t="s">
        <v>630</v>
      </c>
      <c r="D55" s="31"/>
      <c r="E55" s="164"/>
      <c r="F55" s="164"/>
      <c r="G55" s="164"/>
      <c r="H55" s="164"/>
      <c r="I55" s="164"/>
      <c r="J55" s="164"/>
      <c r="K55" s="164"/>
      <c r="L55" s="164"/>
      <c r="M55" s="164"/>
    </row>
    <row r="56" spans="2:16" ht="8.4" customHeight="1"/>
    <row r="57" spans="2:16" s="165" customFormat="1" ht="36.6" customHeight="1">
      <c r="C57" s="428" t="s">
        <v>662</v>
      </c>
      <c r="D57" s="428"/>
      <c r="E57" s="428"/>
      <c r="F57" s="428"/>
      <c r="G57" s="428"/>
      <c r="H57" s="428"/>
      <c r="I57" s="428"/>
      <c r="J57" s="428"/>
      <c r="K57" s="428"/>
      <c r="L57" s="428"/>
      <c r="M57" s="428"/>
      <c r="P57" s="30"/>
    </row>
    <row r="58" spans="2:16" s="165" customFormat="1">
      <c r="C58" s="164"/>
      <c r="D58" s="164"/>
      <c r="E58" s="164"/>
      <c r="F58" s="164"/>
      <c r="G58" s="164"/>
      <c r="H58" s="164"/>
      <c r="I58" s="164"/>
      <c r="J58" s="164"/>
      <c r="K58" s="164"/>
      <c r="L58" s="164"/>
      <c r="M58" s="164"/>
    </row>
    <row r="59" spans="2:16" s="165" customFormat="1">
      <c r="C59" s="164"/>
      <c r="D59" s="164"/>
      <c r="E59" s="164"/>
      <c r="F59" s="164"/>
      <c r="G59" s="164"/>
      <c r="H59" s="164"/>
      <c r="I59" s="164"/>
      <c r="J59" s="164"/>
      <c r="K59" s="164"/>
      <c r="L59" s="164"/>
      <c r="M59" s="164"/>
    </row>
    <row r="60" spans="2:16">
      <c r="B60" s="31" t="s">
        <v>135</v>
      </c>
      <c r="C60" s="31" t="s">
        <v>134</v>
      </c>
      <c r="D60" s="31"/>
    </row>
    <row r="61" spans="2:16" ht="7.95" customHeight="1">
      <c r="C61" s="31"/>
      <c r="D61" s="31"/>
    </row>
    <row r="62" spans="2:16">
      <c r="C62" s="31" t="s">
        <v>45</v>
      </c>
      <c r="D62" s="31"/>
    </row>
    <row r="63" spans="2:16" s="165" customFormat="1" ht="74.400000000000006" customHeight="1">
      <c r="C63" s="428" t="s">
        <v>663</v>
      </c>
      <c r="D63" s="428"/>
      <c r="E63" s="428"/>
      <c r="F63" s="428"/>
      <c r="G63" s="428"/>
      <c r="H63" s="428"/>
      <c r="I63" s="428"/>
      <c r="J63" s="428"/>
      <c r="K63" s="428"/>
      <c r="L63" s="428"/>
      <c r="M63" s="428"/>
      <c r="P63" s="30"/>
    </row>
    <row r="64" spans="2:16">
      <c r="C64" s="31" t="s">
        <v>665</v>
      </c>
    </row>
    <row r="65" spans="2:17">
      <c r="C65" s="31"/>
    </row>
    <row r="66" spans="2:17">
      <c r="C66" s="30" t="s">
        <v>666</v>
      </c>
    </row>
    <row r="67" spans="2:17">
      <c r="C67" s="435" t="s">
        <v>667</v>
      </c>
      <c r="D67" s="435"/>
      <c r="E67" s="435"/>
      <c r="F67" s="435"/>
      <c r="G67" s="435"/>
      <c r="H67" s="435"/>
      <c r="I67" s="435"/>
      <c r="J67" s="435"/>
      <c r="K67" s="435"/>
      <c r="L67" s="435"/>
      <c r="M67" s="435"/>
    </row>
    <row r="68" spans="2:17">
      <c r="C68" s="435"/>
      <c r="D68" s="435"/>
      <c r="E68" s="435"/>
      <c r="F68" s="435"/>
      <c r="G68" s="435"/>
      <c r="H68" s="435"/>
      <c r="I68" s="435"/>
      <c r="J68" s="435"/>
      <c r="K68" s="435"/>
      <c r="L68" s="435"/>
      <c r="M68" s="435"/>
    </row>
    <row r="69" spans="2:17">
      <c r="C69" s="166"/>
      <c r="D69" s="166"/>
      <c r="E69" s="166"/>
      <c r="F69" s="166"/>
      <c r="G69" s="166"/>
      <c r="H69" s="166"/>
      <c r="I69" s="166"/>
      <c r="J69" s="166"/>
      <c r="K69" s="166"/>
      <c r="L69" s="166"/>
      <c r="M69" s="166"/>
    </row>
    <row r="70" spans="2:17">
      <c r="C70" s="31" t="s">
        <v>664</v>
      </c>
      <c r="D70" s="31"/>
    </row>
    <row r="71" spans="2:17" ht="8.4" customHeight="1"/>
    <row r="72" spans="2:17" s="165" customFormat="1" ht="67.95" customHeight="1">
      <c r="C72" s="428" t="s">
        <v>668</v>
      </c>
      <c r="D72" s="428"/>
      <c r="E72" s="428"/>
      <c r="F72" s="428"/>
      <c r="G72" s="428"/>
      <c r="H72" s="428"/>
      <c r="I72" s="428"/>
      <c r="J72" s="428"/>
      <c r="K72" s="428"/>
      <c r="L72" s="428"/>
      <c r="M72" s="428"/>
      <c r="O72" s="30"/>
      <c r="Q72"/>
    </row>
    <row r="75" spans="2:17">
      <c r="B75" s="31" t="s">
        <v>136</v>
      </c>
      <c r="C75" s="31" t="s">
        <v>138</v>
      </c>
      <c r="D75" s="31"/>
    </row>
    <row r="76" spans="2:17">
      <c r="C76" s="31"/>
      <c r="D76" s="31"/>
    </row>
    <row r="77" spans="2:17">
      <c r="C77" s="89" t="s">
        <v>139</v>
      </c>
      <c r="D77" s="89"/>
    </row>
    <row r="78" spans="2:17" ht="8.4" customHeight="1"/>
    <row r="79" spans="2:17" ht="42" customHeight="1">
      <c r="C79" s="428" t="s">
        <v>669</v>
      </c>
      <c r="D79" s="428"/>
      <c r="E79" s="428"/>
      <c r="F79" s="428"/>
      <c r="G79" s="428"/>
      <c r="H79" s="428"/>
      <c r="I79" s="428"/>
      <c r="J79" s="428"/>
      <c r="K79" s="428"/>
      <c r="L79" s="428"/>
      <c r="M79" s="428"/>
    </row>
    <row r="80" spans="2:17" ht="58.95" customHeight="1">
      <c r="C80" s="428" t="s">
        <v>670</v>
      </c>
      <c r="D80" s="428"/>
      <c r="E80" s="428"/>
      <c r="F80" s="428"/>
      <c r="G80" s="428"/>
      <c r="H80" s="428"/>
      <c r="I80" s="428"/>
      <c r="J80" s="428"/>
      <c r="K80" s="428"/>
      <c r="L80" s="428"/>
      <c r="M80" s="428"/>
    </row>
    <row r="81" spans="3:16" ht="24.6" customHeight="1">
      <c r="C81" s="428" t="s">
        <v>671</v>
      </c>
      <c r="D81" s="428"/>
      <c r="E81" s="428"/>
      <c r="F81" s="428"/>
      <c r="G81" s="428"/>
      <c r="H81" s="428"/>
      <c r="I81" s="428"/>
      <c r="J81" s="428"/>
      <c r="K81" s="428"/>
      <c r="L81" s="428"/>
      <c r="M81" s="428"/>
    </row>
    <row r="82" spans="3:16" ht="7.2" customHeight="1">
      <c r="C82" s="163"/>
      <c r="D82" s="163"/>
      <c r="E82" s="163"/>
      <c r="F82" s="163"/>
      <c r="G82" s="163"/>
      <c r="H82" s="163"/>
      <c r="I82" s="163"/>
      <c r="J82" s="163"/>
      <c r="K82" s="163"/>
      <c r="L82" s="163"/>
      <c r="M82" s="163"/>
    </row>
    <row r="83" spans="3:16">
      <c r="C83" s="31" t="s">
        <v>46</v>
      </c>
      <c r="D83" s="31"/>
    </row>
    <row r="84" spans="3:16" ht="8.4" customHeight="1"/>
    <row r="85" spans="3:16" s="90" customFormat="1" ht="24" customHeight="1">
      <c r="C85" s="438" t="s">
        <v>672</v>
      </c>
      <c r="D85" s="438"/>
      <c r="E85" s="438"/>
      <c r="F85" s="438"/>
      <c r="G85" s="438"/>
      <c r="H85" s="438"/>
      <c r="I85" s="438"/>
      <c r="J85" s="438"/>
      <c r="K85" s="438"/>
      <c r="L85" s="438"/>
      <c r="M85" s="438"/>
      <c r="P85" s="30"/>
    </row>
    <row r="87" spans="3:16">
      <c r="C87" s="31" t="s">
        <v>140</v>
      </c>
      <c r="D87" s="31"/>
    </row>
    <row r="88" spans="3:16" ht="8.4" customHeight="1"/>
    <row r="89" spans="3:16" s="90" customFormat="1" ht="54.6" customHeight="1">
      <c r="C89" s="438" t="s">
        <v>673</v>
      </c>
      <c r="D89" s="438"/>
      <c r="E89" s="438"/>
      <c r="F89" s="438"/>
      <c r="G89" s="438"/>
      <c r="H89" s="438"/>
      <c r="I89" s="438"/>
      <c r="J89" s="438"/>
      <c r="K89" s="438"/>
      <c r="L89" s="438"/>
      <c r="M89" s="438"/>
      <c r="P89" s="30"/>
    </row>
    <row r="90" spans="3:16" s="90" customFormat="1" ht="11.4" customHeight="1">
      <c r="C90" s="215"/>
      <c r="D90" s="215"/>
      <c r="E90" s="215"/>
      <c r="F90" s="215"/>
      <c r="G90" s="215"/>
      <c r="H90" s="215"/>
      <c r="I90" s="215"/>
      <c r="J90" s="215"/>
      <c r="K90" s="215"/>
      <c r="L90" s="215"/>
      <c r="M90" s="215"/>
    </row>
    <row r="91" spans="3:16">
      <c r="C91" s="31" t="s">
        <v>141</v>
      </c>
      <c r="D91" s="31"/>
    </row>
    <row r="92" spans="3:16" ht="8.4" customHeight="1"/>
    <row r="93" spans="3:16" s="90" customFormat="1" ht="42.6" customHeight="1">
      <c r="C93" s="438" t="s">
        <v>674</v>
      </c>
      <c r="D93" s="438"/>
      <c r="E93" s="438"/>
      <c r="F93" s="438"/>
      <c r="G93" s="438"/>
      <c r="H93" s="438"/>
      <c r="I93" s="438"/>
      <c r="J93" s="438"/>
      <c r="K93" s="438"/>
      <c r="L93" s="438"/>
      <c r="M93" s="438"/>
      <c r="P93" s="30"/>
    </row>
    <row r="94" spans="3:16" s="90" customFormat="1" ht="7.95" customHeight="1">
      <c r="C94" s="215"/>
      <c r="D94" s="215"/>
      <c r="E94" s="215"/>
      <c r="F94" s="215"/>
      <c r="G94" s="215"/>
      <c r="H94" s="215"/>
      <c r="I94" s="215"/>
      <c r="J94" s="215"/>
      <c r="K94" s="215"/>
      <c r="L94" s="215"/>
      <c r="M94" s="215"/>
    </row>
    <row r="95" spans="3:16">
      <c r="C95" s="89" t="s">
        <v>142</v>
      </c>
      <c r="D95" s="89"/>
      <c r="E95" s="163"/>
      <c r="F95" s="163"/>
      <c r="G95" s="163"/>
      <c r="H95" s="163"/>
      <c r="I95" s="163"/>
      <c r="J95" s="163"/>
      <c r="K95" s="163"/>
      <c r="L95" s="163"/>
      <c r="M95" s="163"/>
    </row>
    <row r="96" spans="3:16" ht="8.4" customHeight="1"/>
    <row r="97" spans="2:24" ht="42.6" customHeight="1">
      <c r="D97" s="440" t="s">
        <v>144</v>
      </c>
      <c r="E97" s="440"/>
      <c r="F97" s="440"/>
      <c r="G97" s="440"/>
      <c r="H97" s="440"/>
      <c r="I97" s="440"/>
      <c r="J97" s="440"/>
      <c r="K97" s="440"/>
      <c r="L97" s="440"/>
      <c r="M97" s="440"/>
    </row>
    <row r="98" spans="2:24" ht="23.4" customHeight="1">
      <c r="D98" s="440" t="s">
        <v>145</v>
      </c>
      <c r="E98" s="440"/>
      <c r="F98" s="440"/>
      <c r="G98" s="440"/>
      <c r="H98" s="440"/>
      <c r="I98" s="440"/>
      <c r="J98" s="440"/>
      <c r="K98" s="440"/>
      <c r="L98" s="440"/>
      <c r="M98" s="440"/>
    </row>
    <row r="99" spans="2:24" s="63" customFormat="1" ht="8.4" customHeight="1">
      <c r="E99" s="218"/>
      <c r="F99" s="218"/>
      <c r="G99" s="218"/>
      <c r="H99" s="218"/>
      <c r="I99" s="218"/>
      <c r="J99" s="218"/>
      <c r="K99" s="218"/>
      <c r="L99" s="218"/>
      <c r="M99" s="218"/>
    </row>
    <row r="100" spans="2:24" ht="32.4" customHeight="1">
      <c r="D100" s="440" t="s">
        <v>143</v>
      </c>
      <c r="E100" s="440"/>
      <c r="F100" s="440"/>
      <c r="G100" s="440"/>
      <c r="H100" s="440"/>
      <c r="I100" s="440"/>
      <c r="J100" s="440"/>
      <c r="K100" s="440"/>
      <c r="L100" s="440"/>
      <c r="M100" s="440"/>
    </row>
    <row r="101" spans="2:24">
      <c r="C101" s="163"/>
      <c r="D101" s="163"/>
      <c r="E101" s="163"/>
      <c r="F101" s="163"/>
      <c r="G101" s="163"/>
      <c r="H101" s="163"/>
      <c r="I101" s="163"/>
      <c r="J101" s="163"/>
      <c r="K101" s="163"/>
      <c r="L101" s="163"/>
      <c r="M101" s="163"/>
    </row>
    <row r="102" spans="2:24">
      <c r="C102" s="89" t="s">
        <v>146</v>
      </c>
      <c r="D102" s="89"/>
      <c r="E102" s="163"/>
      <c r="F102" s="163"/>
      <c r="G102" s="163"/>
      <c r="H102" s="163"/>
      <c r="I102" s="163"/>
      <c r="J102" s="163"/>
      <c r="K102" s="163"/>
      <c r="L102" s="163"/>
      <c r="M102" s="163"/>
    </row>
    <row r="103" spans="2:24" ht="8.4" customHeight="1"/>
    <row r="104" spans="2:24" ht="30" customHeight="1">
      <c r="D104" s="440" t="s">
        <v>147</v>
      </c>
      <c r="E104" s="440"/>
      <c r="F104" s="440"/>
      <c r="G104" s="440"/>
      <c r="H104" s="440"/>
      <c r="I104" s="440"/>
      <c r="J104" s="440"/>
      <c r="K104" s="440"/>
      <c r="L104" s="440"/>
      <c r="M104" s="440"/>
    </row>
    <row r="105" spans="2:24" ht="42.6" customHeight="1">
      <c r="D105" s="440" t="s">
        <v>675</v>
      </c>
      <c r="E105" s="440"/>
      <c r="F105" s="440"/>
      <c r="G105" s="440"/>
      <c r="H105" s="440"/>
      <c r="I105" s="440"/>
      <c r="J105" s="440"/>
      <c r="K105" s="440"/>
      <c r="L105" s="440"/>
      <c r="M105" s="440"/>
    </row>
    <row r="106" spans="2:24">
      <c r="C106" s="163"/>
      <c r="D106" s="163"/>
      <c r="E106" s="163"/>
      <c r="F106" s="163"/>
      <c r="G106" s="163"/>
      <c r="H106" s="163"/>
      <c r="I106" s="163"/>
      <c r="J106" s="163"/>
      <c r="K106" s="163"/>
      <c r="L106" s="163"/>
      <c r="M106" s="163"/>
    </row>
    <row r="107" spans="2:24">
      <c r="C107" s="31" t="s">
        <v>148</v>
      </c>
      <c r="D107" s="31"/>
    </row>
    <row r="108" spans="2:24" ht="8.4" customHeight="1"/>
    <row r="109" spans="2:24" s="62" customFormat="1" ht="30" customHeight="1">
      <c r="C109" s="439" t="s">
        <v>676</v>
      </c>
      <c r="D109" s="439"/>
      <c r="E109" s="439"/>
      <c r="F109" s="439"/>
      <c r="G109" s="439"/>
      <c r="H109" s="439"/>
      <c r="I109" s="439"/>
      <c r="J109" s="439"/>
      <c r="K109" s="439"/>
      <c r="L109" s="439"/>
      <c r="M109" s="439"/>
      <c r="P109" s="30"/>
    </row>
    <row r="110" spans="2:24" s="62" customFormat="1">
      <c r="C110" s="166"/>
      <c r="D110" s="166"/>
      <c r="E110" s="166"/>
      <c r="F110" s="166"/>
      <c r="G110" s="166"/>
      <c r="H110" s="166"/>
      <c r="I110" s="166"/>
      <c r="J110" s="166"/>
      <c r="K110" s="166"/>
      <c r="L110" s="166"/>
      <c r="M110" s="166"/>
    </row>
    <row r="111" spans="2:24">
      <c r="C111" s="31"/>
      <c r="D111" s="31"/>
    </row>
    <row r="112" spans="2:24">
      <c r="B112" s="70"/>
      <c r="C112" s="104" t="s">
        <v>149</v>
      </c>
      <c r="D112" s="104"/>
      <c r="E112" s="104"/>
      <c r="F112" s="70"/>
      <c r="G112" s="70"/>
      <c r="H112" s="70"/>
      <c r="I112" s="70"/>
      <c r="J112" s="70"/>
      <c r="K112" s="70"/>
      <c r="L112" s="174"/>
      <c r="M112" s="70"/>
      <c r="N112" s="70"/>
      <c r="O112" s="70"/>
      <c r="P112" s="70"/>
      <c r="Q112" s="70"/>
      <c r="R112" s="70"/>
      <c r="S112" s="70"/>
      <c r="T112" s="70"/>
      <c r="U112" s="70"/>
      <c r="V112" s="70"/>
      <c r="W112" s="70"/>
      <c r="X112" s="70"/>
    </row>
    <row r="113" spans="1:24">
      <c r="B113" s="70"/>
      <c r="C113" s="104"/>
      <c r="D113" s="104"/>
      <c r="E113" s="104"/>
      <c r="F113" s="70"/>
      <c r="G113" s="175"/>
      <c r="H113" s="70"/>
      <c r="I113" s="70"/>
      <c r="J113" s="70"/>
      <c r="K113" s="70"/>
      <c r="L113" s="174"/>
      <c r="M113" s="70"/>
      <c r="N113" s="70"/>
      <c r="O113" s="70"/>
      <c r="P113" s="70"/>
      <c r="Q113" s="70"/>
      <c r="R113" s="70"/>
      <c r="S113" s="70"/>
      <c r="T113" s="70"/>
      <c r="U113" s="70"/>
      <c r="V113" s="70"/>
      <c r="W113" s="70"/>
      <c r="X113" s="70"/>
    </row>
    <row r="114" spans="1:24" ht="46.95" customHeight="1">
      <c r="B114" s="70"/>
      <c r="C114" s="428" t="s">
        <v>677</v>
      </c>
      <c r="D114" s="428"/>
      <c r="E114" s="428"/>
      <c r="F114" s="428"/>
      <c r="G114" s="428"/>
      <c r="H114" s="428"/>
      <c r="I114" s="428"/>
      <c r="J114" s="428"/>
      <c r="K114" s="428"/>
      <c r="L114" s="428"/>
      <c r="M114" s="428"/>
      <c r="N114" s="70"/>
      <c r="O114" s="70"/>
      <c r="P114" s="70"/>
      <c r="Q114" s="70"/>
      <c r="R114" s="70"/>
      <c r="S114" s="70"/>
      <c r="T114" s="70"/>
      <c r="U114" s="70"/>
      <c r="V114" s="70"/>
      <c r="W114" s="70"/>
      <c r="X114" s="70"/>
    </row>
    <row r="115" spans="1:24">
      <c r="B115" s="70"/>
      <c r="C115" s="217"/>
      <c r="D115" s="217"/>
      <c r="E115" s="217"/>
      <c r="F115" s="217"/>
      <c r="G115" s="217"/>
      <c r="H115" s="217"/>
      <c r="I115" s="217"/>
      <c r="J115" s="217"/>
      <c r="K115" s="217"/>
      <c r="L115" s="217"/>
      <c r="M115" s="217"/>
      <c r="N115" s="70"/>
      <c r="O115" s="70"/>
      <c r="P115" s="70"/>
      <c r="Q115" s="70"/>
      <c r="R115" s="70"/>
      <c r="S115" s="70"/>
      <c r="T115" s="70"/>
      <c r="U115" s="70"/>
      <c r="V115" s="70"/>
      <c r="W115" s="70"/>
      <c r="X115" s="70"/>
    </row>
    <row r="116" spans="1:24" s="70" customFormat="1" ht="19.95" customHeight="1">
      <c r="A116" s="105"/>
      <c r="C116" s="448" t="s">
        <v>47</v>
      </c>
      <c r="D116" s="449"/>
      <c r="E116" s="450"/>
      <c r="F116" s="32">
        <v>45657</v>
      </c>
      <c r="G116" s="32">
        <v>45291</v>
      </c>
      <c r="L116" s="174"/>
    </row>
    <row r="117" spans="1:24" s="70" customFormat="1">
      <c r="A117" s="105"/>
      <c r="C117" s="177" t="s">
        <v>160</v>
      </c>
      <c r="D117" s="334"/>
      <c r="E117" s="178"/>
      <c r="F117" s="179">
        <v>1571142481.5999999</v>
      </c>
      <c r="G117" s="316">
        <v>135638931</v>
      </c>
      <c r="L117" s="174"/>
    </row>
    <row r="118" spans="1:24">
      <c r="B118" s="104"/>
      <c r="C118" s="180" t="s">
        <v>48</v>
      </c>
      <c r="D118" s="335"/>
      <c r="E118" s="181"/>
      <c r="F118" s="182">
        <v>1571142481.5999999</v>
      </c>
      <c r="G118" s="317">
        <v>135638931</v>
      </c>
      <c r="H118" s="209"/>
      <c r="I118" s="210"/>
      <c r="J118" s="70"/>
      <c r="K118" s="70"/>
      <c r="L118" s="190"/>
      <c r="M118" s="104"/>
      <c r="N118" s="104"/>
      <c r="O118" s="104"/>
      <c r="P118" s="104"/>
      <c r="Q118" s="104"/>
      <c r="R118" s="104"/>
      <c r="S118" s="104"/>
      <c r="T118" s="104"/>
      <c r="U118" s="104"/>
      <c r="V118" s="104"/>
      <c r="W118" s="104"/>
      <c r="X118" s="104"/>
    </row>
    <row r="119" spans="1:24">
      <c r="B119" s="70"/>
      <c r="C119" s="184"/>
      <c r="D119" s="184"/>
      <c r="E119" s="31"/>
      <c r="F119" s="185"/>
      <c r="G119" s="70"/>
      <c r="H119" s="70"/>
      <c r="I119" s="70"/>
      <c r="J119" s="70"/>
      <c r="K119" s="70"/>
      <c r="L119" s="174"/>
      <c r="M119" s="70"/>
      <c r="N119" s="70"/>
      <c r="O119" s="70"/>
      <c r="P119" s="70"/>
      <c r="Q119" s="70"/>
      <c r="R119" s="70"/>
      <c r="S119" s="70"/>
      <c r="T119" s="70"/>
      <c r="U119" s="70"/>
      <c r="V119" s="70"/>
      <c r="W119" s="70"/>
      <c r="X119" s="70"/>
    </row>
    <row r="120" spans="1:24">
      <c r="B120" s="70"/>
      <c r="C120" s="31"/>
      <c r="D120" s="31"/>
      <c r="E120" s="31"/>
      <c r="F120" s="185"/>
      <c r="G120" s="70"/>
      <c r="H120" s="70"/>
      <c r="I120" s="183"/>
      <c r="J120" s="70"/>
      <c r="K120" s="70"/>
      <c r="L120" s="174"/>
      <c r="M120" s="70"/>
      <c r="N120" s="70"/>
      <c r="O120" s="70"/>
      <c r="P120" s="70"/>
      <c r="Q120" s="70"/>
      <c r="R120" s="70"/>
      <c r="S120" s="70"/>
      <c r="T120" s="70"/>
      <c r="U120" s="70"/>
      <c r="V120" s="70"/>
      <c r="W120" s="70"/>
      <c r="X120" s="70"/>
    </row>
    <row r="121" spans="1:24">
      <c r="B121" s="70"/>
      <c r="C121" s="104" t="s">
        <v>161</v>
      </c>
      <c r="D121" s="104"/>
      <c r="E121" s="104"/>
      <c r="F121" s="70"/>
      <c r="G121" s="70"/>
      <c r="H121" s="70"/>
      <c r="I121" s="70"/>
      <c r="J121" s="70"/>
      <c r="K121" s="70"/>
      <c r="L121" s="174"/>
      <c r="M121" s="70"/>
      <c r="N121" s="70"/>
      <c r="O121" s="70"/>
      <c r="P121" s="70"/>
      <c r="Q121" s="70"/>
      <c r="R121" s="70"/>
      <c r="S121" s="70"/>
      <c r="T121" s="70"/>
      <c r="U121" s="70"/>
      <c r="V121" s="70"/>
      <c r="W121" s="70"/>
      <c r="X121" s="70"/>
    </row>
    <row r="122" spans="1:24" ht="9" customHeight="1">
      <c r="B122" s="70"/>
      <c r="C122" s="104"/>
      <c r="D122" s="104"/>
      <c r="E122" s="104"/>
      <c r="F122" s="70"/>
      <c r="G122" s="175"/>
      <c r="H122" s="70"/>
      <c r="I122" s="70"/>
      <c r="J122" s="70"/>
      <c r="K122" s="70"/>
      <c r="L122" s="174"/>
      <c r="M122" s="70"/>
      <c r="N122" s="70"/>
      <c r="O122" s="70"/>
      <c r="P122" s="70"/>
      <c r="Q122" s="70"/>
      <c r="R122" s="70"/>
      <c r="S122" s="70"/>
      <c r="T122" s="70"/>
      <c r="U122" s="70"/>
      <c r="V122" s="70"/>
      <c r="W122" s="70"/>
      <c r="X122" s="70"/>
    </row>
    <row r="123" spans="1:24">
      <c r="B123" s="70"/>
      <c r="C123" s="70" t="s">
        <v>678</v>
      </c>
      <c r="D123" s="70"/>
      <c r="E123" s="70"/>
      <c r="F123" s="70"/>
      <c r="G123" s="175"/>
      <c r="H123" s="70"/>
      <c r="I123" s="70"/>
      <c r="J123" s="70"/>
      <c r="K123" s="70"/>
      <c r="L123" s="174"/>
      <c r="M123" s="70"/>
      <c r="N123" s="70"/>
      <c r="O123" s="70"/>
      <c r="P123" s="70"/>
      <c r="Q123" s="70"/>
      <c r="R123" s="70"/>
      <c r="S123" s="70"/>
      <c r="T123" s="70"/>
      <c r="U123" s="70"/>
      <c r="V123" s="70"/>
      <c r="W123" s="70"/>
      <c r="X123" s="70"/>
    </row>
    <row r="124" spans="1:24">
      <c r="B124" s="70"/>
      <c r="C124" s="70"/>
      <c r="D124" s="70"/>
      <c r="E124" s="70"/>
      <c r="F124" s="70"/>
      <c r="G124" s="175"/>
      <c r="H124" s="70"/>
      <c r="I124" s="70"/>
      <c r="J124" s="70"/>
      <c r="K124" s="70"/>
      <c r="L124" s="174"/>
      <c r="M124" s="70"/>
      <c r="N124" s="70"/>
      <c r="O124" s="70"/>
      <c r="P124" s="70"/>
      <c r="Q124" s="70"/>
      <c r="R124" s="70"/>
      <c r="S124" s="70"/>
      <c r="T124" s="70"/>
      <c r="U124" s="70"/>
      <c r="V124" s="70"/>
      <c r="W124" s="70"/>
      <c r="X124" s="70"/>
    </row>
    <row r="125" spans="1:24" ht="26.4">
      <c r="B125" s="70"/>
      <c r="C125" s="448" t="s">
        <v>49</v>
      </c>
      <c r="D125" s="449"/>
      <c r="E125" s="450"/>
      <c r="F125" s="176" t="s">
        <v>162</v>
      </c>
      <c r="G125" s="176" t="s">
        <v>163</v>
      </c>
      <c r="H125" s="176" t="s">
        <v>164</v>
      </c>
      <c r="I125" s="70"/>
      <c r="J125" s="70"/>
      <c r="K125" s="70"/>
      <c r="L125" s="174"/>
      <c r="M125" s="70"/>
      <c r="N125" s="70"/>
      <c r="O125" s="70"/>
      <c r="P125" s="70"/>
      <c r="Q125" s="70"/>
      <c r="R125" s="70"/>
      <c r="S125" s="70"/>
      <c r="T125" s="70"/>
      <c r="U125" s="70"/>
      <c r="V125" s="70"/>
      <c r="W125" s="70"/>
      <c r="X125" s="70"/>
    </row>
    <row r="126" spans="1:24">
      <c r="B126" s="104"/>
      <c r="C126" s="186" t="s">
        <v>50</v>
      </c>
      <c r="D126" s="336"/>
      <c r="E126" s="187"/>
      <c r="F126" s="188"/>
      <c r="G126" s="188"/>
      <c r="H126" s="189"/>
      <c r="I126" s="104"/>
      <c r="J126" s="104"/>
      <c r="K126" s="104"/>
      <c r="L126" s="190"/>
      <c r="M126" s="104"/>
      <c r="N126" s="104"/>
      <c r="O126" s="104"/>
      <c r="P126" s="104"/>
      <c r="Q126" s="104"/>
      <c r="R126" s="104"/>
      <c r="S126" s="104"/>
      <c r="T126" s="104"/>
      <c r="U126" s="104"/>
      <c r="V126" s="104"/>
      <c r="W126" s="104"/>
      <c r="X126" s="104"/>
    </row>
    <row r="127" spans="1:24">
      <c r="B127" s="70"/>
      <c r="C127" s="177" t="s">
        <v>51</v>
      </c>
      <c r="D127" s="334"/>
      <c r="E127" s="178"/>
      <c r="F127" s="301">
        <v>1033185.2330679999</v>
      </c>
      <c r="G127" s="241">
        <v>69025681504.139999</v>
      </c>
      <c r="H127" s="242">
        <v>105</v>
      </c>
      <c r="I127" s="70"/>
      <c r="J127" s="70"/>
      <c r="K127" s="70"/>
      <c r="L127" s="174"/>
      <c r="M127" s="70"/>
      <c r="N127" s="70"/>
      <c r="O127" s="70"/>
      <c r="P127" s="70"/>
      <c r="Q127" s="70"/>
      <c r="R127" s="70"/>
      <c r="S127" s="70"/>
      <c r="T127" s="70"/>
      <c r="U127" s="70"/>
      <c r="V127" s="70"/>
      <c r="W127" s="70"/>
      <c r="X127" s="70"/>
    </row>
    <row r="128" spans="1:24">
      <c r="B128" s="70"/>
      <c r="C128" s="177" t="s">
        <v>52</v>
      </c>
      <c r="D128" s="334"/>
      <c r="E128" s="178"/>
      <c r="F128" s="301">
        <v>1038142.361991</v>
      </c>
      <c r="G128" s="241">
        <v>82427171281.899994</v>
      </c>
      <c r="H128" s="242">
        <v>128</v>
      </c>
      <c r="I128" s="70"/>
      <c r="J128" s="70"/>
      <c r="K128" s="70"/>
      <c r="L128" s="174"/>
      <c r="M128" s="70"/>
      <c r="N128" s="70"/>
      <c r="O128" s="70"/>
      <c r="P128" s="70"/>
      <c r="Q128" s="70"/>
      <c r="R128" s="70"/>
      <c r="S128" s="70"/>
      <c r="T128" s="70"/>
      <c r="U128" s="70"/>
      <c r="V128" s="70"/>
      <c r="W128" s="70"/>
      <c r="X128" s="70"/>
    </row>
    <row r="129" spans="2:24">
      <c r="B129" s="70"/>
      <c r="C129" s="177" t="s">
        <v>53</v>
      </c>
      <c r="D129" s="334"/>
      <c r="E129" s="178"/>
      <c r="F129" s="301">
        <v>1042845.3624</v>
      </c>
      <c r="G129" s="241">
        <v>101743033490</v>
      </c>
      <c r="H129" s="242">
        <v>153</v>
      </c>
      <c r="I129" s="302"/>
      <c r="J129" s="70"/>
      <c r="K129" s="70"/>
      <c r="L129" s="174"/>
      <c r="M129" s="70"/>
      <c r="N129" s="70"/>
      <c r="O129" s="70"/>
      <c r="P129" s="70"/>
      <c r="Q129" s="70"/>
      <c r="R129" s="70"/>
      <c r="S129" s="70"/>
      <c r="T129" s="70"/>
      <c r="U129" s="70"/>
      <c r="V129" s="70"/>
      <c r="W129" s="70"/>
      <c r="X129" s="70"/>
    </row>
    <row r="130" spans="2:24">
      <c r="B130" s="104"/>
      <c r="C130" s="186" t="s">
        <v>54</v>
      </c>
      <c r="D130" s="336"/>
      <c r="E130" s="187"/>
      <c r="F130" s="243"/>
      <c r="G130" s="244"/>
      <c r="H130" s="245"/>
      <c r="I130" s="303"/>
      <c r="J130" s="104"/>
      <c r="K130" s="104"/>
      <c r="L130" s="190"/>
      <c r="M130" s="104"/>
      <c r="N130" s="104"/>
      <c r="O130" s="104"/>
      <c r="P130" s="104"/>
      <c r="Q130" s="104"/>
      <c r="R130" s="104"/>
      <c r="S130" s="104"/>
      <c r="T130" s="104"/>
      <c r="U130" s="104"/>
      <c r="V130" s="104"/>
      <c r="W130" s="104"/>
      <c r="X130" s="104"/>
    </row>
    <row r="131" spans="2:24">
      <c r="B131" s="70"/>
      <c r="C131" s="177" t="s">
        <v>55</v>
      </c>
      <c r="D131" s="334"/>
      <c r="E131" s="178"/>
      <c r="F131" s="301">
        <v>1048829.9905640001</v>
      </c>
      <c r="G131" s="241">
        <v>130609871246.88</v>
      </c>
      <c r="H131" s="242">
        <v>234</v>
      </c>
      <c r="I131" s="70"/>
      <c r="J131" s="70"/>
      <c r="K131" s="70"/>
      <c r="L131" s="174"/>
      <c r="M131" s="70"/>
      <c r="N131" s="70"/>
      <c r="O131" s="70"/>
      <c r="P131" s="70"/>
      <c r="Q131" s="70"/>
      <c r="R131" s="70"/>
      <c r="S131" s="70"/>
      <c r="T131" s="70"/>
      <c r="U131" s="70"/>
      <c r="V131" s="70"/>
      <c r="W131" s="70"/>
      <c r="X131" s="70"/>
    </row>
    <row r="132" spans="2:24">
      <c r="B132" s="70"/>
      <c r="C132" s="177" t="s">
        <v>56</v>
      </c>
      <c r="D132" s="334"/>
      <c r="E132" s="178"/>
      <c r="F132" s="301">
        <v>1054415.9192870001</v>
      </c>
      <c r="G132" s="241">
        <v>104814307034.58</v>
      </c>
      <c r="H132" s="242">
        <v>291</v>
      </c>
      <c r="I132" s="70"/>
      <c r="J132" s="70"/>
      <c r="K132" s="70"/>
      <c r="L132" s="174"/>
      <c r="M132" s="70"/>
      <c r="N132" s="70"/>
      <c r="O132" s="70"/>
      <c r="P132" s="70"/>
      <c r="Q132" s="70"/>
      <c r="R132" s="70"/>
      <c r="S132" s="70"/>
      <c r="T132" s="70"/>
      <c r="U132" s="70"/>
      <c r="V132" s="70"/>
      <c r="W132" s="70"/>
      <c r="X132" s="70"/>
    </row>
    <row r="133" spans="2:24">
      <c r="B133" s="70"/>
      <c r="C133" s="177" t="s">
        <v>57</v>
      </c>
      <c r="D133" s="334"/>
      <c r="E133" s="178"/>
      <c r="F133" s="301">
        <v>1059495.5368999999</v>
      </c>
      <c r="G133" s="241">
        <v>161315379629</v>
      </c>
      <c r="H133" s="242">
        <v>353</v>
      </c>
      <c r="I133" s="70"/>
      <c r="J133" s="70"/>
      <c r="K133" s="70"/>
      <c r="L133" s="174"/>
      <c r="M133" s="70"/>
      <c r="N133" s="70"/>
      <c r="O133" s="70"/>
      <c r="P133" s="70"/>
      <c r="Q133" s="70"/>
      <c r="R133" s="70"/>
      <c r="S133" s="70"/>
      <c r="T133" s="70"/>
      <c r="U133" s="70"/>
      <c r="V133" s="70"/>
      <c r="W133" s="70"/>
      <c r="X133" s="70"/>
    </row>
    <row r="134" spans="2:24">
      <c r="B134" s="104"/>
      <c r="C134" s="186" t="s">
        <v>58</v>
      </c>
      <c r="D134" s="336"/>
      <c r="E134" s="187"/>
      <c r="F134" s="191"/>
      <c r="G134" s="193"/>
      <c r="H134" s="192"/>
      <c r="I134" s="104"/>
      <c r="J134" s="70"/>
      <c r="K134" s="70"/>
      <c r="L134" s="70"/>
      <c r="M134" s="70"/>
      <c r="N134" s="70"/>
      <c r="O134" s="70"/>
      <c r="P134" s="104"/>
      <c r="Q134" s="104"/>
      <c r="R134" s="104"/>
      <c r="S134" s="104"/>
      <c r="T134" s="104"/>
      <c r="U134" s="104"/>
      <c r="V134" s="104"/>
      <c r="W134" s="104"/>
      <c r="X134" s="104"/>
    </row>
    <row r="135" spans="2:24">
      <c r="B135" s="70"/>
      <c r="C135" s="177" t="s">
        <v>59</v>
      </c>
      <c r="D135" s="334"/>
      <c r="E135" s="178"/>
      <c r="F135" s="301">
        <v>1065283.6595989999</v>
      </c>
      <c r="G135" s="241">
        <v>167638648468.14999</v>
      </c>
      <c r="H135" s="242">
        <v>424</v>
      </c>
      <c r="I135" s="70"/>
      <c r="J135" s="70"/>
      <c r="K135" s="70"/>
      <c r="L135" s="70"/>
      <c r="M135" s="70"/>
      <c r="N135" s="70"/>
      <c r="O135" s="70"/>
      <c r="P135" s="70"/>
      <c r="Q135" s="70"/>
      <c r="R135" s="70"/>
      <c r="S135" s="70"/>
      <c r="T135" s="70"/>
      <c r="U135" s="70"/>
      <c r="V135" s="70"/>
      <c r="W135" s="70"/>
      <c r="X135" s="70"/>
    </row>
    <row r="136" spans="2:24">
      <c r="B136" s="70"/>
      <c r="C136" s="177" t="s">
        <v>60</v>
      </c>
      <c r="D136" s="334"/>
      <c r="E136" s="178"/>
      <c r="F136" s="301">
        <v>1070556.3366980001</v>
      </c>
      <c r="G136" s="241">
        <v>148224877643.17001</v>
      </c>
      <c r="H136" s="242">
        <v>475</v>
      </c>
      <c r="I136" s="70"/>
      <c r="J136" s="70"/>
      <c r="K136" s="70"/>
      <c r="L136" s="70"/>
      <c r="M136" s="70"/>
      <c r="N136" s="70"/>
      <c r="O136" s="70"/>
      <c r="P136" s="70"/>
      <c r="Q136" s="70"/>
      <c r="R136" s="70"/>
      <c r="S136" s="70"/>
      <c r="T136" s="70"/>
      <c r="U136" s="70"/>
      <c r="V136" s="70"/>
      <c r="W136" s="70"/>
      <c r="X136" s="70"/>
    </row>
    <row r="137" spans="2:24">
      <c r="B137" s="70"/>
      <c r="C137" s="177" t="s">
        <v>61</v>
      </c>
      <c r="D137" s="334"/>
      <c r="E137" s="178"/>
      <c r="F137" s="301">
        <v>1075499.4742777597</v>
      </c>
      <c r="G137" s="241">
        <v>168754238740.51614</v>
      </c>
      <c r="H137" s="242">
        <v>528</v>
      </c>
      <c r="I137" s="183"/>
      <c r="J137" s="70"/>
      <c r="K137" s="70"/>
      <c r="L137" s="70"/>
      <c r="M137" s="70"/>
      <c r="N137" s="70"/>
      <c r="O137" s="70"/>
      <c r="P137" s="70"/>
      <c r="Q137" s="70"/>
      <c r="R137" s="70"/>
      <c r="S137" s="70"/>
      <c r="T137" s="70"/>
      <c r="U137" s="70"/>
      <c r="V137" s="70"/>
      <c r="W137" s="70"/>
      <c r="X137" s="70"/>
    </row>
    <row r="138" spans="2:24">
      <c r="B138" s="104"/>
      <c r="C138" s="186" t="s">
        <v>62</v>
      </c>
      <c r="D138" s="336"/>
      <c r="E138" s="187"/>
      <c r="F138" s="188"/>
      <c r="G138" s="193"/>
      <c r="H138" s="192"/>
      <c r="I138" s="183"/>
      <c r="J138" s="70"/>
      <c r="K138" s="70"/>
      <c r="L138" s="70"/>
      <c r="M138" s="70"/>
      <c r="N138" s="70"/>
      <c r="O138" s="70"/>
      <c r="P138" s="104"/>
      <c r="Q138" s="104"/>
      <c r="R138" s="104"/>
      <c r="S138" s="104"/>
      <c r="T138" s="104"/>
      <c r="U138" s="104"/>
      <c r="V138" s="104"/>
      <c r="W138" s="104"/>
      <c r="X138" s="104"/>
    </row>
    <row r="139" spans="2:24">
      <c r="B139" s="70"/>
      <c r="C139" s="177" t="s">
        <v>63</v>
      </c>
      <c r="D139" s="334"/>
      <c r="E139" s="178"/>
      <c r="F139" s="301">
        <v>1081532.3549311315</v>
      </c>
      <c r="G139" s="241">
        <v>182602667096.1568</v>
      </c>
      <c r="H139" s="242">
        <v>577</v>
      </c>
      <c r="I139" s="183"/>
      <c r="J139" s="70"/>
      <c r="K139" s="70"/>
      <c r="L139" s="70"/>
      <c r="M139" s="70"/>
      <c r="N139" s="70"/>
      <c r="O139" s="70"/>
      <c r="P139" s="70"/>
      <c r="Q139" s="70"/>
      <c r="R139" s="70"/>
      <c r="S139" s="70"/>
      <c r="T139" s="70"/>
      <c r="U139" s="70"/>
      <c r="V139" s="70"/>
      <c r="W139" s="70"/>
      <c r="X139" s="70"/>
    </row>
    <row r="140" spans="2:24">
      <c r="B140" s="70"/>
      <c r="C140" s="177" t="s">
        <v>64</v>
      </c>
      <c r="D140" s="334"/>
      <c r="E140" s="178"/>
      <c r="F140" s="301">
        <v>1086704.0256482617</v>
      </c>
      <c r="G140" s="241">
        <v>240488671019.96408</v>
      </c>
      <c r="H140" s="242">
        <v>622</v>
      </c>
      <c r="I140" s="183"/>
      <c r="J140" s="70"/>
      <c r="K140" s="70"/>
      <c r="L140" s="70"/>
      <c r="M140" s="70"/>
      <c r="N140" s="70"/>
      <c r="O140" s="70"/>
      <c r="P140" s="70"/>
      <c r="Q140" s="70"/>
      <c r="R140" s="70"/>
      <c r="S140" s="70"/>
      <c r="T140" s="70"/>
      <c r="U140" s="70"/>
      <c r="V140" s="70"/>
      <c r="W140" s="70"/>
      <c r="X140" s="70"/>
    </row>
    <row r="141" spans="2:24">
      <c r="B141" s="70"/>
      <c r="C141" s="177" t="s">
        <v>65</v>
      </c>
      <c r="D141" s="334"/>
      <c r="E141" s="178"/>
      <c r="F141" s="301">
        <v>1092273.6088549064</v>
      </c>
      <c r="G141" s="241">
        <v>191671903363.01007</v>
      </c>
      <c r="H141" s="242">
        <v>683</v>
      </c>
      <c r="I141" s="70"/>
      <c r="J141" s="70"/>
      <c r="K141" s="70"/>
      <c r="L141" s="70"/>
      <c r="M141" s="70"/>
      <c r="N141" s="70"/>
      <c r="O141" s="70"/>
      <c r="P141" s="70"/>
      <c r="Q141" s="70"/>
      <c r="R141" s="70"/>
      <c r="S141" s="70"/>
      <c r="T141" s="70"/>
      <c r="U141" s="70"/>
      <c r="V141" s="70"/>
      <c r="W141" s="70"/>
      <c r="X141" s="70"/>
    </row>
    <row r="142" spans="2:24">
      <c r="B142" s="70"/>
      <c r="C142" s="211"/>
      <c r="D142" s="211"/>
      <c r="E142" s="70"/>
      <c r="F142" s="70"/>
      <c r="G142" s="175"/>
      <c r="H142" s="70"/>
      <c r="I142" s="70"/>
      <c r="J142" s="70"/>
      <c r="K142" s="70"/>
      <c r="L142" s="70"/>
      <c r="M142" s="70"/>
      <c r="N142" s="70"/>
      <c r="O142" s="70"/>
      <c r="P142" s="70"/>
      <c r="Q142" s="70"/>
      <c r="R142" s="70"/>
      <c r="S142" s="70"/>
      <c r="T142" s="70"/>
      <c r="U142" s="70"/>
      <c r="V142" s="70"/>
      <c r="W142" s="70"/>
      <c r="X142" s="70"/>
    </row>
    <row r="143" spans="2:24">
      <c r="B143" s="70"/>
      <c r="C143" s="70"/>
      <c r="D143" s="70"/>
      <c r="E143" s="70"/>
      <c r="F143" s="70"/>
      <c r="G143" s="175"/>
      <c r="H143" s="70"/>
      <c r="I143" s="70"/>
      <c r="J143" s="70"/>
      <c r="K143" s="70"/>
      <c r="L143" s="174"/>
      <c r="M143" s="70"/>
      <c r="N143" s="70"/>
      <c r="O143" s="70"/>
      <c r="P143" s="70"/>
      <c r="Q143" s="70"/>
      <c r="R143" s="70"/>
      <c r="S143" s="70"/>
      <c r="T143" s="70"/>
      <c r="U143" s="70"/>
      <c r="V143" s="70"/>
      <c r="W143" s="70"/>
      <c r="X143" s="70"/>
    </row>
    <row r="144" spans="2:24">
      <c r="B144" s="104" t="s">
        <v>150</v>
      </c>
      <c r="C144" s="104" t="s">
        <v>151</v>
      </c>
      <c r="D144" s="104"/>
      <c r="E144" s="104"/>
      <c r="F144" s="70"/>
      <c r="G144" s="175"/>
      <c r="H144" s="70"/>
      <c r="I144" s="70"/>
      <c r="J144" s="70"/>
      <c r="K144" s="70"/>
      <c r="L144" s="174"/>
      <c r="M144" s="70"/>
      <c r="N144" s="70"/>
      <c r="O144" s="70"/>
      <c r="P144" s="70"/>
      <c r="Q144" s="70"/>
      <c r="R144" s="70"/>
      <c r="S144" s="70"/>
      <c r="T144" s="70"/>
      <c r="U144" s="70"/>
      <c r="V144" s="70"/>
      <c r="W144" s="70"/>
      <c r="X144" s="70"/>
    </row>
    <row r="145" spans="2:24">
      <c r="B145" s="70"/>
      <c r="C145" s="104"/>
      <c r="D145" s="104"/>
      <c r="E145" s="104"/>
      <c r="F145" s="70"/>
      <c r="G145" s="175"/>
      <c r="H145" s="70"/>
      <c r="I145" s="70"/>
      <c r="J145" s="70"/>
      <c r="K145" s="70"/>
      <c r="L145" s="174"/>
      <c r="M145" s="70"/>
      <c r="N145" s="70"/>
      <c r="O145" s="70"/>
      <c r="P145" s="70"/>
      <c r="Q145" s="70"/>
      <c r="R145" s="70"/>
      <c r="S145" s="70"/>
      <c r="T145" s="70"/>
      <c r="U145" s="70"/>
      <c r="V145" s="70"/>
      <c r="W145" s="70"/>
      <c r="X145" s="70"/>
    </row>
    <row r="146" spans="2:24">
      <c r="B146" s="70"/>
      <c r="C146" s="104" t="s">
        <v>66</v>
      </c>
      <c r="D146" s="104"/>
      <c r="E146" s="104"/>
      <c r="F146" s="70"/>
      <c r="G146" s="70"/>
      <c r="H146" s="70"/>
      <c r="I146" s="70"/>
      <c r="J146" s="70"/>
      <c r="K146" s="70"/>
      <c r="L146" s="174"/>
      <c r="M146" s="70"/>
      <c r="N146" s="70"/>
      <c r="O146" s="70"/>
      <c r="P146" s="70"/>
      <c r="Q146" s="70"/>
      <c r="R146" s="70"/>
      <c r="S146" s="70"/>
      <c r="T146" s="70"/>
      <c r="U146" s="70"/>
      <c r="V146" s="70"/>
      <c r="W146" s="70"/>
      <c r="X146" s="70"/>
    </row>
    <row r="147" spans="2:24">
      <c r="B147" s="70"/>
      <c r="C147" s="104"/>
      <c r="D147" s="104"/>
      <c r="E147" s="104"/>
      <c r="F147" s="70"/>
      <c r="G147" s="175"/>
      <c r="H147" s="70"/>
      <c r="I147" s="70"/>
      <c r="J147" s="70"/>
      <c r="K147" s="70"/>
      <c r="L147" s="174"/>
      <c r="M147" s="70"/>
      <c r="N147" s="70"/>
      <c r="O147" s="70"/>
      <c r="P147" s="70"/>
      <c r="Q147" s="70"/>
      <c r="R147" s="70"/>
      <c r="S147" s="70"/>
      <c r="T147" s="70"/>
      <c r="U147" s="70"/>
      <c r="V147" s="70"/>
      <c r="W147" s="70"/>
      <c r="X147" s="70"/>
    </row>
    <row r="148" spans="2:24">
      <c r="B148" s="70"/>
      <c r="C148" s="70" t="s">
        <v>679</v>
      </c>
      <c r="D148" s="70"/>
      <c r="E148" s="70"/>
      <c r="F148" s="70"/>
      <c r="G148" s="70"/>
      <c r="H148" s="70"/>
      <c r="I148" s="70"/>
      <c r="J148" s="70"/>
      <c r="K148" s="70"/>
      <c r="L148" s="174"/>
      <c r="M148" s="70"/>
      <c r="N148" s="70"/>
      <c r="O148" s="70"/>
      <c r="P148" s="70"/>
      <c r="Q148" s="70"/>
      <c r="R148" s="70"/>
      <c r="S148" s="70"/>
      <c r="T148" s="70"/>
      <c r="U148" s="70"/>
      <c r="V148" s="70"/>
      <c r="W148" s="70"/>
      <c r="X148" s="70"/>
    </row>
    <row r="149" spans="2:24">
      <c r="B149" s="70"/>
      <c r="C149" s="104"/>
      <c r="D149" s="104"/>
      <c r="E149" s="104"/>
      <c r="F149" s="70"/>
      <c r="G149" s="70"/>
      <c r="H149" s="70"/>
      <c r="I149" s="70"/>
      <c r="J149" s="70"/>
      <c r="K149" s="70"/>
      <c r="L149" s="174"/>
      <c r="M149" s="70"/>
      <c r="N149" s="70"/>
      <c r="O149" s="70"/>
      <c r="P149" s="70"/>
      <c r="Q149" s="70"/>
      <c r="R149" s="70"/>
      <c r="S149" s="70"/>
      <c r="T149" s="70"/>
      <c r="U149" s="70"/>
      <c r="V149" s="70"/>
      <c r="W149" s="70"/>
      <c r="X149" s="70"/>
    </row>
    <row r="150" spans="2:24" ht="19.95" customHeight="1">
      <c r="B150" s="70"/>
      <c r="C150" s="448" t="s">
        <v>77</v>
      </c>
      <c r="D150" s="449"/>
      <c r="E150" s="450"/>
      <c r="F150" s="32">
        <v>45657</v>
      </c>
      <c r="G150" s="32">
        <v>45291</v>
      </c>
      <c r="H150" s="194"/>
      <c r="I150" s="70"/>
      <c r="J150" s="70"/>
      <c r="K150" s="70"/>
      <c r="L150" s="70"/>
      <c r="M150" s="70"/>
      <c r="N150" s="70"/>
      <c r="O150" s="70"/>
      <c r="P150" s="70"/>
      <c r="Q150" s="70"/>
      <c r="R150" s="70"/>
      <c r="S150" s="70"/>
      <c r="T150" s="70"/>
      <c r="U150" s="70"/>
      <c r="V150" s="70"/>
      <c r="W150" s="70"/>
      <c r="X150" s="70"/>
    </row>
    <row r="151" spans="2:24">
      <c r="B151" s="368"/>
      <c r="C151" s="177" t="s">
        <v>106</v>
      </c>
      <c r="D151" s="334"/>
      <c r="E151" s="369"/>
      <c r="F151" s="313">
        <v>7000000</v>
      </c>
      <c r="G151" s="313">
        <v>7000000</v>
      </c>
      <c r="H151" s="194"/>
      <c r="I151" s="70"/>
      <c r="J151" s="70"/>
      <c r="K151" s="70"/>
      <c r="L151" s="70"/>
      <c r="M151" s="70"/>
      <c r="N151" s="70"/>
      <c r="O151" s="70"/>
      <c r="P151" s="70"/>
      <c r="Q151" s="70"/>
      <c r="R151" s="70"/>
      <c r="S151" s="70"/>
      <c r="T151" s="70"/>
      <c r="U151" s="70"/>
      <c r="V151" s="70"/>
      <c r="W151" s="70"/>
      <c r="X151" s="70"/>
    </row>
    <row r="152" spans="2:24">
      <c r="B152" s="368"/>
      <c r="C152" s="177" t="s">
        <v>108</v>
      </c>
      <c r="D152" s="334"/>
      <c r="E152" s="369"/>
      <c r="F152" s="313">
        <v>9207204079</v>
      </c>
      <c r="G152" s="314">
        <v>8352140471</v>
      </c>
      <c r="H152" s="194"/>
      <c r="I152" s="214"/>
      <c r="J152" s="70"/>
      <c r="K152" s="70"/>
      <c r="L152" s="70"/>
      <c r="M152" s="70"/>
      <c r="N152" s="70"/>
      <c r="O152" s="70"/>
      <c r="P152" s="70"/>
      <c r="Q152" s="70"/>
      <c r="R152" s="70"/>
      <c r="S152" s="70"/>
      <c r="T152" s="70"/>
      <c r="U152" s="70"/>
      <c r="V152" s="70"/>
      <c r="W152" s="70"/>
      <c r="X152" s="70"/>
    </row>
    <row r="153" spans="2:24" ht="14.4">
      <c r="B153" s="368"/>
      <c r="C153" s="370" t="s">
        <v>415</v>
      </c>
      <c r="D153" s="371"/>
      <c r="E153" s="369"/>
      <c r="F153" s="313">
        <v>496801957</v>
      </c>
      <c r="G153" s="314">
        <v>0</v>
      </c>
      <c r="H153" s="194"/>
      <c r="I153" s="306"/>
      <c r="J153" s="214"/>
      <c r="K153" s="70"/>
      <c r="L153" s="70"/>
      <c r="M153" s="70"/>
      <c r="N153" s="70"/>
      <c r="O153" s="70"/>
      <c r="P153" s="70"/>
      <c r="Q153" s="70"/>
      <c r="R153" s="70"/>
      <c r="S153" s="70"/>
      <c r="T153" s="70"/>
      <c r="U153" s="70"/>
      <c r="V153" s="70"/>
      <c r="W153" s="70"/>
      <c r="X153" s="70"/>
    </row>
    <row r="154" spans="2:24">
      <c r="B154" s="368"/>
      <c r="C154" s="177" t="s">
        <v>107</v>
      </c>
      <c r="D154" s="334"/>
      <c r="E154" s="369"/>
      <c r="F154" s="313">
        <v>4680000</v>
      </c>
      <c r="G154" s="314">
        <v>1000000</v>
      </c>
      <c r="H154" s="194"/>
      <c r="I154" s="194"/>
      <c r="J154" s="214"/>
      <c r="K154" s="70"/>
      <c r="L154" s="70"/>
      <c r="M154" s="70"/>
      <c r="N154" s="70"/>
      <c r="O154" s="70"/>
      <c r="P154" s="70"/>
      <c r="Q154" s="70"/>
      <c r="R154" s="70"/>
      <c r="S154" s="70"/>
      <c r="T154" s="70"/>
      <c r="U154" s="70"/>
      <c r="V154" s="70"/>
      <c r="W154" s="70"/>
      <c r="X154" s="70"/>
    </row>
    <row r="155" spans="2:24">
      <c r="B155" s="368"/>
      <c r="C155" s="177" t="s">
        <v>105</v>
      </c>
      <c r="D155" s="334"/>
      <c r="E155" s="369"/>
      <c r="F155" s="313">
        <v>12500629</v>
      </c>
      <c r="G155" s="314">
        <v>12500069</v>
      </c>
      <c r="H155" s="194"/>
      <c r="I155" s="70"/>
      <c r="J155" s="70"/>
      <c r="K155" s="70"/>
      <c r="L155" s="70"/>
      <c r="M155" s="70"/>
      <c r="N155" s="70"/>
      <c r="O155" s="70"/>
      <c r="P155" s="70"/>
      <c r="Q155" s="70"/>
      <c r="R155" s="70"/>
      <c r="S155" s="70"/>
      <c r="T155" s="70"/>
      <c r="U155" s="70"/>
      <c r="V155" s="70"/>
      <c r="W155" s="70"/>
      <c r="X155" s="70"/>
    </row>
    <row r="156" spans="2:24">
      <c r="B156" s="368"/>
      <c r="C156" s="177" t="s">
        <v>601</v>
      </c>
      <c r="D156" s="334"/>
      <c r="E156" s="369"/>
      <c r="F156" s="313">
        <v>500522</v>
      </c>
      <c r="G156" s="314">
        <v>0</v>
      </c>
      <c r="H156" s="194"/>
      <c r="I156" s="70"/>
      <c r="J156" s="70"/>
      <c r="K156" s="70"/>
      <c r="L156" s="70"/>
      <c r="M156" s="70"/>
      <c r="N156" s="70"/>
      <c r="O156" s="70"/>
      <c r="P156" s="70"/>
      <c r="Q156" s="70"/>
      <c r="R156" s="70"/>
      <c r="S156" s="70"/>
      <c r="T156" s="70"/>
      <c r="U156" s="70"/>
      <c r="V156" s="70"/>
      <c r="W156" s="70"/>
      <c r="X156" s="70"/>
    </row>
    <row r="157" spans="2:24">
      <c r="B157" s="368"/>
      <c r="C157" s="177" t="s">
        <v>600</v>
      </c>
      <c r="D157" s="334"/>
      <c r="E157" s="369"/>
      <c r="F157" s="313">
        <v>165084</v>
      </c>
      <c r="G157" s="314">
        <v>0</v>
      </c>
      <c r="H157" s="194"/>
      <c r="I157" s="70"/>
      <c r="J157" s="70"/>
      <c r="K157" s="70"/>
      <c r="L157" s="70"/>
      <c r="M157" s="70"/>
      <c r="N157" s="70"/>
      <c r="O157" s="70"/>
      <c r="P157" s="70"/>
      <c r="Q157" s="70"/>
      <c r="R157" s="70"/>
      <c r="S157" s="70"/>
      <c r="T157" s="70"/>
      <c r="U157" s="70"/>
      <c r="V157" s="70"/>
      <c r="W157" s="70"/>
      <c r="X157" s="70"/>
    </row>
    <row r="158" spans="2:24">
      <c r="B158" s="368"/>
      <c r="C158" s="177" t="s">
        <v>688</v>
      </c>
      <c r="D158" s="334"/>
      <c r="E158" s="369"/>
      <c r="F158" s="313">
        <v>2712329</v>
      </c>
      <c r="G158" s="314">
        <v>0</v>
      </c>
      <c r="H158" s="194"/>
      <c r="I158" s="194"/>
      <c r="J158" s="214"/>
      <c r="K158" s="70"/>
      <c r="L158" s="70"/>
      <c r="M158" s="70"/>
      <c r="N158" s="70"/>
      <c r="O158" s="70"/>
      <c r="P158" s="70"/>
      <c r="Q158" s="70"/>
      <c r="R158" s="70"/>
      <c r="S158" s="70"/>
      <c r="T158" s="70"/>
      <c r="U158" s="70"/>
      <c r="V158" s="70"/>
      <c r="W158" s="70"/>
      <c r="X158" s="70"/>
    </row>
    <row r="159" spans="2:24">
      <c r="B159" s="70"/>
      <c r="C159" s="180" t="s">
        <v>31</v>
      </c>
      <c r="D159" s="335"/>
      <c r="E159" s="213"/>
      <c r="F159" s="315">
        <v>9731564600</v>
      </c>
      <c r="G159" s="315">
        <v>8372640540</v>
      </c>
      <c r="H159" s="212"/>
      <c r="I159" s="212"/>
      <c r="J159" s="214"/>
      <c r="K159" s="70"/>
      <c r="L159" s="70"/>
      <c r="M159" s="70"/>
      <c r="N159" s="70"/>
      <c r="O159" s="70"/>
      <c r="P159" s="70"/>
      <c r="Q159" s="70"/>
      <c r="R159" s="70"/>
      <c r="S159" s="70"/>
      <c r="T159" s="70"/>
      <c r="U159" s="70"/>
      <c r="V159" s="70"/>
      <c r="W159" s="70"/>
      <c r="X159" s="70"/>
    </row>
    <row r="160" spans="2:24">
      <c r="B160" s="70"/>
      <c r="C160" s="70"/>
      <c r="D160" s="70"/>
      <c r="E160" s="70"/>
      <c r="F160" s="70"/>
      <c r="G160" s="194"/>
      <c r="H160" s="70"/>
      <c r="I160" s="70"/>
      <c r="J160" s="70"/>
      <c r="K160" s="70"/>
      <c r="L160" s="70"/>
      <c r="M160" s="70"/>
      <c r="N160" s="70"/>
      <c r="O160" s="70"/>
      <c r="P160" s="70"/>
      <c r="Q160" s="70"/>
      <c r="R160" s="70"/>
      <c r="S160" s="70"/>
      <c r="T160" s="70"/>
      <c r="U160" s="70"/>
      <c r="V160" s="70"/>
      <c r="W160" s="70"/>
      <c r="X160" s="70"/>
    </row>
    <row r="161" spans="2:24">
      <c r="B161" s="70"/>
      <c r="C161" s="70"/>
      <c r="D161" s="70"/>
      <c r="E161" s="70"/>
      <c r="F161" s="70"/>
      <c r="G161" s="194"/>
      <c r="H161" s="70"/>
      <c r="I161" s="70"/>
      <c r="J161" s="70"/>
      <c r="K161" s="70"/>
      <c r="L161" s="70"/>
      <c r="M161" s="70"/>
      <c r="N161" s="70"/>
      <c r="O161" s="70"/>
      <c r="P161" s="70"/>
      <c r="Q161" s="70"/>
      <c r="R161" s="70"/>
      <c r="S161" s="70"/>
      <c r="T161" s="70"/>
      <c r="U161" s="70"/>
      <c r="V161" s="70"/>
      <c r="W161" s="70"/>
      <c r="X161" s="70"/>
    </row>
    <row r="162" spans="2:24">
      <c r="B162" s="196"/>
      <c r="C162" s="104" t="s">
        <v>67</v>
      </c>
      <c r="D162" s="104"/>
      <c r="E162" s="104"/>
      <c r="F162" s="195"/>
      <c r="G162" s="196"/>
      <c r="H162" s="196"/>
      <c r="I162" s="196"/>
      <c r="J162" s="196"/>
      <c r="K162" s="196"/>
      <c r="L162" s="197"/>
      <c r="M162" s="196"/>
      <c r="N162" s="196"/>
      <c r="O162" s="196"/>
      <c r="P162" s="196"/>
      <c r="Q162" s="196"/>
      <c r="R162" s="196"/>
      <c r="S162" s="196"/>
      <c r="T162" s="196"/>
      <c r="U162" s="196"/>
      <c r="V162" s="196"/>
      <c r="W162" s="196"/>
      <c r="X162" s="196"/>
    </row>
    <row r="163" spans="2:24">
      <c r="B163" s="70"/>
      <c r="C163" s="104"/>
      <c r="D163" s="104"/>
      <c r="E163" s="104"/>
      <c r="F163" s="70"/>
      <c r="G163" s="175"/>
      <c r="H163" s="70"/>
      <c r="I163" s="70"/>
      <c r="J163" s="70"/>
      <c r="K163" s="70"/>
      <c r="L163" s="174"/>
      <c r="M163" s="70"/>
      <c r="N163" s="70"/>
      <c r="O163" s="70"/>
      <c r="P163" s="70"/>
      <c r="Q163" s="70"/>
      <c r="R163" s="70"/>
      <c r="S163" s="70"/>
      <c r="T163" s="70"/>
      <c r="U163" s="70"/>
      <c r="V163" s="70"/>
      <c r="W163" s="70"/>
      <c r="X163" s="70"/>
    </row>
    <row r="164" spans="2:24">
      <c r="B164" s="196"/>
      <c r="C164" s="198" t="s">
        <v>602</v>
      </c>
      <c r="D164" s="198"/>
      <c r="E164" s="199"/>
      <c r="F164" s="196"/>
      <c r="G164" s="196"/>
      <c r="H164" s="196"/>
      <c r="I164" s="196"/>
      <c r="J164" s="196"/>
      <c r="K164" s="196"/>
      <c r="L164" s="197"/>
      <c r="M164" s="196"/>
      <c r="N164" s="196"/>
      <c r="O164" s="196"/>
      <c r="P164" s="196"/>
      <c r="Q164" s="196"/>
      <c r="R164" s="196"/>
      <c r="S164" s="196"/>
      <c r="T164" s="196"/>
      <c r="U164" s="196"/>
      <c r="V164" s="196"/>
      <c r="W164" s="196"/>
      <c r="X164" s="196"/>
    </row>
    <row r="165" spans="2:24">
      <c r="B165" s="196"/>
      <c r="C165" s="196"/>
      <c r="D165" s="196"/>
      <c r="E165" s="199"/>
      <c r="F165" s="196"/>
      <c r="G165" s="196"/>
      <c r="H165" s="196"/>
      <c r="I165" s="196"/>
      <c r="J165" s="196"/>
      <c r="K165" s="196"/>
      <c r="L165" s="197"/>
      <c r="M165" s="196"/>
      <c r="N165" s="196"/>
      <c r="O165" s="196"/>
      <c r="P165" s="196"/>
      <c r="Q165" s="196"/>
      <c r="R165" s="196"/>
      <c r="S165" s="196"/>
      <c r="T165" s="196"/>
      <c r="U165" s="196"/>
      <c r="V165" s="196"/>
      <c r="W165" s="196"/>
      <c r="X165" s="196"/>
    </row>
    <row r="166" spans="2:24" ht="12.75" customHeight="1">
      <c r="B166" s="240"/>
      <c r="C166" s="444" t="s">
        <v>80</v>
      </c>
      <c r="D166" s="445"/>
      <c r="E166" s="444" t="s">
        <v>81</v>
      </c>
      <c r="F166" s="445"/>
      <c r="G166" s="417" t="s">
        <v>82</v>
      </c>
      <c r="H166" s="417" t="s">
        <v>83</v>
      </c>
      <c r="I166" s="417" t="s">
        <v>84</v>
      </c>
      <c r="J166" s="417" t="s">
        <v>85</v>
      </c>
      <c r="K166" s="417" t="s">
        <v>86</v>
      </c>
      <c r="L166" s="417" t="s">
        <v>87</v>
      </c>
      <c r="M166" s="417" t="s">
        <v>88</v>
      </c>
      <c r="N166" s="417" t="s">
        <v>89</v>
      </c>
      <c r="O166" s="417" t="s">
        <v>90</v>
      </c>
      <c r="P166" s="417" t="s">
        <v>91</v>
      </c>
      <c r="Q166" s="417" t="s">
        <v>92</v>
      </c>
      <c r="R166" s="417" t="s">
        <v>93</v>
      </c>
      <c r="S166" s="417" t="s">
        <v>94</v>
      </c>
      <c r="T166" s="196"/>
      <c r="U166" s="196"/>
      <c r="V166" s="196"/>
      <c r="W166" s="196"/>
      <c r="X166" s="196"/>
    </row>
    <row r="167" spans="2:24">
      <c r="B167" s="240"/>
      <c r="C167" s="446"/>
      <c r="D167" s="447"/>
      <c r="E167" s="446"/>
      <c r="F167" s="447"/>
      <c r="G167" s="417"/>
      <c r="H167" s="417"/>
      <c r="I167" s="417"/>
      <c r="J167" s="417"/>
      <c r="K167" s="417"/>
      <c r="L167" s="417"/>
      <c r="M167" s="417"/>
      <c r="N167" s="417"/>
      <c r="O167" s="417"/>
      <c r="P167" s="417"/>
      <c r="Q167" s="417"/>
      <c r="R167" s="417"/>
      <c r="S167" s="417"/>
      <c r="T167" s="196"/>
      <c r="U167" s="196"/>
      <c r="V167" s="196"/>
      <c r="W167" s="196"/>
      <c r="X167" s="196"/>
    </row>
    <row r="168" spans="2:24" s="54" customFormat="1" ht="11.4">
      <c r="B168" s="337"/>
      <c r="C168" s="360" t="s">
        <v>618</v>
      </c>
      <c r="D168" s="361"/>
      <c r="E168" s="338" t="s">
        <v>622</v>
      </c>
      <c r="F168" s="339"/>
      <c r="G168" s="340" t="s">
        <v>95</v>
      </c>
      <c r="H168" s="340" t="s">
        <v>96</v>
      </c>
      <c r="I168" s="362">
        <v>45625</v>
      </c>
      <c r="J168" s="362">
        <v>45679</v>
      </c>
      <c r="K168" s="340" t="s">
        <v>101</v>
      </c>
      <c r="L168" s="341">
        <v>13000000000</v>
      </c>
      <c r="M168" s="341">
        <v>1977328440</v>
      </c>
      <c r="N168" s="341">
        <v>12940413489</v>
      </c>
      <c r="O168" s="341">
        <v>13000000000</v>
      </c>
      <c r="P168" s="342">
        <v>7.7499999999999999E-2</v>
      </c>
      <c r="Q168" s="343">
        <v>6.7264126362464538E-2</v>
      </c>
      <c r="R168" s="363">
        <v>1</v>
      </c>
      <c r="S168" s="364" t="s">
        <v>97</v>
      </c>
      <c r="T168" s="337"/>
      <c r="U168" s="337"/>
      <c r="V168" s="337"/>
      <c r="W168" s="337"/>
      <c r="X168" s="337"/>
    </row>
    <row r="169" spans="2:24" s="54" customFormat="1" ht="11.4">
      <c r="B169" s="337"/>
      <c r="C169" s="360" t="s">
        <v>619</v>
      </c>
      <c r="D169" s="361"/>
      <c r="E169" s="338" t="s">
        <v>623</v>
      </c>
      <c r="F169" s="339"/>
      <c r="G169" s="340" t="s">
        <v>95</v>
      </c>
      <c r="H169" s="340" t="s">
        <v>96</v>
      </c>
      <c r="I169" s="362">
        <v>45314</v>
      </c>
      <c r="J169" s="362">
        <v>46798</v>
      </c>
      <c r="K169" s="340" t="s">
        <v>101</v>
      </c>
      <c r="L169" s="341">
        <v>10000000000</v>
      </c>
      <c r="M169" s="341">
        <v>10602230000</v>
      </c>
      <c r="N169" s="341">
        <v>10498296789</v>
      </c>
      <c r="O169" s="341">
        <v>10000000000</v>
      </c>
      <c r="P169" s="342">
        <v>8.2500000000000004E-2</v>
      </c>
      <c r="Q169" s="343">
        <v>5.457003073404277E-2</v>
      </c>
      <c r="R169" s="363">
        <v>1</v>
      </c>
      <c r="S169" s="364" t="s">
        <v>97</v>
      </c>
      <c r="T169" s="337"/>
      <c r="U169" s="337"/>
      <c r="V169" s="337"/>
      <c r="W169" s="337"/>
      <c r="X169" s="337"/>
    </row>
    <row r="170" spans="2:24" s="54" customFormat="1" ht="11.4">
      <c r="B170" s="337"/>
      <c r="C170" s="360" t="s">
        <v>613</v>
      </c>
      <c r="D170" s="361"/>
      <c r="E170" s="338" t="s">
        <v>615</v>
      </c>
      <c r="F170" s="339"/>
      <c r="G170" s="340" t="s">
        <v>95</v>
      </c>
      <c r="H170" s="340" t="s">
        <v>96</v>
      </c>
      <c r="I170" s="362">
        <v>45624</v>
      </c>
      <c r="J170" s="362">
        <v>46706</v>
      </c>
      <c r="K170" s="340" t="s">
        <v>101</v>
      </c>
      <c r="L170" s="341">
        <v>10000000000</v>
      </c>
      <c r="M170" s="341">
        <v>10028770000</v>
      </c>
      <c r="N170" s="341">
        <v>10096575342</v>
      </c>
      <c r="O170" s="341">
        <v>10000000000</v>
      </c>
      <c r="P170" s="342">
        <v>7.4999999999999997E-2</v>
      </c>
      <c r="Q170" s="343">
        <v>5.248188709037252E-2</v>
      </c>
      <c r="R170" s="363">
        <v>1</v>
      </c>
      <c r="S170" s="364" t="s">
        <v>97</v>
      </c>
      <c r="T170" s="337"/>
      <c r="U170" s="337"/>
      <c r="V170" s="337"/>
      <c r="W170" s="337"/>
      <c r="X170" s="337"/>
    </row>
    <row r="171" spans="2:24" s="54" customFormat="1" ht="11.4">
      <c r="B171" s="337"/>
      <c r="C171" s="360" t="s">
        <v>613</v>
      </c>
      <c r="D171" s="361"/>
      <c r="E171" s="338" t="s">
        <v>615</v>
      </c>
      <c r="F171" s="339"/>
      <c r="G171" s="340" t="s">
        <v>95</v>
      </c>
      <c r="H171" s="340" t="s">
        <v>96</v>
      </c>
      <c r="I171" s="362">
        <v>45581</v>
      </c>
      <c r="J171" s="362">
        <v>46311</v>
      </c>
      <c r="K171" s="340" t="s">
        <v>101</v>
      </c>
      <c r="L171" s="341">
        <v>5000000000</v>
      </c>
      <c r="M171" s="341">
        <v>5000000000</v>
      </c>
      <c r="N171" s="341">
        <v>5076520548</v>
      </c>
      <c r="O171" s="341">
        <v>5000000000</v>
      </c>
      <c r="P171" s="342">
        <v>7.3499999999999996E-2</v>
      </c>
      <c r="Q171" s="343">
        <v>2.638769772794234E-2</v>
      </c>
      <c r="R171" s="363">
        <v>1</v>
      </c>
      <c r="S171" s="364" t="s">
        <v>97</v>
      </c>
      <c r="T171" s="337"/>
      <c r="U171" s="337"/>
      <c r="V171" s="337"/>
      <c r="W171" s="337"/>
      <c r="X171" s="337"/>
    </row>
    <row r="172" spans="2:24" s="54" customFormat="1" ht="11.4">
      <c r="B172" s="337"/>
      <c r="C172" s="365" t="s">
        <v>620</v>
      </c>
      <c r="D172" s="366"/>
      <c r="E172" s="338" t="s">
        <v>98</v>
      </c>
      <c r="F172" s="339"/>
      <c r="G172" s="340" t="s">
        <v>95</v>
      </c>
      <c r="H172" s="340" t="s">
        <v>96</v>
      </c>
      <c r="I172" s="362">
        <v>45411</v>
      </c>
      <c r="J172" s="362">
        <v>45716</v>
      </c>
      <c r="K172" s="340" t="s">
        <v>101</v>
      </c>
      <c r="L172" s="341">
        <v>5000000000</v>
      </c>
      <c r="M172" s="341">
        <v>1889173054</v>
      </c>
      <c r="N172" s="341">
        <v>4953856182</v>
      </c>
      <c r="O172" s="341">
        <v>5000000000</v>
      </c>
      <c r="P172" s="342">
        <v>0.08</v>
      </c>
      <c r="Q172" s="343">
        <v>2.5750089708553369E-2</v>
      </c>
      <c r="R172" s="363">
        <v>1</v>
      </c>
      <c r="S172" s="364" t="s">
        <v>97</v>
      </c>
      <c r="T172" s="337"/>
      <c r="U172" s="337"/>
      <c r="V172" s="337"/>
      <c r="W172" s="337"/>
      <c r="X172" s="337"/>
    </row>
    <row r="173" spans="2:24" s="54" customFormat="1" ht="11.4">
      <c r="B173" s="337"/>
      <c r="C173" s="360" t="s">
        <v>620</v>
      </c>
      <c r="D173" s="361"/>
      <c r="E173" s="338" t="s">
        <v>98</v>
      </c>
      <c r="F173" s="339"/>
      <c r="G173" s="340" t="s">
        <v>95</v>
      </c>
      <c r="H173" s="340" t="s">
        <v>96</v>
      </c>
      <c r="I173" s="362">
        <v>45429</v>
      </c>
      <c r="J173" s="362">
        <v>45772</v>
      </c>
      <c r="K173" s="340" t="s">
        <v>101</v>
      </c>
      <c r="L173" s="341">
        <v>5000000000</v>
      </c>
      <c r="M173" s="341">
        <v>2833363698</v>
      </c>
      <c r="N173" s="341">
        <v>4910694963</v>
      </c>
      <c r="O173" s="341">
        <v>5000000000</v>
      </c>
      <c r="P173" s="342">
        <v>6.4000000000000001E-2</v>
      </c>
      <c r="Q173" s="343">
        <v>2.552573816899539E-2</v>
      </c>
      <c r="R173" s="363">
        <v>1</v>
      </c>
      <c r="S173" s="364" t="s">
        <v>97</v>
      </c>
      <c r="T173" s="337"/>
      <c r="U173" s="337"/>
      <c r="V173" s="337"/>
      <c r="W173" s="337"/>
      <c r="X173" s="337"/>
    </row>
    <row r="174" spans="2:24" s="54" customFormat="1" ht="11.4">
      <c r="B174" s="337"/>
      <c r="C174" s="360" t="s">
        <v>614</v>
      </c>
      <c r="D174" s="361"/>
      <c r="E174" s="338" t="s">
        <v>616</v>
      </c>
      <c r="F174" s="339"/>
      <c r="G174" s="340" t="s">
        <v>95</v>
      </c>
      <c r="H174" s="340" t="s">
        <v>96</v>
      </c>
      <c r="I174" s="362">
        <v>45477</v>
      </c>
      <c r="J174" s="362">
        <v>48010</v>
      </c>
      <c r="K174" s="340" t="s">
        <v>101</v>
      </c>
      <c r="L174" s="341">
        <v>1494000000</v>
      </c>
      <c r="M174" s="341">
        <v>1508600862</v>
      </c>
      <c r="N174" s="341">
        <v>1507405362</v>
      </c>
      <c r="O174" s="341">
        <v>1494000000</v>
      </c>
      <c r="P174" s="342">
        <v>7.5999999999999998E-2</v>
      </c>
      <c r="Q174" s="343">
        <v>7.835476419297948E-3</v>
      </c>
      <c r="R174" s="363">
        <v>1</v>
      </c>
      <c r="S174" s="364" t="s">
        <v>97</v>
      </c>
      <c r="T174" s="337"/>
      <c r="U174" s="337"/>
      <c r="V174" s="337"/>
      <c r="W174" s="337"/>
      <c r="X174" s="337"/>
    </row>
    <row r="175" spans="2:24" s="54" customFormat="1" ht="11.4">
      <c r="B175" s="337"/>
      <c r="C175" s="360" t="s">
        <v>621</v>
      </c>
      <c r="D175" s="361"/>
      <c r="E175" s="338" t="s">
        <v>99</v>
      </c>
      <c r="F175" s="339"/>
      <c r="G175" s="340" t="s">
        <v>95</v>
      </c>
      <c r="H175" s="340" t="s">
        <v>96</v>
      </c>
      <c r="I175" s="362">
        <v>45572</v>
      </c>
      <c r="J175" s="362">
        <v>47514</v>
      </c>
      <c r="K175" s="340" t="s">
        <v>101</v>
      </c>
      <c r="L175" s="341">
        <v>1182000000</v>
      </c>
      <c r="M175" s="341">
        <v>1308140676</v>
      </c>
      <c r="N175" s="341">
        <v>1300775791</v>
      </c>
      <c r="O175" s="341">
        <v>1182000000</v>
      </c>
      <c r="P175" s="342">
        <v>0.1</v>
      </c>
      <c r="Q175" s="343">
        <v>6.7614181918865543E-3</v>
      </c>
      <c r="R175" s="363">
        <v>1</v>
      </c>
      <c r="S175" s="364" t="s">
        <v>97</v>
      </c>
      <c r="T175" s="337"/>
      <c r="U175" s="337"/>
      <c r="V175" s="337"/>
      <c r="W175" s="337"/>
      <c r="X175" s="337"/>
    </row>
    <row r="176" spans="2:24" s="54" customFormat="1" ht="11.4">
      <c r="B176" s="337"/>
      <c r="C176" s="360" t="s">
        <v>614</v>
      </c>
      <c r="D176" s="361"/>
      <c r="E176" s="338" t="s">
        <v>617</v>
      </c>
      <c r="F176" s="339"/>
      <c r="G176" s="340" t="s">
        <v>95</v>
      </c>
      <c r="H176" s="340" t="s">
        <v>96</v>
      </c>
      <c r="I176" s="362">
        <v>45470</v>
      </c>
      <c r="J176" s="362">
        <v>47137</v>
      </c>
      <c r="K176" s="340" t="s">
        <v>101</v>
      </c>
      <c r="L176" s="341">
        <v>1097000000</v>
      </c>
      <c r="M176" s="341">
        <v>1168537564</v>
      </c>
      <c r="N176" s="341">
        <v>1163836228</v>
      </c>
      <c r="O176" s="341">
        <v>1097000000</v>
      </c>
      <c r="P176" s="342">
        <v>9.2499999999999999E-2</v>
      </c>
      <c r="Q176" s="343">
        <v>6.0496078561903584E-3</v>
      </c>
      <c r="R176" s="363">
        <v>1</v>
      </c>
      <c r="S176" s="364" t="s">
        <v>97</v>
      </c>
      <c r="T176" s="337"/>
      <c r="U176" s="337"/>
      <c r="V176" s="337"/>
      <c r="W176" s="337"/>
      <c r="X176" s="337"/>
    </row>
    <row r="177" spans="2:24" s="54" customFormat="1" ht="11.4">
      <c r="B177" s="337"/>
      <c r="C177" s="360" t="s">
        <v>613</v>
      </c>
      <c r="D177" s="361"/>
      <c r="E177" s="338" t="s">
        <v>100</v>
      </c>
      <c r="F177" s="339"/>
      <c r="G177" s="340" t="s">
        <v>95</v>
      </c>
      <c r="H177" s="340" t="s">
        <v>96</v>
      </c>
      <c r="I177" s="362">
        <v>45391</v>
      </c>
      <c r="J177" s="362">
        <v>45817</v>
      </c>
      <c r="K177" s="340" t="s">
        <v>101</v>
      </c>
      <c r="L177" s="341">
        <v>720000000</v>
      </c>
      <c r="M177" s="341">
        <v>733683600</v>
      </c>
      <c r="N177" s="341">
        <v>727370964</v>
      </c>
      <c r="O177" s="341">
        <v>720000000</v>
      </c>
      <c r="P177" s="342">
        <v>7.9500000000000001E-2</v>
      </c>
      <c r="Q177" s="343">
        <v>3.7808662355706926E-3</v>
      </c>
      <c r="R177" s="363">
        <v>1</v>
      </c>
      <c r="S177" s="364" t="s">
        <v>97</v>
      </c>
      <c r="T177" s="337"/>
      <c r="U177" s="337"/>
      <c r="V177" s="337"/>
      <c r="W177" s="337"/>
      <c r="X177" s="337"/>
    </row>
    <row r="178" spans="2:24" s="54" customFormat="1" ht="11.4">
      <c r="B178" s="337"/>
      <c r="C178" s="360" t="s">
        <v>613</v>
      </c>
      <c r="D178" s="361"/>
      <c r="E178" s="338" t="s">
        <v>615</v>
      </c>
      <c r="F178" s="339"/>
      <c r="G178" s="340" t="s">
        <v>95</v>
      </c>
      <c r="H178" s="340" t="s">
        <v>96</v>
      </c>
      <c r="I178" s="362">
        <v>45477</v>
      </c>
      <c r="J178" s="362">
        <v>46937</v>
      </c>
      <c r="K178" s="340" t="s">
        <v>101</v>
      </c>
      <c r="L178" s="341">
        <v>714000000</v>
      </c>
      <c r="M178" s="341">
        <v>715423002</v>
      </c>
      <c r="N178" s="341">
        <v>717731289</v>
      </c>
      <c r="O178" s="341">
        <v>714000000</v>
      </c>
      <c r="P178" s="342">
        <v>6.25E-2</v>
      </c>
      <c r="Q178" s="343">
        <v>3.7307593114106362E-3</v>
      </c>
      <c r="R178" s="363">
        <v>1</v>
      </c>
      <c r="S178" s="364" t="s">
        <v>97</v>
      </c>
      <c r="T178" s="337"/>
      <c r="U178" s="337"/>
      <c r="V178" s="337"/>
      <c r="W178" s="337"/>
      <c r="X178" s="337"/>
    </row>
    <row r="179" spans="2:24" s="54" customFormat="1" ht="11.4">
      <c r="B179" s="337"/>
      <c r="C179" s="360" t="s">
        <v>621</v>
      </c>
      <c r="D179" s="361"/>
      <c r="E179" s="338" t="s">
        <v>99</v>
      </c>
      <c r="F179" s="339"/>
      <c r="G179" s="340" t="s">
        <v>95</v>
      </c>
      <c r="H179" s="340" t="s">
        <v>96</v>
      </c>
      <c r="I179" s="362">
        <v>45509</v>
      </c>
      <c r="J179" s="362">
        <v>47476</v>
      </c>
      <c r="K179" s="340" t="s">
        <v>101</v>
      </c>
      <c r="L179" s="341">
        <v>600000000</v>
      </c>
      <c r="M179" s="341">
        <v>667181400</v>
      </c>
      <c r="N179" s="341">
        <v>661530880</v>
      </c>
      <c r="O179" s="341">
        <v>600000000</v>
      </c>
      <c r="P179" s="342">
        <v>0.1</v>
      </c>
      <c r="Q179" s="343">
        <v>3.4386302062772022E-3</v>
      </c>
      <c r="R179" s="363">
        <v>1</v>
      </c>
      <c r="S179" s="364" t="s">
        <v>97</v>
      </c>
      <c r="T179" s="337"/>
      <c r="U179" s="337"/>
      <c r="V179" s="337"/>
      <c r="W179" s="337"/>
      <c r="X179" s="337"/>
    </row>
    <row r="180" spans="2:24" s="54" customFormat="1" ht="11.4">
      <c r="B180" s="337"/>
      <c r="C180" s="360" t="s">
        <v>525</v>
      </c>
      <c r="D180" s="361"/>
      <c r="E180" s="338" t="s">
        <v>527</v>
      </c>
      <c r="F180" s="339"/>
      <c r="G180" s="340" t="s">
        <v>95</v>
      </c>
      <c r="H180" s="340" t="s">
        <v>96</v>
      </c>
      <c r="I180" s="362">
        <v>45468</v>
      </c>
      <c r="J180" s="362">
        <v>46020</v>
      </c>
      <c r="K180" s="340" t="s">
        <v>101</v>
      </c>
      <c r="L180" s="341">
        <v>500000000</v>
      </c>
      <c r="M180" s="341">
        <v>572526678</v>
      </c>
      <c r="N180" s="341">
        <v>597782115</v>
      </c>
      <c r="O180" s="341">
        <v>500000000</v>
      </c>
      <c r="P180" s="342">
        <v>9.7500000000000003E-2</v>
      </c>
      <c r="Q180" s="343">
        <v>3.1072648300428125E-3</v>
      </c>
      <c r="R180" s="363">
        <v>1</v>
      </c>
      <c r="S180" s="364" t="s">
        <v>97</v>
      </c>
      <c r="T180" s="337"/>
      <c r="U180" s="337"/>
      <c r="V180" s="337"/>
      <c r="W180" s="337"/>
      <c r="X180" s="337"/>
    </row>
    <row r="181" spans="2:24" s="54" customFormat="1" ht="11.4">
      <c r="B181" s="337"/>
      <c r="C181" s="360" t="s">
        <v>525</v>
      </c>
      <c r="D181" s="361"/>
      <c r="E181" s="338" t="s">
        <v>461</v>
      </c>
      <c r="F181" s="339"/>
      <c r="G181" s="340" t="s">
        <v>95</v>
      </c>
      <c r="H181" s="340" t="s">
        <v>96</v>
      </c>
      <c r="I181" s="362">
        <v>45587</v>
      </c>
      <c r="J181" s="362">
        <v>45975</v>
      </c>
      <c r="K181" s="340" t="s">
        <v>101</v>
      </c>
      <c r="L181" s="341">
        <v>500000000</v>
      </c>
      <c r="M181" s="341">
        <v>518745717</v>
      </c>
      <c r="N181" s="341">
        <v>526237928</v>
      </c>
      <c r="O181" s="341">
        <v>500000000</v>
      </c>
      <c r="P181" s="342">
        <v>0.08</v>
      </c>
      <c r="Q181" s="343">
        <v>2.7353789363688168E-3</v>
      </c>
      <c r="R181" s="363">
        <v>1</v>
      </c>
      <c r="S181" s="364" t="s">
        <v>97</v>
      </c>
      <c r="T181" s="337"/>
      <c r="U181" s="337"/>
      <c r="V181" s="337"/>
      <c r="W181" s="337"/>
      <c r="X181" s="337"/>
    </row>
    <row r="182" spans="2:24" s="54" customFormat="1" ht="11.4">
      <c r="B182" s="337"/>
      <c r="C182" s="360" t="s">
        <v>525</v>
      </c>
      <c r="D182" s="361"/>
      <c r="E182" s="338" t="s">
        <v>461</v>
      </c>
      <c r="F182" s="339"/>
      <c r="G182" s="340" t="s">
        <v>95</v>
      </c>
      <c r="H182" s="340" t="s">
        <v>96</v>
      </c>
      <c r="I182" s="362">
        <v>45587</v>
      </c>
      <c r="J182" s="362">
        <v>45975</v>
      </c>
      <c r="K182" s="340" t="s">
        <v>101</v>
      </c>
      <c r="L182" s="341">
        <v>500000000</v>
      </c>
      <c r="M182" s="341">
        <v>518745717</v>
      </c>
      <c r="N182" s="341">
        <v>526237928</v>
      </c>
      <c r="O182" s="341">
        <v>500000000</v>
      </c>
      <c r="P182" s="342">
        <v>0.08</v>
      </c>
      <c r="Q182" s="343">
        <v>2.7353789363688168E-3</v>
      </c>
      <c r="R182" s="363">
        <v>1</v>
      </c>
      <c r="S182" s="364" t="s">
        <v>97</v>
      </c>
      <c r="T182" s="337"/>
      <c r="U182" s="337"/>
      <c r="V182" s="337"/>
      <c r="W182" s="337"/>
      <c r="X182" s="337"/>
    </row>
    <row r="183" spans="2:24" s="54" customFormat="1" ht="11.4">
      <c r="B183" s="337"/>
      <c r="C183" s="360" t="s">
        <v>525</v>
      </c>
      <c r="D183" s="361"/>
      <c r="E183" s="338" t="s">
        <v>461</v>
      </c>
      <c r="F183" s="339"/>
      <c r="G183" s="340" t="s">
        <v>95</v>
      </c>
      <c r="H183" s="340" t="s">
        <v>96</v>
      </c>
      <c r="I183" s="362">
        <v>45587</v>
      </c>
      <c r="J183" s="362">
        <v>45975</v>
      </c>
      <c r="K183" s="340" t="s">
        <v>101</v>
      </c>
      <c r="L183" s="341">
        <v>500000000</v>
      </c>
      <c r="M183" s="341">
        <v>518745717</v>
      </c>
      <c r="N183" s="341">
        <v>526237928</v>
      </c>
      <c r="O183" s="341">
        <v>500000000</v>
      </c>
      <c r="P183" s="342">
        <v>0.08</v>
      </c>
      <c r="Q183" s="343">
        <v>2.7353789363688168E-3</v>
      </c>
      <c r="R183" s="363">
        <v>1</v>
      </c>
      <c r="S183" s="364" t="s">
        <v>97</v>
      </c>
      <c r="T183" s="337"/>
      <c r="U183" s="337"/>
      <c r="V183" s="337"/>
      <c r="W183" s="337"/>
      <c r="X183" s="337"/>
    </row>
    <row r="184" spans="2:24" s="54" customFormat="1" ht="11.4">
      <c r="B184" s="337"/>
      <c r="C184" s="360" t="s">
        <v>525</v>
      </c>
      <c r="D184" s="361"/>
      <c r="E184" s="338" t="s">
        <v>461</v>
      </c>
      <c r="F184" s="339"/>
      <c r="G184" s="340" t="s">
        <v>95</v>
      </c>
      <c r="H184" s="340" t="s">
        <v>96</v>
      </c>
      <c r="I184" s="362">
        <v>45587</v>
      </c>
      <c r="J184" s="362">
        <v>45975</v>
      </c>
      <c r="K184" s="340" t="s">
        <v>101</v>
      </c>
      <c r="L184" s="341">
        <v>500000000</v>
      </c>
      <c r="M184" s="341">
        <v>518745717</v>
      </c>
      <c r="N184" s="341">
        <v>526237928</v>
      </c>
      <c r="O184" s="341">
        <v>500000000</v>
      </c>
      <c r="P184" s="342">
        <v>0.08</v>
      </c>
      <c r="Q184" s="343">
        <v>2.7353789363688168E-3</v>
      </c>
      <c r="R184" s="363">
        <v>1</v>
      </c>
      <c r="S184" s="364" t="s">
        <v>97</v>
      </c>
      <c r="T184" s="337"/>
      <c r="U184" s="337"/>
      <c r="V184" s="337"/>
      <c r="W184" s="337"/>
      <c r="X184" s="337"/>
    </row>
    <row r="185" spans="2:24" s="54" customFormat="1" ht="11.4">
      <c r="B185" s="337"/>
      <c r="C185" s="360" t="s">
        <v>525</v>
      </c>
      <c r="D185" s="361"/>
      <c r="E185" s="338" t="s">
        <v>461</v>
      </c>
      <c r="F185" s="339"/>
      <c r="G185" s="340" t="s">
        <v>95</v>
      </c>
      <c r="H185" s="340" t="s">
        <v>96</v>
      </c>
      <c r="I185" s="362">
        <v>45587</v>
      </c>
      <c r="J185" s="362">
        <v>45975</v>
      </c>
      <c r="K185" s="340" t="s">
        <v>101</v>
      </c>
      <c r="L185" s="341">
        <v>500000000</v>
      </c>
      <c r="M185" s="341">
        <v>518745717</v>
      </c>
      <c r="N185" s="341">
        <v>526237928</v>
      </c>
      <c r="O185" s="341">
        <v>500000000</v>
      </c>
      <c r="P185" s="342">
        <v>0.08</v>
      </c>
      <c r="Q185" s="343">
        <v>2.7353789363688168E-3</v>
      </c>
      <c r="R185" s="363">
        <v>1</v>
      </c>
      <c r="S185" s="364" t="s">
        <v>97</v>
      </c>
      <c r="T185" s="337"/>
      <c r="U185" s="337"/>
      <c r="V185" s="337"/>
      <c r="W185" s="337"/>
      <c r="X185" s="337"/>
    </row>
    <row r="186" spans="2:24" s="54" customFormat="1" ht="11.4">
      <c r="B186" s="337"/>
      <c r="C186" s="360" t="s">
        <v>525</v>
      </c>
      <c r="D186" s="361"/>
      <c r="E186" s="338" t="s">
        <v>461</v>
      </c>
      <c r="F186" s="339"/>
      <c r="G186" s="340" t="s">
        <v>95</v>
      </c>
      <c r="H186" s="340" t="s">
        <v>96</v>
      </c>
      <c r="I186" s="362">
        <v>45587</v>
      </c>
      <c r="J186" s="362">
        <v>45975</v>
      </c>
      <c r="K186" s="340" t="s">
        <v>101</v>
      </c>
      <c r="L186" s="341">
        <v>500000000</v>
      </c>
      <c r="M186" s="341">
        <v>518745717</v>
      </c>
      <c r="N186" s="341">
        <v>526237928</v>
      </c>
      <c r="O186" s="341">
        <v>500000000</v>
      </c>
      <c r="P186" s="342">
        <v>0.08</v>
      </c>
      <c r="Q186" s="343">
        <v>2.7353789363688168E-3</v>
      </c>
      <c r="R186" s="363">
        <v>1</v>
      </c>
      <c r="S186" s="364" t="s">
        <v>97</v>
      </c>
      <c r="T186" s="337"/>
      <c r="U186" s="337"/>
      <c r="V186" s="337"/>
      <c r="W186" s="337"/>
      <c r="X186" s="337"/>
    </row>
    <row r="187" spans="2:24" s="54" customFormat="1" ht="11.4">
      <c r="B187" s="337"/>
      <c r="C187" s="360" t="s">
        <v>525</v>
      </c>
      <c r="D187" s="361"/>
      <c r="E187" s="338" t="s">
        <v>616</v>
      </c>
      <c r="F187" s="339"/>
      <c r="G187" s="340" t="s">
        <v>95</v>
      </c>
      <c r="H187" s="340" t="s">
        <v>96</v>
      </c>
      <c r="I187" s="362">
        <v>45576</v>
      </c>
      <c r="J187" s="362">
        <v>47140</v>
      </c>
      <c r="K187" s="340" t="s">
        <v>101</v>
      </c>
      <c r="L187" s="341">
        <v>500000000</v>
      </c>
      <c r="M187" s="341">
        <v>517908043</v>
      </c>
      <c r="N187" s="341">
        <v>516338742</v>
      </c>
      <c r="O187" s="341">
        <v>500000000</v>
      </c>
      <c r="P187" s="342">
        <v>0.08</v>
      </c>
      <c r="Q187" s="343">
        <v>2.6839230768975911E-3</v>
      </c>
      <c r="R187" s="363">
        <v>1</v>
      </c>
      <c r="S187" s="364" t="s">
        <v>97</v>
      </c>
      <c r="T187" s="337"/>
      <c r="U187" s="337"/>
      <c r="V187" s="337"/>
      <c r="W187" s="337"/>
      <c r="X187" s="337"/>
    </row>
    <row r="188" spans="2:24" s="54" customFormat="1" ht="11.4">
      <c r="B188" s="337"/>
      <c r="C188" s="360" t="s">
        <v>525</v>
      </c>
      <c r="D188" s="361"/>
      <c r="E188" s="338" t="s">
        <v>100</v>
      </c>
      <c r="F188" s="339"/>
      <c r="G188" s="340" t="s">
        <v>95</v>
      </c>
      <c r="H188" s="340" t="s">
        <v>96</v>
      </c>
      <c r="I188" s="362">
        <v>45182</v>
      </c>
      <c r="J188" s="362">
        <v>45859</v>
      </c>
      <c r="K188" s="340" t="s">
        <v>101</v>
      </c>
      <c r="L188" s="341">
        <v>500000000</v>
      </c>
      <c r="M188" s="341">
        <v>513879933</v>
      </c>
      <c r="N188" s="341">
        <v>511850549</v>
      </c>
      <c r="O188" s="341">
        <v>500000000</v>
      </c>
      <c r="P188" s="342">
        <v>8.8499999999999995E-2</v>
      </c>
      <c r="Q188" s="343">
        <v>2.6605934992648705E-3</v>
      </c>
      <c r="R188" s="363">
        <v>1</v>
      </c>
      <c r="S188" s="364" t="s">
        <v>97</v>
      </c>
      <c r="T188" s="337"/>
      <c r="U188" s="337"/>
      <c r="V188" s="337"/>
      <c r="W188" s="337"/>
      <c r="X188" s="337"/>
    </row>
    <row r="189" spans="2:24" s="54" customFormat="1" ht="11.4">
      <c r="B189" s="337"/>
      <c r="C189" s="360" t="s">
        <v>613</v>
      </c>
      <c r="D189" s="361"/>
      <c r="E189" s="338" t="s">
        <v>100</v>
      </c>
      <c r="F189" s="339"/>
      <c r="G189" s="340" t="s">
        <v>95</v>
      </c>
      <c r="H189" s="340" t="s">
        <v>96</v>
      </c>
      <c r="I189" s="362">
        <v>45254</v>
      </c>
      <c r="J189" s="362">
        <v>45883</v>
      </c>
      <c r="K189" s="340" t="s">
        <v>101</v>
      </c>
      <c r="L189" s="341">
        <v>500000000</v>
      </c>
      <c r="M189" s="341">
        <v>508954000</v>
      </c>
      <c r="N189" s="341">
        <v>508657319</v>
      </c>
      <c r="O189" s="341">
        <v>500000000</v>
      </c>
      <c r="P189" s="342">
        <v>0.09</v>
      </c>
      <c r="Q189" s="343">
        <v>2.6439951250006328E-3</v>
      </c>
      <c r="R189" s="363">
        <v>1</v>
      </c>
      <c r="S189" s="364" t="s">
        <v>97</v>
      </c>
      <c r="T189" s="337"/>
      <c r="U189" s="337"/>
      <c r="V189" s="337"/>
      <c r="W189" s="337"/>
      <c r="X189" s="337"/>
    </row>
    <row r="190" spans="2:24" s="54" customFormat="1" ht="11.4">
      <c r="B190" s="337"/>
      <c r="C190" s="360" t="s">
        <v>525</v>
      </c>
      <c r="D190" s="361"/>
      <c r="E190" s="338" t="s">
        <v>616</v>
      </c>
      <c r="F190" s="339"/>
      <c r="G190" s="340" t="s">
        <v>95</v>
      </c>
      <c r="H190" s="340" t="s">
        <v>96</v>
      </c>
      <c r="I190" s="362">
        <v>45195</v>
      </c>
      <c r="J190" s="362">
        <v>46265</v>
      </c>
      <c r="K190" s="340" t="s">
        <v>101</v>
      </c>
      <c r="L190" s="341">
        <v>500000000</v>
      </c>
      <c r="M190" s="341">
        <v>506274803.5</v>
      </c>
      <c r="N190" s="341">
        <v>505674099</v>
      </c>
      <c r="O190" s="341">
        <v>500000000</v>
      </c>
      <c r="P190" s="342">
        <v>8.2500000000000004E-2</v>
      </c>
      <c r="Q190" s="343">
        <v>2.6284883803964049E-3</v>
      </c>
      <c r="R190" s="363">
        <v>1</v>
      </c>
      <c r="S190" s="364" t="s">
        <v>97</v>
      </c>
      <c r="T190" s="337"/>
      <c r="U190" s="337"/>
      <c r="V190" s="337"/>
      <c r="W190" s="337"/>
      <c r="X190" s="337"/>
    </row>
    <row r="191" spans="2:24" s="54" customFormat="1" ht="11.4">
      <c r="B191" s="337"/>
      <c r="C191" s="360" t="s">
        <v>525</v>
      </c>
      <c r="D191" s="361"/>
      <c r="E191" s="338" t="s">
        <v>616</v>
      </c>
      <c r="F191" s="339"/>
      <c r="G191" s="340" t="s">
        <v>95</v>
      </c>
      <c r="H191" s="340" t="s">
        <v>96</v>
      </c>
      <c r="I191" s="362">
        <v>45195</v>
      </c>
      <c r="J191" s="362">
        <v>46265</v>
      </c>
      <c r="K191" s="340" t="s">
        <v>101</v>
      </c>
      <c r="L191" s="341">
        <v>500000000</v>
      </c>
      <c r="M191" s="341">
        <v>506274803.5</v>
      </c>
      <c r="N191" s="341">
        <v>505674099</v>
      </c>
      <c r="O191" s="341">
        <v>500000000</v>
      </c>
      <c r="P191" s="342">
        <v>8.2500000000000004E-2</v>
      </c>
      <c r="Q191" s="343">
        <v>2.6284883803964049E-3</v>
      </c>
      <c r="R191" s="363">
        <v>1</v>
      </c>
      <c r="S191" s="364" t="s">
        <v>97</v>
      </c>
      <c r="T191" s="337"/>
      <c r="U191" s="337"/>
      <c r="V191" s="337"/>
      <c r="W191" s="337"/>
      <c r="X191" s="337"/>
    </row>
    <row r="192" spans="2:24" s="54" customFormat="1" ht="11.4">
      <c r="B192" s="337"/>
      <c r="C192" s="360" t="s">
        <v>613</v>
      </c>
      <c r="D192" s="361"/>
      <c r="E192" s="338" t="s">
        <v>617</v>
      </c>
      <c r="F192" s="339"/>
      <c r="G192" s="340" t="s">
        <v>95</v>
      </c>
      <c r="H192" s="340" t="s">
        <v>96</v>
      </c>
      <c r="I192" s="362">
        <v>45572</v>
      </c>
      <c r="J192" s="362">
        <v>46168</v>
      </c>
      <c r="K192" s="340" t="s">
        <v>101</v>
      </c>
      <c r="L192" s="341">
        <v>460000000</v>
      </c>
      <c r="M192" s="341">
        <v>472628380</v>
      </c>
      <c r="N192" s="341">
        <v>470810131</v>
      </c>
      <c r="O192" s="341">
        <v>460000000</v>
      </c>
      <c r="P192" s="342">
        <v>8.9499999999999996E-2</v>
      </c>
      <c r="Q192" s="343">
        <v>2.4472658598763018E-3</v>
      </c>
      <c r="R192" s="363">
        <v>1</v>
      </c>
      <c r="S192" s="364" t="s">
        <v>97</v>
      </c>
      <c r="T192" s="337"/>
      <c r="U192" s="337"/>
      <c r="V192" s="337"/>
      <c r="W192" s="337"/>
      <c r="X192" s="337"/>
    </row>
    <row r="193" spans="2:24" s="54" customFormat="1" ht="11.4">
      <c r="B193" s="337"/>
      <c r="C193" s="360" t="s">
        <v>614</v>
      </c>
      <c r="D193" s="361"/>
      <c r="E193" s="338" t="s">
        <v>616</v>
      </c>
      <c r="F193" s="339"/>
      <c r="G193" s="340" t="s">
        <v>95</v>
      </c>
      <c r="H193" s="340" t="s">
        <v>96</v>
      </c>
      <c r="I193" s="362">
        <v>45576</v>
      </c>
      <c r="J193" s="362">
        <v>45806</v>
      </c>
      <c r="K193" s="340" t="s">
        <v>101</v>
      </c>
      <c r="L193" s="341">
        <v>255000000</v>
      </c>
      <c r="M193" s="341">
        <v>283660725</v>
      </c>
      <c r="N193" s="341">
        <v>267552385</v>
      </c>
      <c r="O193" s="341">
        <v>255000000</v>
      </c>
      <c r="P193" s="342">
        <v>0.16</v>
      </c>
      <c r="Q193" s="343">
        <v>1.3907343415661979E-3</v>
      </c>
      <c r="R193" s="363">
        <v>1</v>
      </c>
      <c r="S193" s="364" t="s">
        <v>97</v>
      </c>
      <c r="T193" s="337"/>
      <c r="U193" s="337"/>
      <c r="V193" s="337"/>
      <c r="W193" s="337"/>
      <c r="X193" s="337"/>
    </row>
    <row r="194" spans="2:24" s="54" customFormat="1" ht="11.4">
      <c r="B194" s="337"/>
      <c r="C194" s="360" t="s">
        <v>525</v>
      </c>
      <c r="D194" s="361"/>
      <c r="E194" s="338" t="s">
        <v>461</v>
      </c>
      <c r="F194" s="339"/>
      <c r="G194" s="340" t="s">
        <v>95</v>
      </c>
      <c r="H194" s="340" t="s">
        <v>96</v>
      </c>
      <c r="I194" s="362">
        <v>45576</v>
      </c>
      <c r="J194" s="362">
        <v>45911</v>
      </c>
      <c r="K194" s="340" t="s">
        <v>101</v>
      </c>
      <c r="L194" s="341">
        <v>250000000</v>
      </c>
      <c r="M194" s="341">
        <v>254248550</v>
      </c>
      <c r="N194" s="341">
        <v>252982892</v>
      </c>
      <c r="O194" s="341">
        <v>250000000</v>
      </c>
      <c r="P194" s="342">
        <v>8.7999999999999995E-2</v>
      </c>
      <c r="Q194" s="343">
        <v>1.3150022779020733E-3</v>
      </c>
      <c r="R194" s="363">
        <v>1</v>
      </c>
      <c r="S194" s="364" t="s">
        <v>97</v>
      </c>
      <c r="T194" s="337"/>
      <c r="U194" s="337"/>
      <c r="V194" s="337"/>
      <c r="W194" s="337"/>
      <c r="X194" s="337"/>
    </row>
    <row r="195" spans="2:24" s="54" customFormat="1" ht="11.4">
      <c r="B195" s="337"/>
      <c r="C195" s="360" t="s">
        <v>525</v>
      </c>
      <c r="D195" s="361"/>
      <c r="E195" s="338" t="s">
        <v>461</v>
      </c>
      <c r="F195" s="339"/>
      <c r="G195" s="340" t="s">
        <v>95</v>
      </c>
      <c r="H195" s="340" t="s">
        <v>96</v>
      </c>
      <c r="I195" s="362">
        <v>45576</v>
      </c>
      <c r="J195" s="362">
        <v>45911</v>
      </c>
      <c r="K195" s="340" t="s">
        <v>101</v>
      </c>
      <c r="L195" s="341">
        <v>250000000</v>
      </c>
      <c r="M195" s="341">
        <v>254248550</v>
      </c>
      <c r="N195" s="341">
        <v>252982892</v>
      </c>
      <c r="O195" s="341">
        <v>250000000</v>
      </c>
      <c r="P195" s="342">
        <v>8.7999999999999995E-2</v>
      </c>
      <c r="Q195" s="343">
        <v>1.3150022779020733E-3</v>
      </c>
      <c r="R195" s="363">
        <v>1</v>
      </c>
      <c r="S195" s="364" t="s">
        <v>97</v>
      </c>
      <c r="T195" s="337"/>
      <c r="U195" s="337"/>
      <c r="V195" s="337"/>
      <c r="W195" s="337"/>
      <c r="X195" s="337"/>
    </row>
    <row r="196" spans="2:24" s="54" customFormat="1" ht="11.4">
      <c r="B196" s="337"/>
      <c r="C196" s="360" t="s">
        <v>525</v>
      </c>
      <c r="D196" s="361"/>
      <c r="E196" s="338" t="s">
        <v>461</v>
      </c>
      <c r="F196" s="339"/>
      <c r="G196" s="340" t="s">
        <v>95</v>
      </c>
      <c r="H196" s="340" t="s">
        <v>96</v>
      </c>
      <c r="I196" s="362">
        <v>45576</v>
      </c>
      <c r="J196" s="362">
        <v>45911</v>
      </c>
      <c r="K196" s="340" t="s">
        <v>101</v>
      </c>
      <c r="L196" s="341">
        <v>250000000</v>
      </c>
      <c r="M196" s="341">
        <v>254248550</v>
      </c>
      <c r="N196" s="341">
        <v>252982892</v>
      </c>
      <c r="O196" s="341">
        <v>250000000</v>
      </c>
      <c r="P196" s="342">
        <v>8.7999999999999995E-2</v>
      </c>
      <c r="Q196" s="343">
        <v>1.3150022779020733E-3</v>
      </c>
      <c r="R196" s="363">
        <v>1</v>
      </c>
      <c r="S196" s="364" t="s">
        <v>97</v>
      </c>
      <c r="T196" s="337"/>
      <c r="U196" s="337"/>
      <c r="V196" s="337"/>
      <c r="W196" s="337"/>
      <c r="X196" s="337"/>
    </row>
    <row r="197" spans="2:24" s="54" customFormat="1" ht="11.4">
      <c r="B197" s="337"/>
      <c r="C197" s="360" t="s">
        <v>525</v>
      </c>
      <c r="D197" s="361"/>
      <c r="E197" s="338" t="s">
        <v>461</v>
      </c>
      <c r="F197" s="339"/>
      <c r="G197" s="340" t="s">
        <v>95</v>
      </c>
      <c r="H197" s="340" t="s">
        <v>96</v>
      </c>
      <c r="I197" s="362">
        <v>45576</v>
      </c>
      <c r="J197" s="362">
        <v>45911</v>
      </c>
      <c r="K197" s="340" t="s">
        <v>101</v>
      </c>
      <c r="L197" s="341">
        <v>250000000</v>
      </c>
      <c r="M197" s="341">
        <v>254248550</v>
      </c>
      <c r="N197" s="341">
        <v>252982892</v>
      </c>
      <c r="O197" s="341">
        <v>250000000</v>
      </c>
      <c r="P197" s="342">
        <v>8.7999999999999995E-2</v>
      </c>
      <c r="Q197" s="343">
        <v>1.3150022779020733E-3</v>
      </c>
      <c r="R197" s="363">
        <v>1</v>
      </c>
      <c r="S197" s="364" t="s">
        <v>97</v>
      </c>
      <c r="T197" s="337"/>
      <c r="U197" s="337"/>
      <c r="V197" s="337"/>
      <c r="W197" s="337"/>
      <c r="X197" s="337"/>
    </row>
    <row r="198" spans="2:24" s="54" customFormat="1" ht="11.4">
      <c r="B198" s="337"/>
      <c r="C198" s="360" t="s">
        <v>525</v>
      </c>
      <c r="D198" s="361"/>
      <c r="E198" s="338" t="s">
        <v>461</v>
      </c>
      <c r="F198" s="339"/>
      <c r="G198" s="340" t="s">
        <v>95</v>
      </c>
      <c r="H198" s="340" t="s">
        <v>96</v>
      </c>
      <c r="I198" s="362">
        <v>45576</v>
      </c>
      <c r="J198" s="362">
        <v>45911</v>
      </c>
      <c r="K198" s="340" t="s">
        <v>101</v>
      </c>
      <c r="L198" s="341">
        <v>250000000</v>
      </c>
      <c r="M198" s="341">
        <v>254248550</v>
      </c>
      <c r="N198" s="341">
        <v>252982892</v>
      </c>
      <c r="O198" s="341">
        <v>250000000</v>
      </c>
      <c r="P198" s="342">
        <v>8.7999999999999995E-2</v>
      </c>
      <c r="Q198" s="343">
        <v>1.3150022779020733E-3</v>
      </c>
      <c r="R198" s="363">
        <v>1</v>
      </c>
      <c r="S198" s="364" t="s">
        <v>97</v>
      </c>
      <c r="T198" s="337"/>
      <c r="U198" s="337"/>
      <c r="V198" s="337"/>
      <c r="W198" s="337"/>
      <c r="X198" s="337"/>
    </row>
    <row r="199" spans="2:24" s="54" customFormat="1" ht="11.4">
      <c r="B199" s="337"/>
      <c r="C199" s="360" t="s">
        <v>525</v>
      </c>
      <c r="D199" s="361"/>
      <c r="E199" s="338" t="s">
        <v>461</v>
      </c>
      <c r="F199" s="339"/>
      <c r="G199" s="340" t="s">
        <v>95</v>
      </c>
      <c r="H199" s="340" t="s">
        <v>96</v>
      </c>
      <c r="I199" s="362">
        <v>45576</v>
      </c>
      <c r="J199" s="362">
        <v>45911</v>
      </c>
      <c r="K199" s="340" t="s">
        <v>101</v>
      </c>
      <c r="L199" s="341">
        <v>250000000</v>
      </c>
      <c r="M199" s="341">
        <v>254248550</v>
      </c>
      <c r="N199" s="341">
        <v>252982892</v>
      </c>
      <c r="O199" s="341">
        <v>250000000</v>
      </c>
      <c r="P199" s="342">
        <v>8.7999999999999995E-2</v>
      </c>
      <c r="Q199" s="343">
        <v>1.3150022779020733E-3</v>
      </c>
      <c r="R199" s="363">
        <v>1</v>
      </c>
      <c r="S199" s="364" t="s">
        <v>97</v>
      </c>
      <c r="T199" s="337"/>
      <c r="U199" s="337"/>
      <c r="V199" s="337"/>
      <c r="W199" s="337"/>
      <c r="X199" s="337"/>
    </row>
    <row r="200" spans="2:24" s="54" customFormat="1" ht="11.4">
      <c r="B200" s="337"/>
      <c r="C200" s="360" t="s">
        <v>525</v>
      </c>
      <c r="D200" s="361"/>
      <c r="E200" s="338" t="s">
        <v>461</v>
      </c>
      <c r="F200" s="339"/>
      <c r="G200" s="340" t="s">
        <v>95</v>
      </c>
      <c r="H200" s="340" t="s">
        <v>96</v>
      </c>
      <c r="I200" s="362">
        <v>45576</v>
      </c>
      <c r="J200" s="362">
        <v>45911</v>
      </c>
      <c r="K200" s="340" t="s">
        <v>101</v>
      </c>
      <c r="L200" s="341">
        <v>250000000</v>
      </c>
      <c r="M200" s="341">
        <v>254248550</v>
      </c>
      <c r="N200" s="341">
        <v>252982892</v>
      </c>
      <c r="O200" s="341">
        <v>250000000</v>
      </c>
      <c r="P200" s="342">
        <v>8.7999999999999995E-2</v>
      </c>
      <c r="Q200" s="343">
        <v>1.3150022779020733E-3</v>
      </c>
      <c r="R200" s="363">
        <v>0.9</v>
      </c>
      <c r="S200" s="364" t="s">
        <v>97</v>
      </c>
      <c r="T200" s="337"/>
      <c r="U200" s="337"/>
      <c r="V200" s="337"/>
      <c r="W200" s="337"/>
      <c r="X200" s="337"/>
    </row>
    <row r="201" spans="2:24" s="54" customFormat="1" ht="11.4">
      <c r="B201" s="337"/>
      <c r="C201" s="360" t="s">
        <v>525</v>
      </c>
      <c r="D201" s="361"/>
      <c r="E201" s="338" t="s">
        <v>461</v>
      </c>
      <c r="F201" s="339"/>
      <c r="G201" s="340" t="s">
        <v>95</v>
      </c>
      <c r="H201" s="340" t="s">
        <v>96</v>
      </c>
      <c r="I201" s="362">
        <v>45576</v>
      </c>
      <c r="J201" s="362">
        <v>45911</v>
      </c>
      <c r="K201" s="340" t="s">
        <v>101</v>
      </c>
      <c r="L201" s="341">
        <v>250000000</v>
      </c>
      <c r="M201" s="341">
        <v>254248550</v>
      </c>
      <c r="N201" s="341">
        <v>252982892</v>
      </c>
      <c r="O201" s="341">
        <v>250000000</v>
      </c>
      <c r="P201" s="342">
        <v>8.7999999999999995E-2</v>
      </c>
      <c r="Q201" s="343">
        <v>1.3150022779020733E-3</v>
      </c>
      <c r="R201" s="363">
        <v>0.9</v>
      </c>
      <c r="S201" s="364" t="s">
        <v>97</v>
      </c>
      <c r="T201" s="337"/>
      <c r="U201" s="337"/>
      <c r="V201" s="337"/>
      <c r="W201" s="337"/>
      <c r="X201" s="337"/>
    </row>
    <row r="202" spans="2:24" s="54" customFormat="1" ht="11.4">
      <c r="B202" s="337"/>
      <c r="C202" s="360" t="s">
        <v>525</v>
      </c>
      <c r="D202" s="361"/>
      <c r="E202" s="338" t="s">
        <v>461</v>
      </c>
      <c r="F202" s="339"/>
      <c r="G202" s="340" t="s">
        <v>95</v>
      </c>
      <c r="H202" s="340" t="s">
        <v>96</v>
      </c>
      <c r="I202" s="362">
        <v>45576</v>
      </c>
      <c r="J202" s="362">
        <v>45911</v>
      </c>
      <c r="K202" s="340" t="s">
        <v>101</v>
      </c>
      <c r="L202" s="341">
        <v>250000000</v>
      </c>
      <c r="M202" s="341">
        <v>254248550</v>
      </c>
      <c r="N202" s="341">
        <v>252982892</v>
      </c>
      <c r="O202" s="341">
        <v>250000000</v>
      </c>
      <c r="P202" s="342">
        <v>8.7999999999999995E-2</v>
      </c>
      <c r="Q202" s="343">
        <v>1.3150022779020733E-3</v>
      </c>
      <c r="R202" s="363">
        <v>1</v>
      </c>
      <c r="S202" s="364" t="s">
        <v>97</v>
      </c>
      <c r="T202" s="337"/>
      <c r="U202" s="337"/>
      <c r="V202" s="337"/>
      <c r="W202" s="337"/>
      <c r="X202" s="337"/>
    </row>
    <row r="203" spans="2:24" s="54" customFormat="1" ht="11.4">
      <c r="B203" s="337"/>
      <c r="C203" s="360" t="s">
        <v>525</v>
      </c>
      <c r="D203" s="361"/>
      <c r="E203" s="338" t="s">
        <v>461</v>
      </c>
      <c r="F203" s="339"/>
      <c r="G203" s="340" t="s">
        <v>95</v>
      </c>
      <c r="H203" s="340" t="s">
        <v>96</v>
      </c>
      <c r="I203" s="362">
        <v>45576</v>
      </c>
      <c r="J203" s="362">
        <v>45911</v>
      </c>
      <c r="K203" s="340" t="s">
        <v>101</v>
      </c>
      <c r="L203" s="341">
        <v>250000000</v>
      </c>
      <c r="M203" s="341">
        <v>254248550</v>
      </c>
      <c r="N203" s="341">
        <v>252982892</v>
      </c>
      <c r="O203" s="341">
        <v>250000000</v>
      </c>
      <c r="P203" s="342">
        <v>8.7999999999999995E-2</v>
      </c>
      <c r="Q203" s="343">
        <v>1.3150022779020733E-3</v>
      </c>
      <c r="R203" s="363">
        <v>0.9</v>
      </c>
      <c r="S203" s="364" t="s">
        <v>97</v>
      </c>
      <c r="T203" s="337"/>
      <c r="U203" s="337"/>
      <c r="V203" s="337"/>
      <c r="W203" s="337"/>
      <c r="X203" s="337"/>
    </row>
    <row r="204" spans="2:24" s="54" customFormat="1" ht="11.4">
      <c r="B204" s="337"/>
      <c r="C204" s="360" t="s">
        <v>525</v>
      </c>
      <c r="D204" s="361"/>
      <c r="E204" s="338" t="s">
        <v>616</v>
      </c>
      <c r="F204" s="339"/>
      <c r="G204" s="340" t="s">
        <v>95</v>
      </c>
      <c r="H204" s="340" t="s">
        <v>96</v>
      </c>
      <c r="I204" s="362">
        <v>45302</v>
      </c>
      <c r="J204" s="362">
        <v>46043</v>
      </c>
      <c r="K204" s="340" t="s">
        <v>101</v>
      </c>
      <c r="L204" s="341">
        <v>200000000</v>
      </c>
      <c r="M204" s="341">
        <v>200000000</v>
      </c>
      <c r="N204" s="341">
        <v>203019178</v>
      </c>
      <c r="O204" s="341">
        <v>200000000</v>
      </c>
      <c r="P204" s="342">
        <v>7.2499999999999995E-2</v>
      </c>
      <c r="Q204" s="343">
        <v>1.055291444481576E-3</v>
      </c>
      <c r="R204" s="363">
        <v>0.9</v>
      </c>
      <c r="S204" s="364" t="s">
        <v>97</v>
      </c>
      <c r="T204" s="337"/>
      <c r="U204" s="337"/>
      <c r="V204" s="337"/>
      <c r="W204" s="337"/>
      <c r="X204" s="337"/>
    </row>
    <row r="205" spans="2:24" s="54" customFormat="1" ht="11.4">
      <c r="B205" s="337"/>
      <c r="C205" s="360" t="s">
        <v>525</v>
      </c>
      <c r="D205" s="361"/>
      <c r="E205" s="338" t="s">
        <v>616</v>
      </c>
      <c r="F205" s="339"/>
      <c r="G205" s="340" t="s">
        <v>95</v>
      </c>
      <c r="H205" s="340" t="s">
        <v>96</v>
      </c>
      <c r="I205" s="362">
        <v>45302</v>
      </c>
      <c r="J205" s="362">
        <v>46043</v>
      </c>
      <c r="K205" s="340" t="s">
        <v>101</v>
      </c>
      <c r="L205" s="341">
        <v>200000000</v>
      </c>
      <c r="M205" s="341">
        <v>200000000</v>
      </c>
      <c r="N205" s="341">
        <v>203019178</v>
      </c>
      <c r="O205" s="341">
        <v>200000000</v>
      </c>
      <c r="P205" s="342">
        <v>7.2499999999999995E-2</v>
      </c>
      <c r="Q205" s="343">
        <v>1.055291444481576E-3</v>
      </c>
      <c r="R205" s="363">
        <v>1</v>
      </c>
      <c r="S205" s="364" t="s">
        <v>97</v>
      </c>
      <c r="T205" s="337"/>
      <c r="U205" s="337"/>
      <c r="V205" s="337"/>
      <c r="W205" s="337"/>
      <c r="X205" s="337"/>
    </row>
    <row r="206" spans="2:24" s="54" customFormat="1" ht="11.4">
      <c r="B206" s="337"/>
      <c r="C206" s="360" t="s">
        <v>525</v>
      </c>
      <c r="D206" s="361"/>
      <c r="E206" s="338" t="s">
        <v>616</v>
      </c>
      <c r="F206" s="339"/>
      <c r="G206" s="340" t="s">
        <v>95</v>
      </c>
      <c r="H206" s="340" t="s">
        <v>96</v>
      </c>
      <c r="I206" s="362">
        <v>45302</v>
      </c>
      <c r="J206" s="362">
        <v>46043</v>
      </c>
      <c r="K206" s="340" t="s">
        <v>101</v>
      </c>
      <c r="L206" s="341">
        <v>200000000</v>
      </c>
      <c r="M206" s="341">
        <v>200000000</v>
      </c>
      <c r="N206" s="341">
        <v>203019178</v>
      </c>
      <c r="O206" s="341">
        <v>200000000</v>
      </c>
      <c r="P206" s="342">
        <v>7.2499999999999995E-2</v>
      </c>
      <c r="Q206" s="343">
        <v>1.055291444481576E-3</v>
      </c>
      <c r="R206" s="363">
        <v>1</v>
      </c>
      <c r="S206" s="364" t="s">
        <v>97</v>
      </c>
      <c r="T206" s="337"/>
      <c r="U206" s="337"/>
      <c r="V206" s="337"/>
      <c r="W206" s="337"/>
      <c r="X206" s="337"/>
    </row>
    <row r="207" spans="2:24" s="54" customFormat="1" ht="11.4">
      <c r="B207" s="337"/>
      <c r="C207" s="360" t="s">
        <v>525</v>
      </c>
      <c r="D207" s="361"/>
      <c r="E207" s="338" t="s">
        <v>616</v>
      </c>
      <c r="F207" s="339"/>
      <c r="G207" s="340" t="s">
        <v>95</v>
      </c>
      <c r="H207" s="340" t="s">
        <v>96</v>
      </c>
      <c r="I207" s="362">
        <v>45302</v>
      </c>
      <c r="J207" s="362">
        <v>46043</v>
      </c>
      <c r="K207" s="340" t="s">
        <v>101</v>
      </c>
      <c r="L207" s="341">
        <v>200000000</v>
      </c>
      <c r="M207" s="341">
        <v>200000000</v>
      </c>
      <c r="N207" s="341">
        <v>203019178</v>
      </c>
      <c r="O207" s="341">
        <v>200000000</v>
      </c>
      <c r="P207" s="342">
        <v>7.2499999999999995E-2</v>
      </c>
      <c r="Q207" s="343">
        <v>1.055291444481576E-3</v>
      </c>
      <c r="R207" s="363">
        <v>1</v>
      </c>
      <c r="S207" s="364" t="s">
        <v>97</v>
      </c>
      <c r="T207" s="337"/>
      <c r="U207" s="337"/>
      <c r="V207" s="337"/>
      <c r="W207" s="337"/>
      <c r="X207" s="337"/>
    </row>
    <row r="208" spans="2:24" s="54" customFormat="1" ht="11.4">
      <c r="B208" s="337"/>
      <c r="C208" s="360" t="s">
        <v>525</v>
      </c>
      <c r="D208" s="361"/>
      <c r="E208" s="338" t="s">
        <v>616</v>
      </c>
      <c r="F208" s="339"/>
      <c r="G208" s="340" t="s">
        <v>95</v>
      </c>
      <c r="H208" s="340" t="s">
        <v>96</v>
      </c>
      <c r="I208" s="362">
        <v>45302</v>
      </c>
      <c r="J208" s="362">
        <v>46043</v>
      </c>
      <c r="K208" s="340" t="s">
        <v>101</v>
      </c>
      <c r="L208" s="341">
        <v>200000000</v>
      </c>
      <c r="M208" s="341">
        <v>200000000</v>
      </c>
      <c r="N208" s="341">
        <v>203019178</v>
      </c>
      <c r="O208" s="341">
        <v>200000000</v>
      </c>
      <c r="P208" s="342">
        <v>7.2499999999999995E-2</v>
      </c>
      <c r="Q208" s="343">
        <v>1.055291444481576E-3</v>
      </c>
      <c r="R208" s="363">
        <v>1</v>
      </c>
      <c r="S208" s="364" t="s">
        <v>97</v>
      </c>
      <c r="T208" s="337"/>
      <c r="U208" s="337"/>
      <c r="V208" s="337"/>
      <c r="W208" s="337"/>
      <c r="X208" s="337"/>
    </row>
    <row r="209" spans="2:24" s="54" customFormat="1" ht="11.4">
      <c r="B209" s="337"/>
      <c r="C209" s="360" t="s">
        <v>525</v>
      </c>
      <c r="D209" s="361"/>
      <c r="E209" s="338" t="s">
        <v>616</v>
      </c>
      <c r="F209" s="339"/>
      <c r="G209" s="340" t="s">
        <v>95</v>
      </c>
      <c r="H209" s="340" t="s">
        <v>96</v>
      </c>
      <c r="I209" s="362">
        <v>45302</v>
      </c>
      <c r="J209" s="362">
        <v>46043</v>
      </c>
      <c r="K209" s="340" t="s">
        <v>101</v>
      </c>
      <c r="L209" s="341">
        <v>200000000</v>
      </c>
      <c r="M209" s="341">
        <v>200000000</v>
      </c>
      <c r="N209" s="341">
        <v>203019178</v>
      </c>
      <c r="O209" s="341">
        <v>200000000</v>
      </c>
      <c r="P209" s="342">
        <v>7.2499999999999995E-2</v>
      </c>
      <c r="Q209" s="343">
        <v>1.055291444481576E-3</v>
      </c>
      <c r="R209" s="363">
        <v>1</v>
      </c>
      <c r="S209" s="364" t="s">
        <v>97</v>
      </c>
      <c r="T209" s="337"/>
      <c r="U209" s="337"/>
      <c r="V209" s="337"/>
      <c r="W209" s="337"/>
      <c r="X209" s="337"/>
    </row>
    <row r="210" spans="2:24" s="54" customFormat="1" ht="11.4">
      <c r="B210" s="337"/>
      <c r="C210" s="360" t="s">
        <v>525</v>
      </c>
      <c r="D210" s="361"/>
      <c r="E210" s="338" t="s">
        <v>616</v>
      </c>
      <c r="F210" s="339"/>
      <c r="G210" s="340" t="s">
        <v>95</v>
      </c>
      <c r="H210" s="340" t="s">
        <v>96</v>
      </c>
      <c r="I210" s="362">
        <v>45302</v>
      </c>
      <c r="J210" s="362">
        <v>46043</v>
      </c>
      <c r="K210" s="340" t="s">
        <v>101</v>
      </c>
      <c r="L210" s="341">
        <v>200000000</v>
      </c>
      <c r="M210" s="341">
        <v>200000000</v>
      </c>
      <c r="N210" s="341">
        <v>203019178</v>
      </c>
      <c r="O210" s="341">
        <v>200000000</v>
      </c>
      <c r="P210" s="342">
        <v>7.2499999999999995E-2</v>
      </c>
      <c r="Q210" s="343">
        <v>1.055291444481576E-3</v>
      </c>
      <c r="R210" s="363">
        <v>1</v>
      </c>
      <c r="S210" s="364" t="s">
        <v>97</v>
      </c>
      <c r="T210" s="337"/>
      <c r="U210" s="337"/>
      <c r="V210" s="337"/>
      <c r="W210" s="337"/>
      <c r="X210" s="337"/>
    </row>
    <row r="211" spans="2:24" s="54" customFormat="1" ht="11.4">
      <c r="B211" s="337"/>
      <c r="C211" s="360" t="s">
        <v>525</v>
      </c>
      <c r="D211" s="361"/>
      <c r="E211" s="338" t="s">
        <v>616</v>
      </c>
      <c r="F211" s="339"/>
      <c r="G211" s="340" t="s">
        <v>95</v>
      </c>
      <c r="H211" s="340" t="s">
        <v>96</v>
      </c>
      <c r="I211" s="362">
        <v>45302</v>
      </c>
      <c r="J211" s="362">
        <v>46043</v>
      </c>
      <c r="K211" s="340" t="s">
        <v>101</v>
      </c>
      <c r="L211" s="341">
        <v>200000000</v>
      </c>
      <c r="M211" s="341">
        <v>200000000</v>
      </c>
      <c r="N211" s="341">
        <v>203019178</v>
      </c>
      <c r="O211" s="341">
        <v>200000000</v>
      </c>
      <c r="P211" s="342">
        <v>7.2499999999999995E-2</v>
      </c>
      <c r="Q211" s="343">
        <v>1.055291444481576E-3</v>
      </c>
      <c r="R211" s="363">
        <v>1</v>
      </c>
      <c r="S211" s="364" t="s">
        <v>97</v>
      </c>
      <c r="T211" s="337"/>
      <c r="U211" s="337"/>
      <c r="V211" s="337"/>
      <c r="W211" s="337"/>
      <c r="X211" s="337"/>
    </row>
    <row r="212" spans="2:24" s="54" customFormat="1" ht="11.4">
      <c r="B212" s="337"/>
      <c r="C212" s="360" t="s">
        <v>525</v>
      </c>
      <c r="D212" s="361"/>
      <c r="E212" s="338" t="s">
        <v>616</v>
      </c>
      <c r="F212" s="339"/>
      <c r="G212" s="340" t="s">
        <v>95</v>
      </c>
      <c r="H212" s="340" t="s">
        <v>96</v>
      </c>
      <c r="I212" s="362">
        <v>45302</v>
      </c>
      <c r="J212" s="362">
        <v>46043</v>
      </c>
      <c r="K212" s="340" t="s">
        <v>101</v>
      </c>
      <c r="L212" s="341">
        <v>200000000</v>
      </c>
      <c r="M212" s="341">
        <v>200000000</v>
      </c>
      <c r="N212" s="341">
        <v>203019178</v>
      </c>
      <c r="O212" s="341">
        <v>200000000</v>
      </c>
      <c r="P212" s="342">
        <v>7.2499999999999995E-2</v>
      </c>
      <c r="Q212" s="343">
        <v>1.055291444481576E-3</v>
      </c>
      <c r="R212" s="363">
        <v>1</v>
      </c>
      <c r="S212" s="364" t="s">
        <v>97</v>
      </c>
      <c r="T212" s="337"/>
      <c r="U212" s="337"/>
      <c r="V212" s="337"/>
      <c r="W212" s="337"/>
      <c r="X212" s="337"/>
    </row>
    <row r="213" spans="2:24" s="54" customFormat="1" ht="11.4">
      <c r="B213" s="337"/>
      <c r="C213" s="360" t="s">
        <v>525</v>
      </c>
      <c r="D213" s="361"/>
      <c r="E213" s="338" t="s">
        <v>616</v>
      </c>
      <c r="F213" s="339"/>
      <c r="G213" s="340" t="s">
        <v>95</v>
      </c>
      <c r="H213" s="340" t="s">
        <v>96</v>
      </c>
      <c r="I213" s="362">
        <v>45302</v>
      </c>
      <c r="J213" s="362">
        <v>46043</v>
      </c>
      <c r="K213" s="340" t="s">
        <v>101</v>
      </c>
      <c r="L213" s="341">
        <v>200000000</v>
      </c>
      <c r="M213" s="341">
        <v>200000000</v>
      </c>
      <c r="N213" s="341">
        <v>203019178</v>
      </c>
      <c r="O213" s="341">
        <v>200000000</v>
      </c>
      <c r="P213" s="342">
        <v>7.2499999999999995E-2</v>
      </c>
      <c r="Q213" s="343">
        <v>1.055291444481576E-3</v>
      </c>
      <c r="R213" s="363">
        <v>1</v>
      </c>
      <c r="S213" s="364" t="s">
        <v>97</v>
      </c>
      <c r="T213" s="337"/>
      <c r="U213" s="337"/>
      <c r="V213" s="337"/>
      <c r="W213" s="337"/>
      <c r="X213" s="337"/>
    </row>
    <row r="214" spans="2:24" s="54" customFormat="1" ht="11.4">
      <c r="B214" s="337"/>
      <c r="C214" s="360" t="s">
        <v>525</v>
      </c>
      <c r="D214" s="361"/>
      <c r="E214" s="338" t="s">
        <v>616</v>
      </c>
      <c r="F214" s="339"/>
      <c r="G214" s="340" t="s">
        <v>95</v>
      </c>
      <c r="H214" s="340" t="s">
        <v>96</v>
      </c>
      <c r="I214" s="362">
        <v>45302</v>
      </c>
      <c r="J214" s="362">
        <v>46043</v>
      </c>
      <c r="K214" s="340" t="s">
        <v>101</v>
      </c>
      <c r="L214" s="341">
        <v>200000000</v>
      </c>
      <c r="M214" s="341">
        <v>200000000</v>
      </c>
      <c r="N214" s="341">
        <v>203019178</v>
      </c>
      <c r="O214" s="341">
        <v>200000000</v>
      </c>
      <c r="P214" s="342">
        <v>7.2499999999999995E-2</v>
      </c>
      <c r="Q214" s="343">
        <v>1.055291444481576E-3</v>
      </c>
      <c r="R214" s="363">
        <v>1</v>
      </c>
      <c r="S214" s="364" t="s">
        <v>97</v>
      </c>
      <c r="T214" s="337"/>
      <c r="U214" s="337"/>
      <c r="V214" s="337"/>
      <c r="W214" s="337"/>
      <c r="X214" s="337"/>
    </row>
    <row r="215" spans="2:24" s="54" customFormat="1" ht="11.4">
      <c r="B215" s="337"/>
      <c r="C215" s="360" t="s">
        <v>525</v>
      </c>
      <c r="D215" s="361"/>
      <c r="E215" s="338" t="s">
        <v>616</v>
      </c>
      <c r="F215" s="339"/>
      <c r="G215" s="340" t="s">
        <v>95</v>
      </c>
      <c r="H215" s="340" t="s">
        <v>96</v>
      </c>
      <c r="I215" s="362">
        <v>45302</v>
      </c>
      <c r="J215" s="362">
        <v>46043</v>
      </c>
      <c r="K215" s="340" t="s">
        <v>101</v>
      </c>
      <c r="L215" s="341">
        <v>200000000</v>
      </c>
      <c r="M215" s="341">
        <v>200000000</v>
      </c>
      <c r="N215" s="341">
        <v>203019178</v>
      </c>
      <c r="O215" s="341">
        <v>200000000</v>
      </c>
      <c r="P215" s="342">
        <v>7.2499999999999995E-2</v>
      </c>
      <c r="Q215" s="343">
        <v>1.055291444481576E-3</v>
      </c>
      <c r="R215" s="363">
        <v>1</v>
      </c>
      <c r="S215" s="364" t="s">
        <v>97</v>
      </c>
      <c r="T215" s="337"/>
      <c r="U215" s="337"/>
      <c r="V215" s="337"/>
      <c r="W215" s="337"/>
      <c r="X215" s="337"/>
    </row>
    <row r="216" spans="2:24" s="54" customFormat="1" ht="11.4">
      <c r="B216" s="337"/>
      <c r="C216" s="360" t="s">
        <v>525</v>
      </c>
      <c r="D216" s="361"/>
      <c r="E216" s="338" t="s">
        <v>616</v>
      </c>
      <c r="F216" s="339"/>
      <c r="G216" s="340" t="s">
        <v>95</v>
      </c>
      <c r="H216" s="340" t="s">
        <v>96</v>
      </c>
      <c r="I216" s="362">
        <v>45302</v>
      </c>
      <c r="J216" s="362">
        <v>46043</v>
      </c>
      <c r="K216" s="340" t="s">
        <v>101</v>
      </c>
      <c r="L216" s="341">
        <v>200000000</v>
      </c>
      <c r="M216" s="341">
        <v>200000000</v>
      </c>
      <c r="N216" s="341">
        <v>203019178</v>
      </c>
      <c r="O216" s="341">
        <v>200000000</v>
      </c>
      <c r="P216" s="342">
        <v>7.2499999999999995E-2</v>
      </c>
      <c r="Q216" s="343">
        <v>1.055291444481576E-3</v>
      </c>
      <c r="R216" s="363">
        <v>1</v>
      </c>
      <c r="S216" s="364" t="s">
        <v>97</v>
      </c>
      <c r="T216" s="337"/>
      <c r="U216" s="337"/>
      <c r="V216" s="337"/>
      <c r="W216" s="337"/>
      <c r="X216" s="337"/>
    </row>
    <row r="217" spans="2:24" s="54" customFormat="1" ht="11.4">
      <c r="B217" s="337"/>
      <c r="C217" s="360" t="s">
        <v>525</v>
      </c>
      <c r="D217" s="361"/>
      <c r="E217" s="338" t="s">
        <v>616</v>
      </c>
      <c r="F217" s="339"/>
      <c r="G217" s="340" t="s">
        <v>95</v>
      </c>
      <c r="H217" s="340" t="s">
        <v>96</v>
      </c>
      <c r="I217" s="362">
        <v>45302</v>
      </c>
      <c r="J217" s="362">
        <v>46043</v>
      </c>
      <c r="K217" s="340" t="s">
        <v>101</v>
      </c>
      <c r="L217" s="341">
        <v>200000000</v>
      </c>
      <c r="M217" s="341">
        <v>200000000</v>
      </c>
      <c r="N217" s="341">
        <v>203019178</v>
      </c>
      <c r="O217" s="341">
        <v>200000000</v>
      </c>
      <c r="P217" s="342">
        <v>7.2499999999999995E-2</v>
      </c>
      <c r="Q217" s="343">
        <v>1.055291444481576E-3</v>
      </c>
      <c r="R217" s="363">
        <v>1</v>
      </c>
      <c r="S217" s="364" t="s">
        <v>97</v>
      </c>
      <c r="T217" s="337"/>
      <c r="U217" s="337"/>
      <c r="V217" s="337"/>
      <c r="W217" s="337"/>
      <c r="X217" s="337"/>
    </row>
    <row r="218" spans="2:24" s="54" customFormat="1" ht="11.4">
      <c r="B218" s="337"/>
      <c r="C218" s="360" t="s">
        <v>525</v>
      </c>
      <c r="D218" s="361"/>
      <c r="E218" s="338" t="s">
        <v>616</v>
      </c>
      <c r="F218" s="339"/>
      <c r="G218" s="340" t="s">
        <v>95</v>
      </c>
      <c r="H218" s="340" t="s">
        <v>96</v>
      </c>
      <c r="I218" s="362">
        <v>45302</v>
      </c>
      <c r="J218" s="362">
        <v>46043</v>
      </c>
      <c r="K218" s="340" t="s">
        <v>101</v>
      </c>
      <c r="L218" s="341">
        <v>200000000</v>
      </c>
      <c r="M218" s="341">
        <v>200000000</v>
      </c>
      <c r="N218" s="341">
        <v>203019178</v>
      </c>
      <c r="O218" s="341">
        <v>200000000</v>
      </c>
      <c r="P218" s="342">
        <v>7.2499999999999995E-2</v>
      </c>
      <c r="Q218" s="343">
        <v>1.055291444481576E-3</v>
      </c>
      <c r="R218" s="363">
        <v>1</v>
      </c>
      <c r="S218" s="364" t="s">
        <v>97</v>
      </c>
      <c r="T218" s="337"/>
      <c r="U218" s="337"/>
      <c r="V218" s="337"/>
      <c r="W218" s="337"/>
      <c r="X218" s="337"/>
    </row>
    <row r="219" spans="2:24" s="54" customFormat="1" ht="11.4">
      <c r="B219" s="337"/>
      <c r="C219" s="360" t="s">
        <v>621</v>
      </c>
      <c r="D219" s="361"/>
      <c r="E219" s="338" t="s">
        <v>624</v>
      </c>
      <c r="F219" s="339"/>
      <c r="G219" s="340" t="s">
        <v>95</v>
      </c>
      <c r="H219" s="340" t="s">
        <v>96</v>
      </c>
      <c r="I219" s="362">
        <v>45245</v>
      </c>
      <c r="J219" s="362">
        <v>46200</v>
      </c>
      <c r="K219" s="340" t="s">
        <v>101</v>
      </c>
      <c r="L219" s="341">
        <v>200000000</v>
      </c>
      <c r="M219" s="341">
        <v>210220200</v>
      </c>
      <c r="N219" s="341">
        <v>202206993</v>
      </c>
      <c r="O219" s="341">
        <v>200000000</v>
      </c>
      <c r="P219" s="342">
        <v>8.7499999999999994E-2</v>
      </c>
      <c r="Q219" s="343">
        <v>1.0510697158238218E-3</v>
      </c>
      <c r="R219" s="363">
        <v>1</v>
      </c>
      <c r="S219" s="364" t="s">
        <v>97</v>
      </c>
      <c r="T219" s="337"/>
      <c r="U219" s="337"/>
      <c r="V219" s="337"/>
      <c r="W219" s="337"/>
      <c r="X219" s="337"/>
    </row>
    <row r="220" spans="2:24" s="54" customFormat="1" ht="11.4">
      <c r="B220" s="337"/>
      <c r="C220" s="360" t="s">
        <v>525</v>
      </c>
      <c r="D220" s="361"/>
      <c r="E220" s="338" t="s">
        <v>529</v>
      </c>
      <c r="F220" s="339"/>
      <c r="G220" s="340" t="s">
        <v>95</v>
      </c>
      <c r="H220" s="340" t="s">
        <v>96</v>
      </c>
      <c r="I220" s="362">
        <v>45509</v>
      </c>
      <c r="J220" s="362">
        <v>46454</v>
      </c>
      <c r="K220" s="340" t="s">
        <v>101</v>
      </c>
      <c r="L220" s="341">
        <v>150000000</v>
      </c>
      <c r="M220" s="341">
        <v>153696583.94999999</v>
      </c>
      <c r="N220" s="341">
        <v>152241882</v>
      </c>
      <c r="O220" s="341">
        <v>150000000</v>
      </c>
      <c r="P220" s="342">
        <v>9.1499999999999998E-2</v>
      </c>
      <c r="Q220" s="343">
        <v>7.9135162081275703E-4</v>
      </c>
      <c r="R220" s="363">
        <v>1</v>
      </c>
      <c r="S220" s="364" t="s">
        <v>97</v>
      </c>
      <c r="T220" s="337"/>
      <c r="U220" s="337"/>
      <c r="V220" s="337"/>
      <c r="W220" s="337"/>
      <c r="X220" s="337"/>
    </row>
    <row r="221" spans="2:24" s="54" customFormat="1" ht="11.4">
      <c r="B221" s="337"/>
      <c r="C221" s="360" t="s">
        <v>525</v>
      </c>
      <c r="D221" s="361"/>
      <c r="E221" s="338" t="s">
        <v>529</v>
      </c>
      <c r="F221" s="339"/>
      <c r="G221" s="340" t="s">
        <v>95</v>
      </c>
      <c r="H221" s="340" t="s">
        <v>96</v>
      </c>
      <c r="I221" s="362">
        <v>45509</v>
      </c>
      <c r="J221" s="362">
        <v>46454</v>
      </c>
      <c r="K221" s="340" t="s">
        <v>101</v>
      </c>
      <c r="L221" s="341">
        <v>150000000</v>
      </c>
      <c r="M221" s="341">
        <v>153696583.94999999</v>
      </c>
      <c r="N221" s="341">
        <v>152241882</v>
      </c>
      <c r="O221" s="341">
        <v>150000000</v>
      </c>
      <c r="P221" s="342">
        <v>9.1499999999999998E-2</v>
      </c>
      <c r="Q221" s="343">
        <v>7.9135162081275703E-4</v>
      </c>
      <c r="R221" s="363">
        <v>1</v>
      </c>
      <c r="S221" s="364" t="s">
        <v>97</v>
      </c>
      <c r="T221" s="337"/>
      <c r="U221" s="337"/>
      <c r="V221" s="337"/>
      <c r="W221" s="337"/>
      <c r="X221" s="337"/>
    </row>
    <row r="222" spans="2:24" s="54" customFormat="1" ht="11.4">
      <c r="B222" s="337"/>
      <c r="C222" s="360" t="s">
        <v>525</v>
      </c>
      <c r="D222" s="361"/>
      <c r="E222" s="338" t="s">
        <v>529</v>
      </c>
      <c r="F222" s="339"/>
      <c r="G222" s="340" t="s">
        <v>95</v>
      </c>
      <c r="H222" s="340" t="s">
        <v>96</v>
      </c>
      <c r="I222" s="362">
        <v>45509</v>
      </c>
      <c r="J222" s="362">
        <v>46454</v>
      </c>
      <c r="K222" s="340" t="s">
        <v>101</v>
      </c>
      <c r="L222" s="341">
        <v>150000000</v>
      </c>
      <c r="M222" s="341">
        <v>153696583.94999999</v>
      </c>
      <c r="N222" s="341">
        <v>152241882</v>
      </c>
      <c r="O222" s="341">
        <v>150000000</v>
      </c>
      <c r="P222" s="342">
        <v>9.1499999999999998E-2</v>
      </c>
      <c r="Q222" s="343">
        <v>7.9135162081275703E-4</v>
      </c>
      <c r="R222" s="363">
        <v>1</v>
      </c>
      <c r="S222" s="364" t="s">
        <v>97</v>
      </c>
      <c r="T222" s="337"/>
      <c r="U222" s="337"/>
      <c r="V222" s="337"/>
      <c r="W222" s="337"/>
      <c r="X222" s="337"/>
    </row>
    <row r="223" spans="2:24" s="54" customFormat="1" ht="11.4">
      <c r="B223" s="337"/>
      <c r="C223" s="360" t="s">
        <v>525</v>
      </c>
      <c r="D223" s="361"/>
      <c r="E223" s="338" t="s">
        <v>529</v>
      </c>
      <c r="F223" s="339"/>
      <c r="G223" s="340" t="s">
        <v>95</v>
      </c>
      <c r="H223" s="340" t="s">
        <v>96</v>
      </c>
      <c r="I223" s="362">
        <v>45509</v>
      </c>
      <c r="J223" s="362">
        <v>46454</v>
      </c>
      <c r="K223" s="340" t="s">
        <v>101</v>
      </c>
      <c r="L223" s="341">
        <v>150000000</v>
      </c>
      <c r="M223" s="341">
        <v>153696583.94999999</v>
      </c>
      <c r="N223" s="341">
        <v>152241882</v>
      </c>
      <c r="O223" s="341">
        <v>150000000</v>
      </c>
      <c r="P223" s="342">
        <v>9.1499999999999998E-2</v>
      </c>
      <c r="Q223" s="343">
        <v>7.9135162081275703E-4</v>
      </c>
      <c r="R223" s="363">
        <v>1</v>
      </c>
      <c r="S223" s="364" t="s">
        <v>97</v>
      </c>
      <c r="T223" s="337"/>
      <c r="U223" s="337"/>
      <c r="V223" s="337"/>
      <c r="W223" s="337"/>
      <c r="X223" s="337"/>
    </row>
    <row r="224" spans="2:24" s="54" customFormat="1" ht="11.4">
      <c r="B224" s="337"/>
      <c r="C224" s="360" t="s">
        <v>525</v>
      </c>
      <c r="D224" s="361"/>
      <c r="E224" s="338" t="s">
        <v>529</v>
      </c>
      <c r="F224" s="339"/>
      <c r="G224" s="340" t="s">
        <v>95</v>
      </c>
      <c r="H224" s="340" t="s">
        <v>96</v>
      </c>
      <c r="I224" s="362">
        <v>45509</v>
      </c>
      <c r="J224" s="362">
        <v>46454</v>
      </c>
      <c r="K224" s="340" t="s">
        <v>101</v>
      </c>
      <c r="L224" s="341">
        <v>150000000</v>
      </c>
      <c r="M224" s="341">
        <v>153696583.94999999</v>
      </c>
      <c r="N224" s="341">
        <v>152241882</v>
      </c>
      <c r="O224" s="341">
        <v>150000000</v>
      </c>
      <c r="P224" s="342">
        <v>9.1499999999999998E-2</v>
      </c>
      <c r="Q224" s="343">
        <v>7.9135162081275703E-4</v>
      </c>
      <c r="R224" s="363">
        <v>1</v>
      </c>
      <c r="S224" s="364" t="s">
        <v>97</v>
      </c>
      <c r="T224" s="337"/>
      <c r="U224" s="337"/>
      <c r="V224" s="337"/>
      <c r="W224" s="337"/>
      <c r="X224" s="337"/>
    </row>
    <row r="225" spans="2:24" s="54" customFormat="1" ht="11.4">
      <c r="B225" s="337"/>
      <c r="C225" s="360" t="s">
        <v>525</v>
      </c>
      <c r="D225" s="361"/>
      <c r="E225" s="338" t="s">
        <v>529</v>
      </c>
      <c r="F225" s="339"/>
      <c r="G225" s="340" t="s">
        <v>95</v>
      </c>
      <c r="H225" s="340" t="s">
        <v>96</v>
      </c>
      <c r="I225" s="362">
        <v>45509</v>
      </c>
      <c r="J225" s="362">
        <v>46454</v>
      </c>
      <c r="K225" s="340" t="s">
        <v>101</v>
      </c>
      <c r="L225" s="341">
        <v>150000000</v>
      </c>
      <c r="M225" s="341">
        <v>153696583.94999999</v>
      </c>
      <c r="N225" s="341">
        <v>152241882</v>
      </c>
      <c r="O225" s="341">
        <v>150000000</v>
      </c>
      <c r="P225" s="342">
        <v>9.1499999999999998E-2</v>
      </c>
      <c r="Q225" s="343">
        <v>7.9135162081275703E-4</v>
      </c>
      <c r="R225" s="363">
        <v>1</v>
      </c>
      <c r="S225" s="364" t="s">
        <v>97</v>
      </c>
      <c r="T225" s="337"/>
      <c r="U225" s="337"/>
      <c r="V225" s="337"/>
      <c r="W225" s="337"/>
      <c r="X225" s="337"/>
    </row>
    <row r="226" spans="2:24" s="54" customFormat="1" ht="11.4">
      <c r="B226" s="337"/>
      <c r="C226" s="360" t="s">
        <v>525</v>
      </c>
      <c r="D226" s="361"/>
      <c r="E226" s="338" t="s">
        <v>529</v>
      </c>
      <c r="F226" s="339"/>
      <c r="G226" s="340" t="s">
        <v>95</v>
      </c>
      <c r="H226" s="340" t="s">
        <v>96</v>
      </c>
      <c r="I226" s="362">
        <v>45509</v>
      </c>
      <c r="J226" s="362">
        <v>46454</v>
      </c>
      <c r="K226" s="340" t="s">
        <v>101</v>
      </c>
      <c r="L226" s="341">
        <v>150000000</v>
      </c>
      <c r="M226" s="341">
        <v>153696583.94999999</v>
      </c>
      <c r="N226" s="341">
        <v>152241882</v>
      </c>
      <c r="O226" s="341">
        <v>150000000</v>
      </c>
      <c r="P226" s="342">
        <v>9.1499999999999998E-2</v>
      </c>
      <c r="Q226" s="343">
        <v>7.9135162081275703E-4</v>
      </c>
      <c r="R226" s="363">
        <v>1</v>
      </c>
      <c r="S226" s="364" t="s">
        <v>97</v>
      </c>
      <c r="T226" s="337"/>
      <c r="U226" s="337"/>
      <c r="V226" s="337"/>
      <c r="W226" s="337"/>
      <c r="X226" s="337"/>
    </row>
    <row r="227" spans="2:24" s="54" customFormat="1" ht="11.4">
      <c r="B227" s="337"/>
      <c r="C227" s="360" t="s">
        <v>525</v>
      </c>
      <c r="D227" s="361"/>
      <c r="E227" s="338" t="s">
        <v>529</v>
      </c>
      <c r="F227" s="339"/>
      <c r="G227" s="340" t="s">
        <v>95</v>
      </c>
      <c r="H227" s="340" t="s">
        <v>96</v>
      </c>
      <c r="I227" s="362">
        <v>45509</v>
      </c>
      <c r="J227" s="362">
        <v>46454</v>
      </c>
      <c r="K227" s="340" t="s">
        <v>101</v>
      </c>
      <c r="L227" s="341">
        <v>150000000</v>
      </c>
      <c r="M227" s="341">
        <v>153696583.94999999</v>
      </c>
      <c r="N227" s="341">
        <v>152241882</v>
      </c>
      <c r="O227" s="341">
        <v>150000000</v>
      </c>
      <c r="P227" s="342">
        <v>9.1499999999999998E-2</v>
      </c>
      <c r="Q227" s="343">
        <v>7.9135162081275703E-4</v>
      </c>
      <c r="R227" s="363">
        <v>1</v>
      </c>
      <c r="S227" s="364" t="s">
        <v>97</v>
      </c>
      <c r="T227" s="337"/>
      <c r="U227" s="337"/>
      <c r="V227" s="337"/>
      <c r="W227" s="337"/>
      <c r="X227" s="337"/>
    </row>
    <row r="228" spans="2:24" s="54" customFormat="1" ht="11.4">
      <c r="B228" s="337"/>
      <c r="C228" s="360" t="s">
        <v>525</v>
      </c>
      <c r="D228" s="361"/>
      <c r="E228" s="338" t="s">
        <v>529</v>
      </c>
      <c r="F228" s="339"/>
      <c r="G228" s="340" t="s">
        <v>95</v>
      </c>
      <c r="H228" s="340" t="s">
        <v>96</v>
      </c>
      <c r="I228" s="362">
        <v>45509</v>
      </c>
      <c r="J228" s="362">
        <v>46454</v>
      </c>
      <c r="K228" s="340" t="s">
        <v>101</v>
      </c>
      <c r="L228" s="341">
        <v>150000000</v>
      </c>
      <c r="M228" s="341">
        <v>153696583.94999999</v>
      </c>
      <c r="N228" s="341">
        <v>152241882</v>
      </c>
      <c r="O228" s="341">
        <v>150000000</v>
      </c>
      <c r="P228" s="342">
        <v>9.1499999999999998E-2</v>
      </c>
      <c r="Q228" s="343">
        <v>7.9135162081275703E-4</v>
      </c>
      <c r="R228" s="363">
        <v>1</v>
      </c>
      <c r="S228" s="364" t="s">
        <v>97</v>
      </c>
      <c r="T228" s="337"/>
      <c r="U228" s="337"/>
      <c r="V228" s="337"/>
      <c r="W228" s="337"/>
      <c r="X228" s="337"/>
    </row>
    <row r="229" spans="2:24" s="54" customFormat="1" ht="11.4">
      <c r="B229" s="337"/>
      <c r="C229" s="360" t="s">
        <v>525</v>
      </c>
      <c r="D229" s="361"/>
      <c r="E229" s="338" t="s">
        <v>529</v>
      </c>
      <c r="F229" s="339"/>
      <c r="G229" s="340" t="s">
        <v>95</v>
      </c>
      <c r="H229" s="340" t="s">
        <v>96</v>
      </c>
      <c r="I229" s="362">
        <v>45509</v>
      </c>
      <c r="J229" s="362">
        <v>46454</v>
      </c>
      <c r="K229" s="340" t="s">
        <v>101</v>
      </c>
      <c r="L229" s="341">
        <v>150000000</v>
      </c>
      <c r="M229" s="341">
        <v>153696583.94999999</v>
      </c>
      <c r="N229" s="341">
        <v>152241882</v>
      </c>
      <c r="O229" s="341">
        <v>150000000</v>
      </c>
      <c r="P229" s="342">
        <v>9.1499999999999998E-2</v>
      </c>
      <c r="Q229" s="343">
        <v>7.9135162081275703E-4</v>
      </c>
      <c r="R229" s="363">
        <v>1</v>
      </c>
      <c r="S229" s="364" t="s">
        <v>97</v>
      </c>
      <c r="T229" s="337"/>
      <c r="U229" s="337"/>
      <c r="V229" s="337"/>
      <c r="W229" s="337"/>
      <c r="X229" s="337"/>
    </row>
    <row r="230" spans="2:24" s="54" customFormat="1" ht="11.4">
      <c r="B230" s="337"/>
      <c r="C230" s="360" t="s">
        <v>614</v>
      </c>
      <c r="D230" s="361"/>
      <c r="E230" s="338" t="s">
        <v>616</v>
      </c>
      <c r="F230" s="339"/>
      <c r="G230" s="340" t="s">
        <v>95</v>
      </c>
      <c r="H230" s="340" t="s">
        <v>96</v>
      </c>
      <c r="I230" s="362">
        <v>45576</v>
      </c>
      <c r="J230" s="362">
        <v>45841</v>
      </c>
      <c r="K230" s="340" t="s">
        <v>101</v>
      </c>
      <c r="L230" s="341">
        <v>125000000</v>
      </c>
      <c r="M230" s="341">
        <v>136359500</v>
      </c>
      <c r="N230" s="341">
        <v>138427445</v>
      </c>
      <c r="O230" s="341">
        <v>125000000</v>
      </c>
      <c r="P230" s="342">
        <v>0.14499999999999999</v>
      </c>
      <c r="Q230" s="343">
        <v>7.1954432989549343E-4</v>
      </c>
      <c r="R230" s="363">
        <v>1</v>
      </c>
      <c r="S230" s="364" t="s">
        <v>97</v>
      </c>
      <c r="T230" s="337"/>
      <c r="U230" s="337"/>
      <c r="V230" s="337"/>
      <c r="W230" s="337"/>
      <c r="X230" s="337"/>
    </row>
    <row r="231" spans="2:24" s="54" customFormat="1" ht="11.4">
      <c r="B231" s="337"/>
      <c r="C231" s="360" t="s">
        <v>525</v>
      </c>
      <c r="D231" s="361"/>
      <c r="E231" s="338" t="s">
        <v>109</v>
      </c>
      <c r="F231" s="339"/>
      <c r="G231" s="340" t="s">
        <v>95</v>
      </c>
      <c r="H231" s="340" t="s">
        <v>96</v>
      </c>
      <c r="I231" s="362">
        <v>45386</v>
      </c>
      <c r="J231" s="362">
        <v>46286</v>
      </c>
      <c r="K231" s="340" t="s">
        <v>101</v>
      </c>
      <c r="L231" s="341">
        <v>100000000</v>
      </c>
      <c r="M231" s="341">
        <v>103112403.93000001</v>
      </c>
      <c r="N231" s="341">
        <v>108402656</v>
      </c>
      <c r="O231" s="341">
        <v>100000000</v>
      </c>
      <c r="P231" s="342">
        <v>8.2500000000000004E-2</v>
      </c>
      <c r="Q231" s="343">
        <v>5.6347580835875203E-4</v>
      </c>
      <c r="R231" s="363">
        <v>1</v>
      </c>
      <c r="S231" s="364" t="s">
        <v>97</v>
      </c>
      <c r="T231" s="337"/>
      <c r="U231" s="337"/>
      <c r="V231" s="337"/>
      <c r="W231" s="337"/>
      <c r="X231" s="337"/>
    </row>
    <row r="232" spans="2:24" s="54" customFormat="1" ht="11.4">
      <c r="B232" s="337"/>
      <c r="C232" s="360" t="s">
        <v>525</v>
      </c>
      <c r="D232" s="361"/>
      <c r="E232" s="338" t="s">
        <v>109</v>
      </c>
      <c r="F232" s="339"/>
      <c r="G232" s="340" t="s">
        <v>95</v>
      </c>
      <c r="H232" s="340" t="s">
        <v>96</v>
      </c>
      <c r="I232" s="362">
        <v>45386</v>
      </c>
      <c r="J232" s="362">
        <v>46280</v>
      </c>
      <c r="K232" s="340" t="s">
        <v>101</v>
      </c>
      <c r="L232" s="341">
        <v>100000000</v>
      </c>
      <c r="M232" s="341">
        <v>103214542.92</v>
      </c>
      <c r="N232" s="341">
        <v>104320980</v>
      </c>
      <c r="O232" s="341">
        <v>100000000</v>
      </c>
      <c r="P232" s="342">
        <v>8.2500000000000004E-2</v>
      </c>
      <c r="Q232" s="343">
        <v>5.4225930160121916E-4</v>
      </c>
      <c r="R232" s="363">
        <v>1</v>
      </c>
      <c r="S232" s="364"/>
      <c r="T232" s="337"/>
      <c r="U232" s="337"/>
      <c r="V232" s="337"/>
      <c r="W232" s="337"/>
      <c r="X232" s="337"/>
    </row>
    <row r="233" spans="2:24" s="54" customFormat="1" ht="11.4">
      <c r="B233" s="337"/>
      <c r="C233" s="360" t="s">
        <v>525</v>
      </c>
      <c r="D233" s="361"/>
      <c r="E233" s="338" t="s">
        <v>528</v>
      </c>
      <c r="F233" s="339"/>
      <c r="G233" s="340" t="s">
        <v>95</v>
      </c>
      <c r="H233" s="340" t="s">
        <v>96</v>
      </c>
      <c r="I233" s="362">
        <v>45469</v>
      </c>
      <c r="J233" s="362">
        <v>45979</v>
      </c>
      <c r="K233" s="340" t="s">
        <v>101</v>
      </c>
      <c r="L233" s="341">
        <v>100000000</v>
      </c>
      <c r="M233" s="341">
        <v>104070877</v>
      </c>
      <c r="N233" s="341">
        <v>103001849</v>
      </c>
      <c r="O233" s="341">
        <v>100000000</v>
      </c>
      <c r="P233" s="342">
        <v>0.11</v>
      </c>
      <c r="Q233" s="343">
        <v>5.3540247323572148E-4</v>
      </c>
      <c r="R233" s="363">
        <v>1</v>
      </c>
      <c r="S233" s="364"/>
      <c r="T233" s="337"/>
      <c r="U233" s="337"/>
      <c r="V233" s="337"/>
      <c r="W233" s="337"/>
      <c r="X233" s="337"/>
    </row>
    <row r="234" spans="2:24" s="54" customFormat="1" ht="11.4">
      <c r="B234" s="337"/>
      <c r="C234" s="360" t="s">
        <v>525</v>
      </c>
      <c r="D234" s="361"/>
      <c r="E234" s="338" t="s">
        <v>100</v>
      </c>
      <c r="F234" s="339"/>
      <c r="G234" s="340" t="s">
        <v>95</v>
      </c>
      <c r="H234" s="340" t="s">
        <v>96</v>
      </c>
      <c r="I234" s="362">
        <v>45392</v>
      </c>
      <c r="J234" s="362">
        <v>45670</v>
      </c>
      <c r="K234" s="340" t="s">
        <v>101</v>
      </c>
      <c r="L234" s="341">
        <v>100000000</v>
      </c>
      <c r="M234" s="341">
        <v>101537183</v>
      </c>
      <c r="N234" s="341">
        <v>102249625</v>
      </c>
      <c r="O234" s="341">
        <v>100000000</v>
      </c>
      <c r="P234" s="342">
        <v>8.9499999999999996E-2</v>
      </c>
      <c r="Q234" s="343">
        <v>5.3149242119357541E-4</v>
      </c>
      <c r="R234" s="363">
        <v>0.9</v>
      </c>
      <c r="S234" s="364"/>
      <c r="T234" s="337"/>
      <c r="U234" s="337"/>
      <c r="V234" s="337"/>
      <c r="W234" s="337"/>
      <c r="X234" s="337"/>
    </row>
    <row r="235" spans="2:24" s="54" customFormat="1" ht="11.4">
      <c r="B235" s="337"/>
      <c r="C235" s="360" t="s">
        <v>613</v>
      </c>
      <c r="D235" s="361"/>
      <c r="E235" s="338" t="s">
        <v>617</v>
      </c>
      <c r="F235" s="339"/>
      <c r="G235" s="340" t="s">
        <v>95</v>
      </c>
      <c r="H235" s="340" t="s">
        <v>96</v>
      </c>
      <c r="I235" s="362">
        <v>45258</v>
      </c>
      <c r="J235" s="362">
        <v>46107</v>
      </c>
      <c r="K235" s="340" t="s">
        <v>101</v>
      </c>
      <c r="L235" s="341">
        <v>100000000</v>
      </c>
      <c r="M235" s="341">
        <v>104226600</v>
      </c>
      <c r="N235" s="341">
        <v>101546085</v>
      </c>
      <c r="O235" s="341">
        <v>100000000</v>
      </c>
      <c r="P235" s="342">
        <v>9.2700000000000005E-2</v>
      </c>
      <c r="Q235" s="343">
        <v>5.2783542804561495E-4</v>
      </c>
      <c r="R235" s="363">
        <v>0.9</v>
      </c>
      <c r="S235" s="364"/>
      <c r="T235" s="337"/>
      <c r="U235" s="337"/>
      <c r="V235" s="337"/>
      <c r="W235" s="337"/>
      <c r="X235" s="337"/>
    </row>
    <row r="236" spans="2:24" s="54" customFormat="1" ht="11.4">
      <c r="B236" s="337"/>
      <c r="C236" s="360" t="s">
        <v>525</v>
      </c>
      <c r="D236" s="361"/>
      <c r="E236" s="338" t="s">
        <v>461</v>
      </c>
      <c r="F236" s="339"/>
      <c r="G236" s="340" t="s">
        <v>95</v>
      </c>
      <c r="H236" s="340" t="s">
        <v>96</v>
      </c>
      <c r="I236" s="362">
        <v>45463</v>
      </c>
      <c r="J236" s="362">
        <v>45975</v>
      </c>
      <c r="K236" s="340" t="s">
        <v>101</v>
      </c>
      <c r="L236" s="341">
        <v>100000000</v>
      </c>
      <c r="M236" s="341">
        <v>101026615.5</v>
      </c>
      <c r="N236" s="341">
        <v>101235142</v>
      </c>
      <c r="O236" s="341">
        <v>100000000</v>
      </c>
      <c r="P236" s="342">
        <v>0.08</v>
      </c>
      <c r="Q236" s="343">
        <v>5.2621914976661694E-4</v>
      </c>
      <c r="R236" s="363">
        <v>0.9</v>
      </c>
      <c r="S236" s="364"/>
      <c r="T236" s="337"/>
      <c r="U236" s="337"/>
      <c r="V236" s="337"/>
      <c r="W236" s="337"/>
      <c r="X236" s="337"/>
    </row>
    <row r="237" spans="2:24" s="54" customFormat="1" ht="11.4">
      <c r="B237" s="337"/>
      <c r="C237" s="360" t="s">
        <v>525</v>
      </c>
      <c r="D237" s="361"/>
      <c r="E237" s="338" t="s">
        <v>461</v>
      </c>
      <c r="F237" s="339"/>
      <c r="G237" s="340" t="s">
        <v>95</v>
      </c>
      <c r="H237" s="340" t="s">
        <v>96</v>
      </c>
      <c r="I237" s="362">
        <v>45463</v>
      </c>
      <c r="J237" s="362">
        <v>45975</v>
      </c>
      <c r="K237" s="340" t="s">
        <v>101</v>
      </c>
      <c r="L237" s="341">
        <v>100000000</v>
      </c>
      <c r="M237" s="341">
        <v>101026615.5</v>
      </c>
      <c r="N237" s="341">
        <v>101235142</v>
      </c>
      <c r="O237" s="341">
        <v>100000000</v>
      </c>
      <c r="P237" s="342">
        <v>0.08</v>
      </c>
      <c r="Q237" s="343">
        <v>5.2621914976661694E-4</v>
      </c>
      <c r="R237" s="363">
        <v>0.9</v>
      </c>
      <c r="S237" s="364"/>
      <c r="T237" s="337"/>
      <c r="U237" s="337"/>
      <c r="V237" s="337"/>
      <c r="W237" s="337"/>
      <c r="X237" s="337"/>
    </row>
    <row r="238" spans="2:24" s="54" customFormat="1" ht="11.4">
      <c r="B238" s="337"/>
      <c r="C238" s="360" t="s">
        <v>525</v>
      </c>
      <c r="D238" s="361"/>
      <c r="E238" s="338" t="s">
        <v>527</v>
      </c>
      <c r="F238" s="339"/>
      <c r="G238" s="340" t="s">
        <v>95</v>
      </c>
      <c r="H238" s="340" t="s">
        <v>96</v>
      </c>
      <c r="I238" s="362">
        <v>45463</v>
      </c>
      <c r="J238" s="362">
        <v>45909</v>
      </c>
      <c r="K238" s="340" t="s">
        <v>101</v>
      </c>
      <c r="L238" s="341">
        <v>100000000</v>
      </c>
      <c r="M238" s="341">
        <v>100450019.2</v>
      </c>
      <c r="N238" s="341">
        <v>100561747</v>
      </c>
      <c r="O238" s="341">
        <v>100000000</v>
      </c>
      <c r="P238" s="342">
        <v>7.2499999999999995E-2</v>
      </c>
      <c r="Q238" s="343">
        <v>5.2271884999564313E-4</v>
      </c>
      <c r="R238" s="363">
        <v>0.9</v>
      </c>
      <c r="S238" s="364"/>
      <c r="T238" s="337"/>
      <c r="U238" s="337"/>
      <c r="V238" s="337"/>
      <c r="W238" s="337"/>
      <c r="X238" s="337"/>
    </row>
    <row r="239" spans="2:24" s="54" customFormat="1" ht="11.4">
      <c r="B239" s="337"/>
      <c r="C239" s="360" t="s">
        <v>621</v>
      </c>
      <c r="D239" s="361"/>
      <c r="E239" s="338" t="s">
        <v>99</v>
      </c>
      <c r="F239" s="339"/>
      <c r="G239" s="340" t="s">
        <v>95</v>
      </c>
      <c r="H239" s="340" t="s">
        <v>96</v>
      </c>
      <c r="I239" s="362">
        <v>45572</v>
      </c>
      <c r="J239" s="362">
        <v>47269</v>
      </c>
      <c r="K239" s="340" t="s">
        <v>101</v>
      </c>
      <c r="L239" s="341">
        <v>77000000</v>
      </c>
      <c r="M239" s="341">
        <v>84693686</v>
      </c>
      <c r="N239" s="341">
        <v>84189129</v>
      </c>
      <c r="O239" s="341">
        <v>77000000</v>
      </c>
      <c r="P239" s="342">
        <v>0.1</v>
      </c>
      <c r="Q239" s="343">
        <v>4.3761416250072556E-4</v>
      </c>
      <c r="R239" s="363">
        <v>0.9</v>
      </c>
      <c r="S239" s="364"/>
      <c r="T239" s="337"/>
      <c r="U239" s="337"/>
      <c r="V239" s="337"/>
      <c r="W239" s="337"/>
      <c r="X239" s="337"/>
    </row>
    <row r="240" spans="2:24" s="54" customFormat="1" ht="11.4">
      <c r="B240" s="337"/>
      <c r="C240" s="360" t="s">
        <v>525</v>
      </c>
      <c r="D240" s="361"/>
      <c r="E240" s="338" t="s">
        <v>528</v>
      </c>
      <c r="F240" s="339"/>
      <c r="G240" s="340" t="s">
        <v>95</v>
      </c>
      <c r="H240" s="340" t="s">
        <v>96</v>
      </c>
      <c r="I240" s="362">
        <v>45639</v>
      </c>
      <c r="J240" s="362">
        <v>46594</v>
      </c>
      <c r="K240" s="340" t="s">
        <v>101</v>
      </c>
      <c r="L240" s="341">
        <v>50000000</v>
      </c>
      <c r="M240" s="341">
        <v>50000000</v>
      </c>
      <c r="N240" s="341">
        <v>50197260.219999999</v>
      </c>
      <c r="O240" s="341">
        <v>50000000</v>
      </c>
      <c r="P240" s="342">
        <v>8.4000000000000005E-2</v>
      </c>
      <c r="Q240" s="343">
        <v>2.6092480409206143E-4</v>
      </c>
      <c r="R240" s="363">
        <v>1</v>
      </c>
      <c r="S240" s="364"/>
      <c r="T240" s="337"/>
      <c r="U240" s="337"/>
      <c r="V240" s="337"/>
      <c r="W240" s="337"/>
      <c r="X240" s="337"/>
    </row>
    <row r="241" spans="2:24" s="54" customFormat="1" ht="11.4">
      <c r="B241" s="337"/>
      <c r="C241" s="360" t="s">
        <v>525</v>
      </c>
      <c r="D241" s="361"/>
      <c r="E241" s="338" t="s">
        <v>109</v>
      </c>
      <c r="F241" s="339"/>
      <c r="G241" s="340" t="s">
        <v>95</v>
      </c>
      <c r="H241" s="340" t="s">
        <v>96</v>
      </c>
      <c r="I241" s="362">
        <v>45637</v>
      </c>
      <c r="J241" s="362">
        <v>46286</v>
      </c>
      <c r="K241" s="340" t="s">
        <v>101</v>
      </c>
      <c r="L241" s="341">
        <v>100000000</v>
      </c>
      <c r="M241" s="341">
        <v>100000000</v>
      </c>
      <c r="N241" s="341">
        <v>100383561.59999999</v>
      </c>
      <c r="O241" s="341">
        <v>100000000</v>
      </c>
      <c r="P241" s="342">
        <v>8.2500000000000004E-2</v>
      </c>
      <c r="Q241" s="343">
        <v>5.2179264425486569E-4</v>
      </c>
      <c r="R241" s="363">
        <v>1</v>
      </c>
      <c r="S241" s="364"/>
      <c r="T241" s="337"/>
      <c r="U241" s="337"/>
      <c r="V241" s="337"/>
      <c r="W241" s="337"/>
      <c r="X241" s="337"/>
    </row>
    <row r="242" spans="2:24" s="54" customFormat="1" ht="11.4">
      <c r="B242" s="337"/>
      <c r="C242" s="360" t="s">
        <v>525</v>
      </c>
      <c r="D242" s="361"/>
      <c r="E242" s="338" t="s">
        <v>109</v>
      </c>
      <c r="F242" s="339"/>
      <c r="G242" s="340" t="s">
        <v>95</v>
      </c>
      <c r="H242" s="340" t="s">
        <v>96</v>
      </c>
      <c r="I242" s="362">
        <v>45637</v>
      </c>
      <c r="J242" s="362">
        <v>46290</v>
      </c>
      <c r="K242" s="340" t="s">
        <v>101</v>
      </c>
      <c r="L242" s="341">
        <v>100000000</v>
      </c>
      <c r="M242" s="341">
        <v>100000000</v>
      </c>
      <c r="N242" s="341">
        <v>100383561.59999999</v>
      </c>
      <c r="O242" s="341">
        <v>100000000</v>
      </c>
      <c r="P242" s="342">
        <v>8.2500000000000004E-2</v>
      </c>
      <c r="Q242" s="343">
        <v>5.2179264425486569E-4</v>
      </c>
      <c r="R242" s="363">
        <v>1</v>
      </c>
      <c r="S242" s="364"/>
      <c r="T242" s="337"/>
      <c r="U242" s="337"/>
      <c r="V242" s="337"/>
      <c r="W242" s="337"/>
      <c r="X242" s="337"/>
    </row>
    <row r="243" spans="2:24" s="54" customFormat="1" ht="11.4">
      <c r="B243" s="337"/>
      <c r="C243" s="360" t="s">
        <v>525</v>
      </c>
      <c r="D243" s="361"/>
      <c r="E243" s="338" t="s">
        <v>109</v>
      </c>
      <c r="F243" s="339"/>
      <c r="G243" s="340" t="s">
        <v>95</v>
      </c>
      <c r="H243" s="340" t="s">
        <v>96</v>
      </c>
      <c r="I243" s="362">
        <v>45637</v>
      </c>
      <c r="J243" s="362">
        <v>46290</v>
      </c>
      <c r="K243" s="340" t="s">
        <v>101</v>
      </c>
      <c r="L243" s="341">
        <v>100000000</v>
      </c>
      <c r="M243" s="341">
        <v>100000000</v>
      </c>
      <c r="N243" s="341">
        <v>100383561.59999999</v>
      </c>
      <c r="O243" s="341">
        <v>100000000</v>
      </c>
      <c r="P243" s="342">
        <v>8.2500000000000004E-2</v>
      </c>
      <c r="Q243" s="343">
        <v>5.2179264425486569E-4</v>
      </c>
      <c r="R243" s="363">
        <v>1</v>
      </c>
      <c r="S243" s="364"/>
      <c r="T243" s="337"/>
      <c r="U243" s="337"/>
      <c r="V243" s="337"/>
      <c r="W243" s="337"/>
      <c r="X243" s="337"/>
    </row>
    <row r="244" spans="2:24" s="54" customFormat="1" ht="11.4">
      <c r="B244" s="337"/>
      <c r="C244" s="360" t="s">
        <v>525</v>
      </c>
      <c r="D244" s="361"/>
      <c r="E244" s="338" t="s">
        <v>109</v>
      </c>
      <c r="F244" s="339"/>
      <c r="G244" s="340" t="s">
        <v>95</v>
      </c>
      <c r="H244" s="340" t="s">
        <v>96</v>
      </c>
      <c r="I244" s="362">
        <v>45637</v>
      </c>
      <c r="J244" s="362">
        <v>46290</v>
      </c>
      <c r="K244" s="340" t="s">
        <v>101</v>
      </c>
      <c r="L244" s="341">
        <v>100000000</v>
      </c>
      <c r="M244" s="341">
        <v>100000000</v>
      </c>
      <c r="N244" s="341">
        <v>100383561.59999999</v>
      </c>
      <c r="O244" s="341">
        <v>100000000</v>
      </c>
      <c r="P244" s="342">
        <v>8.2500000000000004E-2</v>
      </c>
      <c r="Q244" s="343">
        <v>5.2179264425486569E-4</v>
      </c>
      <c r="R244" s="363">
        <v>1</v>
      </c>
      <c r="S244" s="364"/>
      <c r="T244" s="337"/>
      <c r="U244" s="337"/>
      <c r="V244" s="337"/>
      <c r="W244" s="337"/>
      <c r="X244" s="337"/>
    </row>
    <row r="245" spans="2:24" s="54" customFormat="1" ht="11.4">
      <c r="B245" s="337"/>
      <c r="C245" s="360" t="s">
        <v>525</v>
      </c>
      <c r="D245" s="361"/>
      <c r="E245" s="338" t="s">
        <v>109</v>
      </c>
      <c r="F245" s="339"/>
      <c r="G245" s="340" t="s">
        <v>95</v>
      </c>
      <c r="H245" s="340" t="s">
        <v>96</v>
      </c>
      <c r="I245" s="362">
        <v>45637</v>
      </c>
      <c r="J245" s="362">
        <v>46290</v>
      </c>
      <c r="K245" s="340" t="s">
        <v>101</v>
      </c>
      <c r="L245" s="341">
        <v>100000000</v>
      </c>
      <c r="M245" s="341">
        <v>100000000</v>
      </c>
      <c r="N245" s="341">
        <v>100383561.59999999</v>
      </c>
      <c r="O245" s="341">
        <v>100000000</v>
      </c>
      <c r="P245" s="342">
        <v>8.2500000000000004E-2</v>
      </c>
      <c r="Q245" s="343">
        <v>5.2179264425486569E-4</v>
      </c>
      <c r="R245" s="363">
        <v>1</v>
      </c>
      <c r="S245" s="364"/>
      <c r="T245" s="337"/>
      <c r="U245" s="337"/>
      <c r="V245" s="337"/>
      <c r="W245" s="337"/>
      <c r="X245" s="337"/>
    </row>
    <row r="246" spans="2:24" s="54" customFormat="1" ht="11.4">
      <c r="B246" s="337"/>
      <c r="C246" s="360" t="s">
        <v>525</v>
      </c>
      <c r="D246" s="361"/>
      <c r="E246" s="338" t="s">
        <v>109</v>
      </c>
      <c r="F246" s="339"/>
      <c r="G246" s="340" t="s">
        <v>95</v>
      </c>
      <c r="H246" s="340" t="s">
        <v>96</v>
      </c>
      <c r="I246" s="362">
        <v>45637</v>
      </c>
      <c r="J246" s="362">
        <v>46290</v>
      </c>
      <c r="K246" s="340" t="s">
        <v>101</v>
      </c>
      <c r="L246" s="341">
        <v>100000000</v>
      </c>
      <c r="M246" s="341">
        <v>100000000</v>
      </c>
      <c r="N246" s="341">
        <v>100383561.59999999</v>
      </c>
      <c r="O246" s="341">
        <v>100000000</v>
      </c>
      <c r="P246" s="342">
        <v>8.2500000000000004E-2</v>
      </c>
      <c r="Q246" s="343">
        <v>5.2179264425486569E-4</v>
      </c>
      <c r="R246" s="363">
        <v>1</v>
      </c>
      <c r="S246" s="364"/>
      <c r="T246" s="337"/>
      <c r="U246" s="337"/>
      <c r="V246" s="337"/>
      <c r="W246" s="337"/>
      <c r="X246" s="337"/>
    </row>
    <row r="247" spans="2:24" s="54" customFormat="1" ht="11.4">
      <c r="B247" s="337"/>
      <c r="C247" s="360" t="s">
        <v>525</v>
      </c>
      <c r="D247" s="361"/>
      <c r="E247" s="338" t="s">
        <v>109</v>
      </c>
      <c r="F247" s="339"/>
      <c r="G247" s="340" t="s">
        <v>95</v>
      </c>
      <c r="H247" s="340" t="s">
        <v>96</v>
      </c>
      <c r="I247" s="362">
        <v>45637</v>
      </c>
      <c r="J247" s="362">
        <v>46290</v>
      </c>
      <c r="K247" s="340" t="s">
        <v>101</v>
      </c>
      <c r="L247" s="341">
        <v>100000000</v>
      </c>
      <c r="M247" s="341">
        <v>100000000</v>
      </c>
      <c r="N247" s="341">
        <v>100383561.59999999</v>
      </c>
      <c r="O247" s="341">
        <v>100000000</v>
      </c>
      <c r="P247" s="342">
        <v>8.2500000000000004E-2</v>
      </c>
      <c r="Q247" s="343">
        <v>5.2179264425486569E-4</v>
      </c>
      <c r="R247" s="363">
        <v>1</v>
      </c>
      <c r="S247" s="364"/>
      <c r="T247" s="337"/>
      <c r="U247" s="337"/>
      <c r="V247" s="337"/>
      <c r="W247" s="337"/>
      <c r="X247" s="337"/>
    </row>
    <row r="248" spans="2:24" s="54" customFormat="1" ht="11.4">
      <c r="B248" s="337"/>
      <c r="C248" s="360" t="s">
        <v>525</v>
      </c>
      <c r="D248" s="361"/>
      <c r="E248" s="338" t="s">
        <v>109</v>
      </c>
      <c r="F248" s="339"/>
      <c r="G248" s="340" t="s">
        <v>95</v>
      </c>
      <c r="H248" s="340" t="s">
        <v>96</v>
      </c>
      <c r="I248" s="362">
        <v>45637</v>
      </c>
      <c r="J248" s="362">
        <v>46290</v>
      </c>
      <c r="K248" s="340" t="s">
        <v>101</v>
      </c>
      <c r="L248" s="341">
        <v>100000000</v>
      </c>
      <c r="M248" s="341">
        <v>100000000</v>
      </c>
      <c r="N248" s="341">
        <v>100383561.59999999</v>
      </c>
      <c r="O248" s="341">
        <v>100000000</v>
      </c>
      <c r="P248" s="342">
        <v>8.2500000000000004E-2</v>
      </c>
      <c r="Q248" s="343">
        <v>5.2179264425486569E-4</v>
      </c>
      <c r="R248" s="363">
        <v>1</v>
      </c>
      <c r="S248" s="364"/>
      <c r="T248" s="337"/>
      <c r="U248" s="337"/>
      <c r="V248" s="337"/>
      <c r="W248" s="337"/>
      <c r="X248" s="337"/>
    </row>
    <row r="249" spans="2:24" s="54" customFormat="1" ht="11.4">
      <c r="B249" s="337"/>
      <c r="C249" s="360" t="s">
        <v>525</v>
      </c>
      <c r="D249" s="361"/>
      <c r="E249" s="338" t="s">
        <v>109</v>
      </c>
      <c r="F249" s="339"/>
      <c r="G249" s="340" t="s">
        <v>95</v>
      </c>
      <c r="H249" s="340" t="s">
        <v>96</v>
      </c>
      <c r="I249" s="362">
        <v>45637</v>
      </c>
      <c r="J249" s="362">
        <v>46290</v>
      </c>
      <c r="K249" s="340" t="s">
        <v>101</v>
      </c>
      <c r="L249" s="341">
        <v>100000000</v>
      </c>
      <c r="M249" s="341">
        <v>100000000</v>
      </c>
      <c r="N249" s="341">
        <v>100383561.59999999</v>
      </c>
      <c r="O249" s="341">
        <v>100000000</v>
      </c>
      <c r="P249" s="342">
        <v>8.2500000000000004E-2</v>
      </c>
      <c r="Q249" s="343">
        <v>5.2179264425486569E-4</v>
      </c>
      <c r="R249" s="363">
        <v>1</v>
      </c>
      <c r="S249" s="364"/>
      <c r="T249" s="337"/>
      <c r="U249" s="337"/>
      <c r="V249" s="337"/>
      <c r="W249" s="337"/>
      <c r="X249" s="337"/>
    </row>
    <row r="250" spans="2:24" s="54" customFormat="1" ht="11.4">
      <c r="B250" s="337"/>
      <c r="C250" s="360" t="s">
        <v>525</v>
      </c>
      <c r="D250" s="361"/>
      <c r="E250" s="338" t="s">
        <v>109</v>
      </c>
      <c r="F250" s="339"/>
      <c r="G250" s="340" t="s">
        <v>95</v>
      </c>
      <c r="H250" s="340" t="s">
        <v>96</v>
      </c>
      <c r="I250" s="362">
        <v>45637</v>
      </c>
      <c r="J250" s="362">
        <v>46290</v>
      </c>
      <c r="K250" s="340" t="s">
        <v>101</v>
      </c>
      <c r="L250" s="341">
        <v>100000000</v>
      </c>
      <c r="M250" s="341">
        <v>100000000</v>
      </c>
      <c r="N250" s="341">
        <v>100383561.59999999</v>
      </c>
      <c r="O250" s="341">
        <v>100000000</v>
      </c>
      <c r="P250" s="342">
        <v>8.2500000000000004E-2</v>
      </c>
      <c r="Q250" s="343">
        <v>5.2179264425486569E-4</v>
      </c>
      <c r="R250" s="363">
        <v>1</v>
      </c>
      <c r="S250" s="364"/>
      <c r="T250" s="337"/>
      <c r="U250" s="337"/>
      <c r="V250" s="337"/>
      <c r="W250" s="337"/>
      <c r="X250" s="337"/>
    </row>
    <row r="251" spans="2:24" s="54" customFormat="1" ht="11.4">
      <c r="B251" s="337"/>
      <c r="C251" s="360" t="s">
        <v>525</v>
      </c>
      <c r="D251" s="361"/>
      <c r="E251" s="338" t="s">
        <v>109</v>
      </c>
      <c r="F251" s="339"/>
      <c r="G251" s="340" t="s">
        <v>95</v>
      </c>
      <c r="H251" s="340" t="s">
        <v>96</v>
      </c>
      <c r="I251" s="362">
        <v>45637</v>
      </c>
      <c r="J251" s="362">
        <v>46290</v>
      </c>
      <c r="K251" s="340" t="s">
        <v>101</v>
      </c>
      <c r="L251" s="341">
        <v>100000000</v>
      </c>
      <c r="M251" s="341">
        <v>100000000</v>
      </c>
      <c r="N251" s="341">
        <v>100383561.59999999</v>
      </c>
      <c r="O251" s="341">
        <v>100000000</v>
      </c>
      <c r="P251" s="342">
        <v>8.2500000000000004E-2</v>
      </c>
      <c r="Q251" s="343">
        <v>5.2179264425486569E-4</v>
      </c>
      <c r="R251" s="363">
        <v>1</v>
      </c>
      <c r="S251" s="364"/>
      <c r="T251" s="337"/>
      <c r="U251" s="337"/>
      <c r="V251" s="337"/>
      <c r="W251" s="337"/>
      <c r="X251" s="337"/>
    </row>
    <row r="252" spans="2:24" s="54" customFormat="1" ht="11.4">
      <c r="B252" s="337"/>
      <c r="C252" s="360" t="s">
        <v>525</v>
      </c>
      <c r="D252" s="361"/>
      <c r="E252" s="338" t="s">
        <v>109</v>
      </c>
      <c r="F252" s="339"/>
      <c r="G252" s="340" t="s">
        <v>95</v>
      </c>
      <c r="H252" s="340" t="s">
        <v>96</v>
      </c>
      <c r="I252" s="362">
        <v>45637</v>
      </c>
      <c r="J252" s="362">
        <v>46286</v>
      </c>
      <c r="K252" s="340" t="s">
        <v>101</v>
      </c>
      <c r="L252" s="341">
        <v>100000000</v>
      </c>
      <c r="M252" s="341">
        <v>100000000</v>
      </c>
      <c r="N252" s="341">
        <v>100400000</v>
      </c>
      <c r="O252" s="341">
        <v>100000000</v>
      </c>
      <c r="P252" s="342">
        <v>8.2500000000000004E-2</v>
      </c>
      <c r="Q252" s="343">
        <v>5.218780908764699E-4</v>
      </c>
      <c r="R252" s="363">
        <v>1</v>
      </c>
      <c r="S252" s="364"/>
      <c r="T252" s="337"/>
      <c r="U252" s="337"/>
      <c r="V252" s="337"/>
      <c r="W252" s="337"/>
      <c r="X252" s="337"/>
    </row>
    <row r="253" spans="2:24" s="54" customFormat="1" ht="11.4">
      <c r="B253" s="337"/>
      <c r="C253" s="360" t="s">
        <v>525</v>
      </c>
      <c r="D253" s="361"/>
      <c r="E253" s="338" t="s">
        <v>109</v>
      </c>
      <c r="F253" s="339"/>
      <c r="G253" s="340" t="s">
        <v>95</v>
      </c>
      <c r="H253" s="340" t="s">
        <v>96</v>
      </c>
      <c r="I253" s="362">
        <v>45637</v>
      </c>
      <c r="J253" s="362">
        <v>46286</v>
      </c>
      <c r="K253" s="340" t="s">
        <v>101</v>
      </c>
      <c r="L253" s="341">
        <v>100000000</v>
      </c>
      <c r="M253" s="341">
        <v>100000000</v>
      </c>
      <c r="N253" s="341">
        <v>100400000</v>
      </c>
      <c r="O253" s="341">
        <v>100000000</v>
      </c>
      <c r="P253" s="342">
        <v>8.2500000000000004E-2</v>
      </c>
      <c r="Q253" s="343">
        <v>5.218780908764699E-4</v>
      </c>
      <c r="R253" s="363">
        <v>1</v>
      </c>
      <c r="S253" s="364"/>
      <c r="T253" s="337"/>
      <c r="U253" s="337"/>
      <c r="V253" s="337"/>
      <c r="W253" s="337"/>
      <c r="X253" s="337"/>
    </row>
    <row r="254" spans="2:24" s="54" customFormat="1" ht="11.4">
      <c r="B254" s="337"/>
      <c r="C254" s="360" t="s">
        <v>525</v>
      </c>
      <c r="D254" s="361"/>
      <c r="E254" s="338" t="s">
        <v>109</v>
      </c>
      <c r="F254" s="339"/>
      <c r="G254" s="340" t="s">
        <v>95</v>
      </c>
      <c r="H254" s="340" t="s">
        <v>96</v>
      </c>
      <c r="I254" s="362">
        <v>45637</v>
      </c>
      <c r="J254" s="362">
        <v>46286</v>
      </c>
      <c r="K254" s="340" t="s">
        <v>101</v>
      </c>
      <c r="L254" s="341">
        <v>100000000</v>
      </c>
      <c r="M254" s="341">
        <v>100000000</v>
      </c>
      <c r="N254" s="341">
        <v>100400000</v>
      </c>
      <c r="O254" s="341">
        <v>100000000</v>
      </c>
      <c r="P254" s="342">
        <v>8.2500000000000004E-2</v>
      </c>
      <c r="Q254" s="343">
        <v>5.218780908764699E-4</v>
      </c>
      <c r="R254" s="363">
        <v>1</v>
      </c>
      <c r="S254" s="364"/>
      <c r="T254" s="337"/>
      <c r="U254" s="337"/>
      <c r="V254" s="337"/>
      <c r="W254" s="337"/>
      <c r="X254" s="337"/>
    </row>
    <row r="255" spans="2:24" s="54" customFormat="1" ht="11.4">
      <c r="B255" s="337"/>
      <c r="C255" s="360" t="s">
        <v>525</v>
      </c>
      <c r="D255" s="361"/>
      <c r="E255" s="338" t="s">
        <v>528</v>
      </c>
      <c r="F255" s="339"/>
      <c r="G255" s="340" t="s">
        <v>95</v>
      </c>
      <c r="H255" s="340" t="s">
        <v>96</v>
      </c>
      <c r="I255" s="362">
        <v>45611</v>
      </c>
      <c r="J255" s="362">
        <v>45798</v>
      </c>
      <c r="K255" s="340" t="s">
        <v>101</v>
      </c>
      <c r="L255" s="341">
        <v>100000000</v>
      </c>
      <c r="M255" s="341">
        <v>100000000</v>
      </c>
      <c r="N255" s="341">
        <v>101039726.04000001</v>
      </c>
      <c r="O255" s="341">
        <v>100000000</v>
      </c>
      <c r="P255" s="342">
        <v>8.3500000000000005E-2</v>
      </c>
      <c r="Q255" s="343">
        <v>5.2520337976530624E-4</v>
      </c>
      <c r="R255" s="363">
        <v>1</v>
      </c>
      <c r="S255" s="364"/>
      <c r="T255" s="337"/>
      <c r="U255" s="337"/>
      <c r="V255" s="337"/>
      <c r="W255" s="337"/>
      <c r="X255" s="337"/>
    </row>
    <row r="256" spans="2:24" s="54" customFormat="1" ht="11.4">
      <c r="B256" s="337"/>
      <c r="C256" s="360" t="s">
        <v>525</v>
      </c>
      <c r="D256" s="361"/>
      <c r="E256" s="338" t="s">
        <v>528</v>
      </c>
      <c r="F256" s="339"/>
      <c r="G256" s="340" t="s">
        <v>95</v>
      </c>
      <c r="H256" s="340" t="s">
        <v>96</v>
      </c>
      <c r="I256" s="362">
        <v>45611</v>
      </c>
      <c r="J256" s="362">
        <v>45798</v>
      </c>
      <c r="K256" s="340" t="s">
        <v>101</v>
      </c>
      <c r="L256" s="341">
        <v>100000000</v>
      </c>
      <c r="M256" s="341">
        <v>100000000</v>
      </c>
      <c r="N256" s="341">
        <v>101039726.04000001</v>
      </c>
      <c r="O256" s="341">
        <v>100000000</v>
      </c>
      <c r="P256" s="342">
        <v>8.3500000000000005E-2</v>
      </c>
      <c r="Q256" s="343">
        <v>5.2520337976530624E-4</v>
      </c>
      <c r="R256" s="363">
        <v>1</v>
      </c>
      <c r="S256" s="364"/>
      <c r="T256" s="337"/>
      <c r="U256" s="337"/>
      <c r="V256" s="337"/>
      <c r="W256" s="337"/>
      <c r="X256" s="337"/>
    </row>
    <row r="257" spans="2:24" s="54" customFormat="1" ht="11.4">
      <c r="B257" s="337"/>
      <c r="C257" s="360" t="s">
        <v>525</v>
      </c>
      <c r="D257" s="361"/>
      <c r="E257" s="338" t="s">
        <v>529</v>
      </c>
      <c r="F257" s="339"/>
      <c r="G257" s="340" t="s">
        <v>95</v>
      </c>
      <c r="H257" s="340" t="s">
        <v>96</v>
      </c>
      <c r="I257" s="362">
        <v>45597</v>
      </c>
      <c r="J257" s="362">
        <v>46612</v>
      </c>
      <c r="K257" s="340" t="s">
        <v>101</v>
      </c>
      <c r="L257" s="341">
        <v>100000000</v>
      </c>
      <c r="M257" s="341">
        <v>100000000</v>
      </c>
      <c r="N257" s="341">
        <v>101347945.16</v>
      </c>
      <c r="O257" s="341">
        <v>100000000</v>
      </c>
      <c r="P257" s="342">
        <v>8.2500000000000004E-2</v>
      </c>
      <c r="Q257" s="343">
        <v>5.2680549934615501E-4</v>
      </c>
      <c r="R257" s="363">
        <v>1</v>
      </c>
      <c r="S257" s="364"/>
      <c r="T257" s="337"/>
      <c r="U257" s="337"/>
      <c r="V257" s="337"/>
      <c r="W257" s="337"/>
      <c r="X257" s="337"/>
    </row>
    <row r="258" spans="2:24" s="54" customFormat="1" ht="11.4">
      <c r="B258" s="337"/>
      <c r="C258" s="360" t="s">
        <v>525</v>
      </c>
      <c r="D258" s="361"/>
      <c r="E258" s="338" t="s">
        <v>529</v>
      </c>
      <c r="F258" s="339"/>
      <c r="G258" s="340" t="s">
        <v>95</v>
      </c>
      <c r="H258" s="340" t="s">
        <v>96</v>
      </c>
      <c r="I258" s="362">
        <v>45597</v>
      </c>
      <c r="J258" s="362">
        <v>46612</v>
      </c>
      <c r="K258" s="340" t="s">
        <v>101</v>
      </c>
      <c r="L258" s="341">
        <v>100000000</v>
      </c>
      <c r="M258" s="341">
        <v>100000000</v>
      </c>
      <c r="N258" s="341">
        <v>101347945.16</v>
      </c>
      <c r="O258" s="341">
        <v>100000000</v>
      </c>
      <c r="P258" s="342">
        <v>8.2500000000000004E-2</v>
      </c>
      <c r="Q258" s="343">
        <v>5.2680549934615501E-4</v>
      </c>
      <c r="R258" s="363">
        <v>1</v>
      </c>
      <c r="S258" s="364"/>
      <c r="T258" s="337"/>
      <c r="U258" s="337"/>
      <c r="V258" s="337"/>
      <c r="W258" s="337"/>
      <c r="X258" s="337"/>
    </row>
    <row r="259" spans="2:24" s="54" customFormat="1" ht="11.4">
      <c r="B259" s="337"/>
      <c r="C259" s="360" t="s">
        <v>525</v>
      </c>
      <c r="D259" s="361"/>
      <c r="E259" s="338" t="s">
        <v>529</v>
      </c>
      <c r="F259" s="339"/>
      <c r="G259" s="340" t="s">
        <v>95</v>
      </c>
      <c r="H259" s="340" t="s">
        <v>96</v>
      </c>
      <c r="I259" s="362">
        <v>45597</v>
      </c>
      <c r="J259" s="362">
        <v>46612</v>
      </c>
      <c r="K259" s="340" t="s">
        <v>101</v>
      </c>
      <c r="L259" s="341">
        <v>100000000</v>
      </c>
      <c r="M259" s="341">
        <v>100000000</v>
      </c>
      <c r="N259" s="341">
        <v>101347945.16</v>
      </c>
      <c r="O259" s="341">
        <v>100000000</v>
      </c>
      <c r="P259" s="342">
        <v>8.2500000000000004E-2</v>
      </c>
      <c r="Q259" s="343">
        <v>5.2680549934615501E-4</v>
      </c>
      <c r="R259" s="363">
        <v>1</v>
      </c>
      <c r="S259" s="364"/>
      <c r="T259" s="337"/>
      <c r="U259" s="337"/>
      <c r="V259" s="337"/>
      <c r="W259" s="337"/>
      <c r="X259" s="337"/>
    </row>
    <row r="260" spans="2:24" s="54" customFormat="1" ht="11.4">
      <c r="B260" s="337"/>
      <c r="C260" s="360" t="s">
        <v>525</v>
      </c>
      <c r="D260" s="361"/>
      <c r="E260" s="338" t="s">
        <v>529</v>
      </c>
      <c r="F260" s="339"/>
      <c r="G260" s="340" t="s">
        <v>95</v>
      </c>
      <c r="H260" s="340" t="s">
        <v>96</v>
      </c>
      <c r="I260" s="362">
        <v>45597</v>
      </c>
      <c r="J260" s="362">
        <v>46612</v>
      </c>
      <c r="K260" s="340" t="s">
        <v>101</v>
      </c>
      <c r="L260" s="341">
        <v>100000000</v>
      </c>
      <c r="M260" s="341">
        <v>100000000</v>
      </c>
      <c r="N260" s="341">
        <v>101347945.16</v>
      </c>
      <c r="O260" s="341">
        <v>100000000</v>
      </c>
      <c r="P260" s="342">
        <v>8.2500000000000004E-2</v>
      </c>
      <c r="Q260" s="343">
        <v>5.2680549934615501E-4</v>
      </c>
      <c r="R260" s="363">
        <v>1</v>
      </c>
      <c r="S260" s="364"/>
      <c r="T260" s="337"/>
      <c r="U260" s="337"/>
      <c r="V260" s="337"/>
      <c r="W260" s="337"/>
      <c r="X260" s="337"/>
    </row>
    <row r="261" spans="2:24" s="54" customFormat="1" ht="11.4">
      <c r="B261" s="337"/>
      <c r="C261" s="360" t="s">
        <v>525</v>
      </c>
      <c r="D261" s="361"/>
      <c r="E261" s="338" t="s">
        <v>529</v>
      </c>
      <c r="F261" s="339"/>
      <c r="G261" s="340" t="s">
        <v>95</v>
      </c>
      <c r="H261" s="340" t="s">
        <v>96</v>
      </c>
      <c r="I261" s="362">
        <v>45597</v>
      </c>
      <c r="J261" s="362">
        <v>46612</v>
      </c>
      <c r="K261" s="340" t="s">
        <v>101</v>
      </c>
      <c r="L261" s="341">
        <v>100000000</v>
      </c>
      <c r="M261" s="341">
        <v>100000000</v>
      </c>
      <c r="N261" s="341">
        <v>101347945.16</v>
      </c>
      <c r="O261" s="341">
        <v>100000000</v>
      </c>
      <c r="P261" s="342">
        <v>8.2500000000000004E-2</v>
      </c>
      <c r="Q261" s="343">
        <v>5.2680549934615501E-4</v>
      </c>
      <c r="R261" s="363">
        <v>1</v>
      </c>
      <c r="S261" s="364"/>
      <c r="T261" s="337"/>
      <c r="U261" s="337"/>
      <c r="V261" s="337"/>
      <c r="W261" s="337"/>
      <c r="X261" s="337"/>
    </row>
    <row r="262" spans="2:24" s="54" customFormat="1" ht="11.4">
      <c r="B262" s="337"/>
      <c r="C262" s="360" t="s">
        <v>525</v>
      </c>
      <c r="D262" s="361"/>
      <c r="E262" s="338" t="s">
        <v>529</v>
      </c>
      <c r="F262" s="339"/>
      <c r="G262" s="340" t="s">
        <v>95</v>
      </c>
      <c r="H262" s="340" t="s">
        <v>96</v>
      </c>
      <c r="I262" s="362">
        <v>45597</v>
      </c>
      <c r="J262" s="362">
        <v>46612</v>
      </c>
      <c r="K262" s="340" t="s">
        <v>101</v>
      </c>
      <c r="L262" s="341">
        <v>100000000</v>
      </c>
      <c r="M262" s="341">
        <v>100000000</v>
      </c>
      <c r="N262" s="341">
        <v>101347945.16</v>
      </c>
      <c r="O262" s="341">
        <v>100000000</v>
      </c>
      <c r="P262" s="342">
        <v>8.2500000000000004E-2</v>
      </c>
      <c r="Q262" s="343">
        <v>5.2680549934615501E-4</v>
      </c>
      <c r="R262" s="363">
        <v>1</v>
      </c>
      <c r="S262" s="364"/>
      <c r="T262" s="337"/>
      <c r="U262" s="337"/>
      <c r="V262" s="337"/>
      <c r="W262" s="337"/>
      <c r="X262" s="337"/>
    </row>
    <row r="263" spans="2:24" s="54" customFormat="1" ht="11.4">
      <c r="B263" s="337"/>
      <c r="C263" s="360" t="s">
        <v>525</v>
      </c>
      <c r="D263" s="361"/>
      <c r="E263" s="338" t="s">
        <v>529</v>
      </c>
      <c r="F263" s="339"/>
      <c r="G263" s="340" t="s">
        <v>95</v>
      </c>
      <c r="H263" s="340" t="s">
        <v>96</v>
      </c>
      <c r="I263" s="362">
        <v>45597</v>
      </c>
      <c r="J263" s="362">
        <v>46612</v>
      </c>
      <c r="K263" s="340" t="s">
        <v>101</v>
      </c>
      <c r="L263" s="341">
        <v>100000000</v>
      </c>
      <c r="M263" s="341">
        <v>100000000</v>
      </c>
      <c r="N263" s="341">
        <v>101347945.16</v>
      </c>
      <c r="O263" s="341">
        <v>100000000</v>
      </c>
      <c r="P263" s="342">
        <v>8.2500000000000004E-2</v>
      </c>
      <c r="Q263" s="343">
        <v>5.2680549934615501E-4</v>
      </c>
      <c r="R263" s="363">
        <v>1</v>
      </c>
      <c r="S263" s="364"/>
      <c r="T263" s="337"/>
      <c r="U263" s="337"/>
      <c r="V263" s="337"/>
      <c r="W263" s="337"/>
      <c r="X263" s="337"/>
    </row>
    <row r="264" spans="2:24" s="54" customFormat="1" ht="11.4">
      <c r="B264" s="337"/>
      <c r="C264" s="360" t="s">
        <v>525</v>
      </c>
      <c r="D264" s="361"/>
      <c r="E264" s="338" t="s">
        <v>529</v>
      </c>
      <c r="F264" s="339"/>
      <c r="G264" s="340" t="s">
        <v>95</v>
      </c>
      <c r="H264" s="340" t="s">
        <v>96</v>
      </c>
      <c r="I264" s="362">
        <v>45597</v>
      </c>
      <c r="J264" s="362">
        <v>46612</v>
      </c>
      <c r="K264" s="340" t="s">
        <v>101</v>
      </c>
      <c r="L264" s="341">
        <v>100000000</v>
      </c>
      <c r="M264" s="341">
        <v>100000000</v>
      </c>
      <c r="N264" s="341">
        <v>101347945.16</v>
      </c>
      <c r="O264" s="341">
        <v>100000000</v>
      </c>
      <c r="P264" s="342">
        <v>8.2500000000000004E-2</v>
      </c>
      <c r="Q264" s="343">
        <v>5.2680549934615501E-4</v>
      </c>
      <c r="R264" s="363">
        <v>1</v>
      </c>
      <c r="S264" s="364"/>
      <c r="T264" s="337"/>
      <c r="U264" s="337"/>
      <c r="V264" s="337"/>
      <c r="W264" s="337"/>
      <c r="X264" s="337"/>
    </row>
    <row r="265" spans="2:24" s="54" customFormat="1" ht="11.4">
      <c r="B265" s="337"/>
      <c r="C265" s="360" t="s">
        <v>525</v>
      </c>
      <c r="D265" s="361"/>
      <c r="E265" s="338" t="s">
        <v>529</v>
      </c>
      <c r="F265" s="339"/>
      <c r="G265" s="340" t="s">
        <v>95</v>
      </c>
      <c r="H265" s="340" t="s">
        <v>96</v>
      </c>
      <c r="I265" s="362">
        <v>45597</v>
      </c>
      <c r="J265" s="362">
        <v>46612</v>
      </c>
      <c r="K265" s="340" t="s">
        <v>101</v>
      </c>
      <c r="L265" s="341">
        <v>100000000</v>
      </c>
      <c r="M265" s="341">
        <v>100000000</v>
      </c>
      <c r="N265" s="341">
        <v>101347945.16</v>
      </c>
      <c r="O265" s="341">
        <v>100000000</v>
      </c>
      <c r="P265" s="342">
        <v>8.2500000000000004E-2</v>
      </c>
      <c r="Q265" s="343">
        <v>5.2680549934615501E-4</v>
      </c>
      <c r="R265" s="363">
        <v>1</v>
      </c>
      <c r="S265" s="364"/>
      <c r="T265" s="337"/>
      <c r="U265" s="337"/>
      <c r="V265" s="337"/>
      <c r="W265" s="337"/>
      <c r="X265" s="337"/>
    </row>
    <row r="266" spans="2:24" s="54" customFormat="1" ht="11.4">
      <c r="B266" s="337"/>
      <c r="C266" s="360" t="s">
        <v>525</v>
      </c>
      <c r="D266" s="361"/>
      <c r="E266" s="338" t="s">
        <v>529</v>
      </c>
      <c r="F266" s="339"/>
      <c r="G266" s="340" t="s">
        <v>95</v>
      </c>
      <c r="H266" s="340" t="s">
        <v>96</v>
      </c>
      <c r="I266" s="362">
        <v>45597</v>
      </c>
      <c r="J266" s="362">
        <v>46612</v>
      </c>
      <c r="K266" s="340" t="s">
        <v>101</v>
      </c>
      <c r="L266" s="341">
        <v>100000000</v>
      </c>
      <c r="M266" s="341">
        <v>100000000</v>
      </c>
      <c r="N266" s="341">
        <v>101347945.16</v>
      </c>
      <c r="O266" s="341">
        <v>100000000</v>
      </c>
      <c r="P266" s="342">
        <v>8.2500000000000004E-2</v>
      </c>
      <c r="Q266" s="343">
        <v>5.2680549934615501E-4</v>
      </c>
      <c r="R266" s="363">
        <v>1</v>
      </c>
      <c r="S266" s="364"/>
      <c r="T266" s="337"/>
      <c r="U266" s="337"/>
      <c r="V266" s="337"/>
      <c r="W266" s="337"/>
      <c r="X266" s="337"/>
    </row>
    <row r="267" spans="2:24" s="54" customFormat="1" ht="11.4">
      <c r="B267" s="337"/>
      <c r="C267" s="360" t="s">
        <v>525</v>
      </c>
      <c r="D267" s="361"/>
      <c r="E267" s="338" t="s">
        <v>528</v>
      </c>
      <c r="F267" s="339"/>
      <c r="G267" s="340" t="s">
        <v>95</v>
      </c>
      <c r="H267" s="340" t="s">
        <v>96</v>
      </c>
      <c r="I267" s="362">
        <v>45597</v>
      </c>
      <c r="J267" s="362">
        <v>45798</v>
      </c>
      <c r="K267" s="340" t="s">
        <v>101</v>
      </c>
      <c r="L267" s="341">
        <v>100000000</v>
      </c>
      <c r="M267" s="341">
        <v>100000000</v>
      </c>
      <c r="N267" s="341">
        <v>101364383.59</v>
      </c>
      <c r="O267" s="341">
        <v>100000000</v>
      </c>
      <c r="P267" s="342">
        <v>8.3500000000000005E-2</v>
      </c>
      <c r="Q267" s="343">
        <v>5.2689094612369894E-4</v>
      </c>
      <c r="R267" s="363">
        <v>1</v>
      </c>
      <c r="S267" s="364"/>
      <c r="T267" s="337"/>
      <c r="U267" s="337"/>
      <c r="V267" s="337"/>
      <c r="W267" s="337"/>
      <c r="X267" s="337"/>
    </row>
    <row r="268" spans="2:24" s="54" customFormat="1" ht="11.4">
      <c r="B268" s="337"/>
      <c r="C268" s="360" t="s">
        <v>525</v>
      </c>
      <c r="D268" s="361"/>
      <c r="E268" s="338" t="s">
        <v>528</v>
      </c>
      <c r="F268" s="339"/>
      <c r="G268" s="340" t="s">
        <v>95</v>
      </c>
      <c r="H268" s="340" t="s">
        <v>96</v>
      </c>
      <c r="I268" s="362">
        <v>45597</v>
      </c>
      <c r="J268" s="362">
        <v>46175</v>
      </c>
      <c r="K268" s="340" t="s">
        <v>101</v>
      </c>
      <c r="L268" s="341">
        <v>100000000</v>
      </c>
      <c r="M268" s="341">
        <v>100000000</v>
      </c>
      <c r="N268" s="341">
        <v>101397260.2</v>
      </c>
      <c r="O268" s="341">
        <v>100000000</v>
      </c>
      <c r="P268" s="342">
        <v>8.5999999999999993E-2</v>
      </c>
      <c r="Q268" s="343">
        <v>5.270618383792895E-4</v>
      </c>
      <c r="R268" s="363">
        <v>1</v>
      </c>
      <c r="S268" s="364"/>
      <c r="T268" s="337"/>
      <c r="U268" s="337"/>
      <c r="V268" s="337"/>
      <c r="W268" s="337"/>
      <c r="X268" s="337"/>
    </row>
    <row r="269" spans="2:24" s="54" customFormat="1" ht="11.4">
      <c r="B269" s="337"/>
      <c r="C269" s="360" t="s">
        <v>525</v>
      </c>
      <c r="D269" s="361"/>
      <c r="E269" s="338" t="s">
        <v>528</v>
      </c>
      <c r="F269" s="339"/>
      <c r="G269" s="340" t="s">
        <v>95</v>
      </c>
      <c r="H269" s="340" t="s">
        <v>96</v>
      </c>
      <c r="I269" s="362">
        <v>45597</v>
      </c>
      <c r="J269" s="362">
        <v>46175</v>
      </c>
      <c r="K269" s="340" t="s">
        <v>101</v>
      </c>
      <c r="L269" s="341">
        <v>100000000</v>
      </c>
      <c r="M269" s="341">
        <v>100000000</v>
      </c>
      <c r="N269" s="341">
        <v>101397260.2</v>
      </c>
      <c r="O269" s="341">
        <v>100000000</v>
      </c>
      <c r="P269" s="342">
        <v>8.5999999999999993E-2</v>
      </c>
      <c r="Q269" s="343">
        <v>5.270618383792895E-4</v>
      </c>
      <c r="R269" s="363">
        <v>1</v>
      </c>
      <c r="S269" s="364"/>
      <c r="T269" s="337"/>
      <c r="U269" s="337"/>
      <c r="V269" s="337"/>
      <c r="W269" s="337"/>
      <c r="X269" s="337"/>
    </row>
    <row r="270" spans="2:24" s="54" customFormat="1" ht="11.4">
      <c r="B270" s="337"/>
      <c r="C270" s="360" t="s">
        <v>525</v>
      </c>
      <c r="D270" s="361"/>
      <c r="E270" s="338" t="s">
        <v>528</v>
      </c>
      <c r="F270" s="339"/>
      <c r="G270" s="340" t="s">
        <v>95</v>
      </c>
      <c r="H270" s="340" t="s">
        <v>96</v>
      </c>
      <c r="I270" s="362">
        <v>45597</v>
      </c>
      <c r="J270" s="362">
        <v>46175</v>
      </c>
      <c r="K270" s="340" t="s">
        <v>101</v>
      </c>
      <c r="L270" s="341">
        <v>100000000</v>
      </c>
      <c r="M270" s="341">
        <v>100000000</v>
      </c>
      <c r="N270" s="341">
        <v>101397260.2</v>
      </c>
      <c r="O270" s="341">
        <v>100000000</v>
      </c>
      <c r="P270" s="342">
        <v>8.5999999999999993E-2</v>
      </c>
      <c r="Q270" s="343">
        <v>5.270618383792895E-4</v>
      </c>
      <c r="R270" s="363">
        <v>1</v>
      </c>
      <c r="S270" s="364"/>
      <c r="T270" s="337"/>
      <c r="U270" s="337"/>
      <c r="V270" s="337"/>
      <c r="W270" s="337"/>
      <c r="X270" s="337"/>
    </row>
    <row r="271" spans="2:24" s="54" customFormat="1" ht="11.4">
      <c r="B271" s="337"/>
      <c r="C271" s="360" t="s">
        <v>525</v>
      </c>
      <c r="D271" s="361"/>
      <c r="E271" s="338" t="s">
        <v>528</v>
      </c>
      <c r="F271" s="339"/>
      <c r="G271" s="340" t="s">
        <v>95</v>
      </c>
      <c r="H271" s="340" t="s">
        <v>96</v>
      </c>
      <c r="I271" s="362">
        <v>45597</v>
      </c>
      <c r="J271" s="362">
        <v>46175</v>
      </c>
      <c r="K271" s="340" t="s">
        <v>101</v>
      </c>
      <c r="L271" s="341">
        <v>100000000</v>
      </c>
      <c r="M271" s="341">
        <v>100000000</v>
      </c>
      <c r="N271" s="341">
        <v>101397260.2</v>
      </c>
      <c r="O271" s="341">
        <v>100000000</v>
      </c>
      <c r="P271" s="342">
        <v>8.5999999999999993E-2</v>
      </c>
      <c r="Q271" s="343">
        <v>5.270618383792895E-4</v>
      </c>
      <c r="R271" s="363">
        <v>1</v>
      </c>
      <c r="S271" s="364"/>
      <c r="T271" s="337"/>
      <c r="U271" s="337"/>
      <c r="V271" s="337"/>
      <c r="W271" s="337"/>
      <c r="X271" s="337"/>
    </row>
    <row r="272" spans="2:24" s="54" customFormat="1" ht="11.4">
      <c r="B272" s="337"/>
      <c r="C272" s="360" t="s">
        <v>525</v>
      </c>
      <c r="D272" s="361"/>
      <c r="E272" s="338" t="s">
        <v>528</v>
      </c>
      <c r="F272" s="339"/>
      <c r="G272" s="340" t="s">
        <v>95</v>
      </c>
      <c r="H272" s="340" t="s">
        <v>96</v>
      </c>
      <c r="I272" s="362">
        <v>45597</v>
      </c>
      <c r="J272" s="362">
        <v>46175</v>
      </c>
      <c r="K272" s="340" t="s">
        <v>101</v>
      </c>
      <c r="L272" s="341">
        <v>100000000</v>
      </c>
      <c r="M272" s="341">
        <v>100000000</v>
      </c>
      <c r="N272" s="341">
        <v>101397260.2</v>
      </c>
      <c r="O272" s="341">
        <v>100000000</v>
      </c>
      <c r="P272" s="342">
        <v>8.5999999999999993E-2</v>
      </c>
      <c r="Q272" s="343">
        <v>5.270618383792895E-4</v>
      </c>
      <c r="R272" s="363">
        <v>1</v>
      </c>
      <c r="S272" s="364"/>
      <c r="T272" s="337"/>
      <c r="U272" s="337"/>
      <c r="V272" s="337"/>
      <c r="W272" s="337"/>
      <c r="X272" s="337"/>
    </row>
    <row r="273" spans="2:24" s="54" customFormat="1" ht="11.4">
      <c r="B273" s="337"/>
      <c r="C273" s="360" t="s">
        <v>525</v>
      </c>
      <c r="D273" s="361"/>
      <c r="E273" s="338" t="s">
        <v>528</v>
      </c>
      <c r="F273" s="339"/>
      <c r="G273" s="340" t="s">
        <v>95</v>
      </c>
      <c r="H273" s="340" t="s">
        <v>96</v>
      </c>
      <c r="I273" s="362">
        <v>45597</v>
      </c>
      <c r="J273" s="362">
        <v>46211</v>
      </c>
      <c r="K273" s="340" t="s">
        <v>101</v>
      </c>
      <c r="L273" s="341">
        <v>100000000</v>
      </c>
      <c r="M273" s="341">
        <v>100000000</v>
      </c>
      <c r="N273" s="341">
        <v>101397260.2</v>
      </c>
      <c r="O273" s="341">
        <v>100000000</v>
      </c>
      <c r="P273" s="342">
        <v>8.5999999999999993E-2</v>
      </c>
      <c r="Q273" s="343">
        <v>5.270618383792895E-4</v>
      </c>
      <c r="R273" s="363">
        <v>1</v>
      </c>
      <c r="S273" s="364"/>
      <c r="T273" s="337"/>
      <c r="U273" s="337"/>
      <c r="V273" s="337"/>
      <c r="W273" s="337"/>
      <c r="X273" s="337"/>
    </row>
    <row r="274" spans="2:24" s="54" customFormat="1" ht="11.4">
      <c r="B274" s="337"/>
      <c r="C274" s="360" t="s">
        <v>525</v>
      </c>
      <c r="D274" s="361"/>
      <c r="E274" s="338" t="s">
        <v>528</v>
      </c>
      <c r="F274" s="339"/>
      <c r="G274" s="340" t="s">
        <v>95</v>
      </c>
      <c r="H274" s="340" t="s">
        <v>96</v>
      </c>
      <c r="I274" s="362">
        <v>45597</v>
      </c>
      <c r="J274" s="362">
        <v>46211</v>
      </c>
      <c r="K274" s="340" t="s">
        <v>101</v>
      </c>
      <c r="L274" s="341">
        <v>100000000</v>
      </c>
      <c r="M274" s="341">
        <v>100000000</v>
      </c>
      <c r="N274" s="341">
        <v>101397260.2</v>
      </c>
      <c r="O274" s="341">
        <v>100000000</v>
      </c>
      <c r="P274" s="342">
        <v>8.5999999999999993E-2</v>
      </c>
      <c r="Q274" s="343">
        <v>5.270618383792895E-4</v>
      </c>
      <c r="R274" s="363">
        <v>1</v>
      </c>
      <c r="S274" s="364"/>
      <c r="T274" s="337"/>
      <c r="U274" s="337"/>
      <c r="V274" s="337"/>
      <c r="W274" s="337"/>
      <c r="X274" s="337"/>
    </row>
    <row r="275" spans="2:24" s="54" customFormat="1" ht="11.4">
      <c r="B275" s="337"/>
      <c r="C275" s="360" t="s">
        <v>525</v>
      </c>
      <c r="D275" s="361"/>
      <c r="E275" s="338" t="s">
        <v>528</v>
      </c>
      <c r="F275" s="339"/>
      <c r="G275" s="340" t="s">
        <v>95</v>
      </c>
      <c r="H275" s="340" t="s">
        <v>96</v>
      </c>
      <c r="I275" s="362">
        <v>45597</v>
      </c>
      <c r="J275" s="362">
        <v>46211</v>
      </c>
      <c r="K275" s="340" t="s">
        <v>101</v>
      </c>
      <c r="L275" s="341">
        <v>100000000</v>
      </c>
      <c r="M275" s="341">
        <v>100000000</v>
      </c>
      <c r="N275" s="341">
        <v>101397260.2</v>
      </c>
      <c r="O275" s="341">
        <v>100000000</v>
      </c>
      <c r="P275" s="342">
        <v>8.5999999999999993E-2</v>
      </c>
      <c r="Q275" s="343">
        <v>5.270618383792895E-4</v>
      </c>
      <c r="R275" s="363">
        <v>1</v>
      </c>
      <c r="S275" s="364"/>
      <c r="T275" s="337"/>
      <c r="U275" s="337"/>
      <c r="V275" s="337"/>
      <c r="W275" s="337"/>
      <c r="X275" s="337"/>
    </row>
    <row r="276" spans="2:24" s="54" customFormat="1" ht="11.4">
      <c r="B276" s="337"/>
      <c r="C276" s="360" t="s">
        <v>525</v>
      </c>
      <c r="D276" s="361"/>
      <c r="E276" s="338" t="s">
        <v>528</v>
      </c>
      <c r="F276" s="339"/>
      <c r="G276" s="340" t="s">
        <v>95</v>
      </c>
      <c r="H276" s="340" t="s">
        <v>96</v>
      </c>
      <c r="I276" s="362">
        <v>45597</v>
      </c>
      <c r="J276" s="362">
        <v>46211</v>
      </c>
      <c r="K276" s="340" t="s">
        <v>101</v>
      </c>
      <c r="L276" s="341">
        <v>100000000</v>
      </c>
      <c r="M276" s="341">
        <v>100000000</v>
      </c>
      <c r="N276" s="341">
        <v>101397260.2</v>
      </c>
      <c r="O276" s="341">
        <v>100000000</v>
      </c>
      <c r="P276" s="342">
        <v>8.5999999999999993E-2</v>
      </c>
      <c r="Q276" s="343">
        <v>5.270618383792895E-4</v>
      </c>
      <c r="R276" s="363">
        <v>1</v>
      </c>
      <c r="S276" s="364"/>
      <c r="T276" s="337"/>
      <c r="U276" s="337"/>
      <c r="V276" s="337"/>
      <c r="W276" s="337"/>
      <c r="X276" s="337"/>
    </row>
    <row r="277" spans="2:24" s="54" customFormat="1" ht="11.4">
      <c r="B277" s="337"/>
      <c r="C277" s="360" t="s">
        <v>525</v>
      </c>
      <c r="D277" s="361"/>
      <c r="E277" s="338" t="s">
        <v>528</v>
      </c>
      <c r="F277" s="339"/>
      <c r="G277" s="340" t="s">
        <v>95</v>
      </c>
      <c r="H277" s="340" t="s">
        <v>96</v>
      </c>
      <c r="I277" s="362">
        <v>45597</v>
      </c>
      <c r="J277" s="362">
        <v>46211</v>
      </c>
      <c r="K277" s="340" t="s">
        <v>101</v>
      </c>
      <c r="L277" s="341">
        <v>100000000</v>
      </c>
      <c r="M277" s="341">
        <v>100000000</v>
      </c>
      <c r="N277" s="341">
        <v>101397260.2</v>
      </c>
      <c r="O277" s="341">
        <v>100000000</v>
      </c>
      <c r="P277" s="342">
        <v>8.5999999999999993E-2</v>
      </c>
      <c r="Q277" s="343">
        <v>5.270618383792895E-4</v>
      </c>
      <c r="R277" s="363">
        <v>1</v>
      </c>
      <c r="S277" s="364"/>
      <c r="T277" s="337"/>
      <c r="U277" s="337"/>
      <c r="V277" s="337"/>
      <c r="W277" s="337"/>
      <c r="X277" s="337"/>
    </row>
    <row r="278" spans="2:24" s="54" customFormat="1" ht="11.4">
      <c r="B278" s="337"/>
      <c r="C278" s="360" t="s">
        <v>525</v>
      </c>
      <c r="D278" s="361"/>
      <c r="E278" s="338" t="s">
        <v>528</v>
      </c>
      <c r="F278" s="339"/>
      <c r="G278" s="340" t="s">
        <v>95</v>
      </c>
      <c r="H278" s="340" t="s">
        <v>96</v>
      </c>
      <c r="I278" s="362">
        <v>45597</v>
      </c>
      <c r="J278" s="362">
        <v>46211</v>
      </c>
      <c r="K278" s="340" t="s">
        <v>101</v>
      </c>
      <c r="L278" s="341">
        <v>100000000</v>
      </c>
      <c r="M278" s="341">
        <v>100000000</v>
      </c>
      <c r="N278" s="341">
        <v>101397260.2</v>
      </c>
      <c r="O278" s="341">
        <v>100000000</v>
      </c>
      <c r="P278" s="342">
        <v>8.5999999999999993E-2</v>
      </c>
      <c r="Q278" s="343">
        <v>5.270618383792895E-4</v>
      </c>
      <c r="R278" s="363">
        <v>1</v>
      </c>
      <c r="S278" s="364"/>
      <c r="T278" s="337"/>
      <c r="U278" s="337"/>
      <c r="V278" s="337"/>
      <c r="W278" s="337"/>
      <c r="X278" s="337"/>
    </row>
    <row r="279" spans="2:24" s="54" customFormat="1" ht="11.4">
      <c r="B279" s="337"/>
      <c r="C279" s="360" t="s">
        <v>525</v>
      </c>
      <c r="D279" s="361"/>
      <c r="E279" s="338" t="s">
        <v>528</v>
      </c>
      <c r="F279" s="339"/>
      <c r="G279" s="340" t="s">
        <v>95</v>
      </c>
      <c r="H279" s="340" t="s">
        <v>96</v>
      </c>
      <c r="I279" s="362">
        <v>45597</v>
      </c>
      <c r="J279" s="362">
        <v>46461</v>
      </c>
      <c r="K279" s="340" t="s">
        <v>101</v>
      </c>
      <c r="L279" s="341">
        <v>100000000</v>
      </c>
      <c r="M279" s="341">
        <v>100000000</v>
      </c>
      <c r="N279" s="341">
        <v>101512328.8</v>
      </c>
      <c r="O279" s="341">
        <v>100000000</v>
      </c>
      <c r="P279" s="342">
        <v>9.2499999999999999E-2</v>
      </c>
      <c r="Q279" s="343">
        <v>5.2765996369092121E-4</v>
      </c>
      <c r="R279" s="363">
        <v>1</v>
      </c>
      <c r="S279" s="364"/>
      <c r="T279" s="337"/>
      <c r="U279" s="337"/>
      <c r="V279" s="337"/>
      <c r="W279" s="337"/>
      <c r="X279" s="337"/>
    </row>
    <row r="280" spans="2:24" s="54" customFormat="1" ht="11.4">
      <c r="B280" s="337"/>
      <c r="C280" s="360" t="s">
        <v>525</v>
      </c>
      <c r="D280" s="361"/>
      <c r="E280" s="338" t="s">
        <v>528</v>
      </c>
      <c r="F280" s="339"/>
      <c r="G280" s="340" t="s">
        <v>95</v>
      </c>
      <c r="H280" s="340" t="s">
        <v>96</v>
      </c>
      <c r="I280" s="362">
        <v>45597</v>
      </c>
      <c r="J280" s="362">
        <v>45852</v>
      </c>
      <c r="K280" s="340" t="s">
        <v>101</v>
      </c>
      <c r="L280" s="341">
        <v>100000000</v>
      </c>
      <c r="M280" s="341">
        <v>100000000</v>
      </c>
      <c r="N280" s="341">
        <v>101528767.03</v>
      </c>
      <c r="O280" s="341">
        <v>100000000</v>
      </c>
      <c r="P280" s="342">
        <v>9.4E-2</v>
      </c>
      <c r="Q280" s="343">
        <v>5.2774540942886737E-4</v>
      </c>
      <c r="R280" s="363">
        <v>1</v>
      </c>
      <c r="S280" s="364"/>
      <c r="T280" s="337"/>
      <c r="U280" s="337"/>
      <c r="V280" s="337"/>
      <c r="W280" s="337"/>
      <c r="X280" s="337"/>
    </row>
    <row r="281" spans="2:24" s="54" customFormat="1" ht="11.4">
      <c r="B281" s="337"/>
      <c r="C281" s="360" t="s">
        <v>525</v>
      </c>
      <c r="D281" s="361"/>
      <c r="E281" s="338" t="s">
        <v>528</v>
      </c>
      <c r="F281" s="339"/>
      <c r="G281" s="340" t="s">
        <v>95</v>
      </c>
      <c r="H281" s="340" t="s">
        <v>96</v>
      </c>
      <c r="I281" s="362">
        <v>45597</v>
      </c>
      <c r="J281" s="362">
        <v>45852</v>
      </c>
      <c r="K281" s="340" t="s">
        <v>101</v>
      </c>
      <c r="L281" s="341">
        <v>100000000</v>
      </c>
      <c r="M281" s="341">
        <v>100000000</v>
      </c>
      <c r="N281" s="341">
        <v>101528767.03</v>
      </c>
      <c r="O281" s="341">
        <v>100000000</v>
      </c>
      <c r="P281" s="342">
        <v>9.4E-2</v>
      </c>
      <c r="Q281" s="343">
        <v>5.2774540942886737E-4</v>
      </c>
      <c r="R281" s="363">
        <v>1</v>
      </c>
      <c r="S281" s="364"/>
      <c r="T281" s="337"/>
      <c r="U281" s="337"/>
      <c r="V281" s="337"/>
      <c r="W281" s="337"/>
      <c r="X281" s="337"/>
    </row>
    <row r="282" spans="2:24" s="54" customFormat="1" ht="11.4">
      <c r="B282" s="337"/>
      <c r="C282" s="360" t="s">
        <v>525</v>
      </c>
      <c r="D282" s="361"/>
      <c r="E282" s="338" t="s">
        <v>528</v>
      </c>
      <c r="F282" s="339"/>
      <c r="G282" s="340" t="s">
        <v>95</v>
      </c>
      <c r="H282" s="340" t="s">
        <v>96</v>
      </c>
      <c r="I282" s="362">
        <v>45597</v>
      </c>
      <c r="J282" s="362">
        <v>45852</v>
      </c>
      <c r="K282" s="340" t="s">
        <v>101</v>
      </c>
      <c r="L282" s="341">
        <v>100000000</v>
      </c>
      <c r="M282" s="341">
        <v>100000000</v>
      </c>
      <c r="N282" s="341">
        <v>101528767.03</v>
      </c>
      <c r="O282" s="341">
        <v>100000000</v>
      </c>
      <c r="P282" s="342">
        <v>9.4E-2</v>
      </c>
      <c r="Q282" s="343">
        <v>5.2774540942886737E-4</v>
      </c>
      <c r="R282" s="363">
        <v>1</v>
      </c>
      <c r="S282" s="364"/>
      <c r="T282" s="337"/>
      <c r="U282" s="337"/>
      <c r="V282" s="337"/>
      <c r="W282" s="337"/>
      <c r="X282" s="337"/>
    </row>
    <row r="283" spans="2:24" s="54" customFormat="1" ht="11.4">
      <c r="B283" s="337"/>
      <c r="C283" s="360" t="s">
        <v>525</v>
      </c>
      <c r="D283" s="361"/>
      <c r="E283" s="338" t="s">
        <v>528</v>
      </c>
      <c r="F283" s="339"/>
      <c r="G283" s="340" t="s">
        <v>95</v>
      </c>
      <c r="H283" s="340" t="s">
        <v>96</v>
      </c>
      <c r="I283" s="362">
        <v>45597</v>
      </c>
      <c r="J283" s="362">
        <v>45852</v>
      </c>
      <c r="K283" s="340" t="s">
        <v>101</v>
      </c>
      <c r="L283" s="341">
        <v>100000000</v>
      </c>
      <c r="M283" s="341">
        <v>100000000</v>
      </c>
      <c r="N283" s="341">
        <v>101528767.03</v>
      </c>
      <c r="O283" s="341">
        <v>100000000</v>
      </c>
      <c r="P283" s="342">
        <v>9.4E-2</v>
      </c>
      <c r="Q283" s="343">
        <v>5.2774540942886737E-4</v>
      </c>
      <c r="R283" s="363">
        <v>1</v>
      </c>
      <c r="S283" s="364"/>
      <c r="T283" s="337"/>
      <c r="U283" s="337"/>
      <c r="V283" s="337"/>
      <c r="W283" s="337"/>
      <c r="X283" s="337"/>
    </row>
    <row r="284" spans="2:24" s="54" customFormat="1" ht="11.4">
      <c r="B284" s="337"/>
      <c r="C284" s="360" t="s">
        <v>525</v>
      </c>
      <c r="D284" s="361"/>
      <c r="E284" s="338" t="s">
        <v>528</v>
      </c>
      <c r="F284" s="339"/>
      <c r="G284" s="340" t="s">
        <v>95</v>
      </c>
      <c r="H284" s="340" t="s">
        <v>96</v>
      </c>
      <c r="I284" s="362">
        <v>45597</v>
      </c>
      <c r="J284" s="362">
        <v>45852</v>
      </c>
      <c r="K284" s="340" t="s">
        <v>101</v>
      </c>
      <c r="L284" s="341">
        <v>100000000</v>
      </c>
      <c r="M284" s="341">
        <v>100000000</v>
      </c>
      <c r="N284" s="341">
        <v>101528767.03</v>
      </c>
      <c r="O284" s="341">
        <v>100000000</v>
      </c>
      <c r="P284" s="342">
        <v>9.4E-2</v>
      </c>
      <c r="Q284" s="343">
        <v>5.2774540942886737E-4</v>
      </c>
      <c r="R284" s="363">
        <v>1</v>
      </c>
      <c r="S284" s="364"/>
      <c r="T284" s="337"/>
      <c r="U284" s="337"/>
      <c r="V284" s="337"/>
      <c r="W284" s="337"/>
      <c r="X284" s="337"/>
    </row>
    <row r="285" spans="2:24" s="54" customFormat="1" ht="11.4">
      <c r="B285" s="337"/>
      <c r="C285" s="360" t="s">
        <v>525</v>
      </c>
      <c r="D285" s="361"/>
      <c r="E285" s="338" t="s">
        <v>528</v>
      </c>
      <c r="F285" s="339"/>
      <c r="G285" s="340" t="s">
        <v>95</v>
      </c>
      <c r="H285" s="340" t="s">
        <v>96</v>
      </c>
      <c r="I285" s="362">
        <v>45597</v>
      </c>
      <c r="J285" s="362">
        <v>46085</v>
      </c>
      <c r="K285" s="340" t="s">
        <v>101</v>
      </c>
      <c r="L285" s="341">
        <v>100000000</v>
      </c>
      <c r="M285" s="341">
        <v>100000000</v>
      </c>
      <c r="N285" s="341">
        <v>101573150.78</v>
      </c>
      <c r="O285" s="341">
        <v>100000000</v>
      </c>
      <c r="P285" s="342">
        <v>9.6199999999999994E-2</v>
      </c>
      <c r="Q285" s="343">
        <v>5.2797611567105801E-4</v>
      </c>
      <c r="R285" s="363">
        <v>1</v>
      </c>
      <c r="S285" s="364"/>
      <c r="T285" s="337"/>
      <c r="U285" s="337"/>
      <c r="V285" s="337"/>
      <c r="W285" s="337"/>
      <c r="X285" s="337"/>
    </row>
    <row r="286" spans="2:24" s="54" customFormat="1" ht="11.4">
      <c r="B286" s="337"/>
      <c r="C286" s="360" t="s">
        <v>525</v>
      </c>
      <c r="D286" s="361"/>
      <c r="E286" s="338" t="s">
        <v>528</v>
      </c>
      <c r="F286" s="339"/>
      <c r="G286" s="340" t="s">
        <v>95</v>
      </c>
      <c r="H286" s="340" t="s">
        <v>96</v>
      </c>
      <c r="I286" s="362">
        <v>45597</v>
      </c>
      <c r="J286" s="362">
        <v>45680</v>
      </c>
      <c r="K286" s="340" t="s">
        <v>101</v>
      </c>
      <c r="L286" s="341">
        <v>100000000</v>
      </c>
      <c r="M286" s="341">
        <v>100000000</v>
      </c>
      <c r="N286" s="341">
        <v>101594520.48999999</v>
      </c>
      <c r="O286" s="341">
        <v>100000000</v>
      </c>
      <c r="P286" s="342">
        <v>9.2499999999999999E-2</v>
      </c>
      <c r="Q286" s="343">
        <v>5.2808719518756576E-4</v>
      </c>
      <c r="R286" s="363">
        <v>1</v>
      </c>
      <c r="S286" s="364"/>
      <c r="T286" s="337"/>
      <c r="U286" s="337"/>
      <c r="V286" s="337"/>
      <c r="W286" s="337"/>
      <c r="X286" s="337"/>
    </row>
    <row r="287" spans="2:24" s="54" customFormat="1" ht="11.4">
      <c r="B287" s="337"/>
      <c r="C287" s="360" t="s">
        <v>525</v>
      </c>
      <c r="D287" s="361"/>
      <c r="E287" s="338" t="s">
        <v>526</v>
      </c>
      <c r="F287" s="339"/>
      <c r="G287" s="340" t="s">
        <v>95</v>
      </c>
      <c r="H287" s="340" t="s">
        <v>96</v>
      </c>
      <c r="I287" s="362">
        <v>45518</v>
      </c>
      <c r="J287" s="362">
        <v>45887</v>
      </c>
      <c r="K287" s="340" t="s">
        <v>101</v>
      </c>
      <c r="L287" s="341">
        <v>100000000</v>
      </c>
      <c r="M287" s="341">
        <v>100000000</v>
      </c>
      <c r="N287" s="341">
        <v>102837123.44</v>
      </c>
      <c r="O287" s="341">
        <v>100000000</v>
      </c>
      <c r="P287" s="342">
        <v>7.4999999999999997E-2</v>
      </c>
      <c r="Q287" s="343">
        <v>5.3454623159457241E-4</v>
      </c>
      <c r="R287" s="363">
        <v>1</v>
      </c>
      <c r="S287" s="364"/>
      <c r="T287" s="337"/>
      <c r="U287" s="337"/>
      <c r="V287" s="337"/>
      <c r="W287" s="337"/>
      <c r="X287" s="337"/>
    </row>
    <row r="288" spans="2:24" s="54" customFormat="1" ht="11.4">
      <c r="B288" s="337"/>
      <c r="C288" s="360" t="s">
        <v>525</v>
      </c>
      <c r="D288" s="361"/>
      <c r="E288" s="338" t="s">
        <v>526</v>
      </c>
      <c r="F288" s="339"/>
      <c r="G288" s="340" t="s">
        <v>95</v>
      </c>
      <c r="H288" s="340" t="s">
        <v>96</v>
      </c>
      <c r="I288" s="362">
        <v>45518</v>
      </c>
      <c r="J288" s="362">
        <v>45887</v>
      </c>
      <c r="K288" s="340" t="s">
        <v>101</v>
      </c>
      <c r="L288" s="341">
        <v>100000000</v>
      </c>
      <c r="M288" s="341">
        <v>100000000</v>
      </c>
      <c r="N288" s="341">
        <v>102837123.44</v>
      </c>
      <c r="O288" s="341">
        <v>100000000</v>
      </c>
      <c r="P288" s="342">
        <v>7.4999999999999997E-2</v>
      </c>
      <c r="Q288" s="343">
        <v>5.3454623159457241E-4</v>
      </c>
      <c r="R288" s="363">
        <v>1</v>
      </c>
      <c r="S288" s="364"/>
      <c r="T288" s="337"/>
      <c r="U288" s="337"/>
      <c r="V288" s="337"/>
      <c r="W288" s="337"/>
      <c r="X288" s="337"/>
    </row>
    <row r="289" spans="2:24" s="54" customFormat="1" ht="11.4">
      <c r="B289" s="337"/>
      <c r="C289" s="360" t="s">
        <v>525</v>
      </c>
      <c r="D289" s="361"/>
      <c r="E289" s="338" t="s">
        <v>526</v>
      </c>
      <c r="F289" s="339"/>
      <c r="G289" s="340" t="s">
        <v>95</v>
      </c>
      <c r="H289" s="340" t="s">
        <v>96</v>
      </c>
      <c r="I289" s="362">
        <v>45516</v>
      </c>
      <c r="J289" s="362">
        <v>45887</v>
      </c>
      <c r="K289" s="340" t="s">
        <v>101</v>
      </c>
      <c r="L289" s="341">
        <v>100000000</v>
      </c>
      <c r="M289" s="341">
        <v>100000000</v>
      </c>
      <c r="N289" s="341">
        <v>102935890.53</v>
      </c>
      <c r="O289" s="341">
        <v>100000000</v>
      </c>
      <c r="P289" s="342">
        <v>7.4999999999999997E-2</v>
      </c>
      <c r="Q289" s="343">
        <v>5.3505962183730772E-4</v>
      </c>
      <c r="R289" s="363">
        <v>0.9</v>
      </c>
      <c r="S289" s="364"/>
      <c r="T289" s="337"/>
      <c r="U289" s="337"/>
      <c r="V289" s="337"/>
      <c r="W289" s="337"/>
      <c r="X289" s="337"/>
    </row>
    <row r="290" spans="2:24" s="54" customFormat="1" ht="11.4">
      <c r="B290" s="337"/>
      <c r="C290" s="360" t="s">
        <v>525</v>
      </c>
      <c r="D290" s="361"/>
      <c r="E290" s="338" t="s">
        <v>526</v>
      </c>
      <c r="F290" s="339"/>
      <c r="G290" s="340" t="s">
        <v>95</v>
      </c>
      <c r="H290" s="340" t="s">
        <v>96</v>
      </c>
      <c r="I290" s="362">
        <v>45516</v>
      </c>
      <c r="J290" s="362">
        <v>45887</v>
      </c>
      <c r="K290" s="340" t="s">
        <v>101</v>
      </c>
      <c r="L290" s="341">
        <v>100000000</v>
      </c>
      <c r="M290" s="341">
        <v>100000000</v>
      </c>
      <c r="N290" s="341">
        <v>102935890.53</v>
      </c>
      <c r="O290" s="341">
        <v>100000000</v>
      </c>
      <c r="P290" s="342">
        <v>7.4999999999999997E-2</v>
      </c>
      <c r="Q290" s="343">
        <v>5.3505962183730772E-4</v>
      </c>
      <c r="R290" s="363">
        <v>0.9</v>
      </c>
      <c r="S290" s="364"/>
      <c r="T290" s="337"/>
      <c r="U290" s="337"/>
      <c r="V290" s="337"/>
      <c r="W290" s="337"/>
      <c r="X290" s="337"/>
    </row>
    <row r="291" spans="2:24" s="54" customFormat="1" ht="11.4">
      <c r="B291" s="337"/>
      <c r="C291" s="360" t="s">
        <v>525</v>
      </c>
      <c r="D291" s="361"/>
      <c r="E291" s="338" t="s">
        <v>526</v>
      </c>
      <c r="F291" s="339"/>
      <c r="G291" s="340" t="s">
        <v>95</v>
      </c>
      <c r="H291" s="340" t="s">
        <v>96</v>
      </c>
      <c r="I291" s="362">
        <v>45516</v>
      </c>
      <c r="J291" s="362">
        <v>45887</v>
      </c>
      <c r="K291" s="340" t="s">
        <v>101</v>
      </c>
      <c r="L291" s="341">
        <v>100000000</v>
      </c>
      <c r="M291" s="341">
        <v>100000000</v>
      </c>
      <c r="N291" s="341">
        <v>102935890.53</v>
      </c>
      <c r="O291" s="341">
        <v>100000000</v>
      </c>
      <c r="P291" s="342">
        <v>7.4999999999999997E-2</v>
      </c>
      <c r="Q291" s="343">
        <v>5.3505962183730772E-4</v>
      </c>
      <c r="R291" s="363">
        <v>0.9</v>
      </c>
      <c r="S291" s="364"/>
      <c r="T291" s="337"/>
      <c r="U291" s="337"/>
      <c r="V291" s="337"/>
      <c r="W291" s="337"/>
      <c r="X291" s="337"/>
    </row>
    <row r="292" spans="2:24" s="54" customFormat="1" ht="11.4">
      <c r="B292" s="337"/>
      <c r="C292" s="360" t="s">
        <v>525</v>
      </c>
      <c r="D292" s="361"/>
      <c r="E292" s="338" t="s">
        <v>526</v>
      </c>
      <c r="F292" s="339"/>
      <c r="G292" s="340" t="s">
        <v>95</v>
      </c>
      <c r="H292" s="340" t="s">
        <v>96</v>
      </c>
      <c r="I292" s="362">
        <v>45516</v>
      </c>
      <c r="J292" s="362">
        <v>45887</v>
      </c>
      <c r="K292" s="340" t="s">
        <v>101</v>
      </c>
      <c r="L292" s="341">
        <v>100000000</v>
      </c>
      <c r="M292" s="341">
        <v>100000000</v>
      </c>
      <c r="N292" s="341">
        <v>102935890.53</v>
      </c>
      <c r="O292" s="341">
        <v>100000000</v>
      </c>
      <c r="P292" s="342">
        <v>7.4999999999999997E-2</v>
      </c>
      <c r="Q292" s="343">
        <v>5.3505962183730772E-4</v>
      </c>
      <c r="R292" s="363">
        <v>0.9</v>
      </c>
      <c r="S292" s="364"/>
      <c r="T292" s="337"/>
      <c r="U292" s="337"/>
      <c r="V292" s="337"/>
      <c r="W292" s="337"/>
      <c r="X292" s="337"/>
    </row>
    <row r="293" spans="2:24" s="54" customFormat="1" ht="11.4">
      <c r="B293" s="337"/>
      <c r="C293" s="360" t="s">
        <v>525</v>
      </c>
      <c r="D293" s="361"/>
      <c r="E293" s="338" t="s">
        <v>526</v>
      </c>
      <c r="F293" s="339"/>
      <c r="G293" s="340" t="s">
        <v>95</v>
      </c>
      <c r="H293" s="340" t="s">
        <v>96</v>
      </c>
      <c r="I293" s="362">
        <v>45516</v>
      </c>
      <c r="J293" s="362">
        <v>45887</v>
      </c>
      <c r="K293" s="340" t="s">
        <v>101</v>
      </c>
      <c r="L293" s="341">
        <v>100000000</v>
      </c>
      <c r="M293" s="341">
        <v>100000000</v>
      </c>
      <c r="N293" s="341">
        <v>102935890.53</v>
      </c>
      <c r="O293" s="341">
        <v>100000000</v>
      </c>
      <c r="P293" s="342">
        <v>7.4999999999999997E-2</v>
      </c>
      <c r="Q293" s="343">
        <v>5.3505962183730772E-4</v>
      </c>
      <c r="R293" s="363">
        <v>0.9</v>
      </c>
      <c r="S293" s="364"/>
      <c r="T293" s="337"/>
      <c r="U293" s="337"/>
      <c r="V293" s="337"/>
      <c r="W293" s="337"/>
      <c r="X293" s="337"/>
    </row>
    <row r="294" spans="2:24" s="54" customFormat="1" ht="11.4">
      <c r="B294" s="337"/>
      <c r="C294" s="360" t="s">
        <v>525</v>
      </c>
      <c r="D294" s="361"/>
      <c r="E294" s="338" t="s">
        <v>526</v>
      </c>
      <c r="F294" s="339"/>
      <c r="G294" s="340" t="s">
        <v>95</v>
      </c>
      <c r="H294" s="340" t="s">
        <v>96</v>
      </c>
      <c r="I294" s="362">
        <v>45516</v>
      </c>
      <c r="J294" s="362">
        <v>45887</v>
      </c>
      <c r="K294" s="340" t="s">
        <v>101</v>
      </c>
      <c r="L294" s="341">
        <v>100000000</v>
      </c>
      <c r="M294" s="341">
        <v>100000000</v>
      </c>
      <c r="N294" s="341">
        <v>102935890.53</v>
      </c>
      <c r="O294" s="341">
        <v>100000000</v>
      </c>
      <c r="P294" s="342">
        <v>7.4999999999999997E-2</v>
      </c>
      <c r="Q294" s="343">
        <v>5.3505962183730772E-4</v>
      </c>
      <c r="R294" s="363">
        <v>0.9</v>
      </c>
      <c r="S294" s="364"/>
      <c r="T294" s="337"/>
      <c r="U294" s="337"/>
      <c r="V294" s="337"/>
      <c r="W294" s="337"/>
      <c r="X294" s="337"/>
    </row>
    <row r="295" spans="2:24" s="54" customFormat="1" ht="11.4">
      <c r="B295" s="337"/>
      <c r="C295" s="360" t="s">
        <v>525</v>
      </c>
      <c r="D295" s="361"/>
      <c r="E295" s="338" t="s">
        <v>526</v>
      </c>
      <c r="F295" s="339"/>
      <c r="G295" s="340" t="s">
        <v>95</v>
      </c>
      <c r="H295" s="340" t="s">
        <v>96</v>
      </c>
      <c r="I295" s="362">
        <v>45516</v>
      </c>
      <c r="J295" s="362">
        <v>45887</v>
      </c>
      <c r="K295" s="340" t="s">
        <v>101</v>
      </c>
      <c r="L295" s="341">
        <v>100000000</v>
      </c>
      <c r="M295" s="341">
        <v>100000000</v>
      </c>
      <c r="N295" s="341">
        <v>102935890.53</v>
      </c>
      <c r="O295" s="341">
        <v>100000000</v>
      </c>
      <c r="P295" s="342">
        <v>7.4999999999999997E-2</v>
      </c>
      <c r="Q295" s="343">
        <v>5.3505962183730772E-4</v>
      </c>
      <c r="R295" s="363">
        <v>0.9</v>
      </c>
      <c r="S295" s="364"/>
      <c r="T295" s="337"/>
      <c r="U295" s="337"/>
      <c r="V295" s="337"/>
      <c r="W295" s="337"/>
      <c r="X295" s="337"/>
    </row>
    <row r="296" spans="2:24" s="54" customFormat="1" ht="11.4">
      <c r="B296" s="337"/>
      <c r="C296" s="360" t="s">
        <v>525</v>
      </c>
      <c r="D296" s="361"/>
      <c r="E296" s="338" t="s">
        <v>526</v>
      </c>
      <c r="F296" s="339"/>
      <c r="G296" s="340" t="s">
        <v>95</v>
      </c>
      <c r="H296" s="340" t="s">
        <v>96</v>
      </c>
      <c r="I296" s="362">
        <v>45516</v>
      </c>
      <c r="J296" s="362">
        <v>45887</v>
      </c>
      <c r="K296" s="340" t="s">
        <v>101</v>
      </c>
      <c r="L296" s="341">
        <v>100000000</v>
      </c>
      <c r="M296" s="341">
        <v>100000000</v>
      </c>
      <c r="N296" s="341">
        <v>102935890.53</v>
      </c>
      <c r="O296" s="341">
        <v>100000000</v>
      </c>
      <c r="P296" s="342">
        <v>7.4999999999999997E-2</v>
      </c>
      <c r="Q296" s="343">
        <v>5.3505962183730772E-4</v>
      </c>
      <c r="R296" s="363">
        <v>0.9</v>
      </c>
      <c r="S296" s="364"/>
      <c r="T296" s="337"/>
      <c r="U296" s="337"/>
      <c r="V296" s="337"/>
      <c r="W296" s="337"/>
      <c r="X296" s="337"/>
    </row>
    <row r="297" spans="2:24" s="54" customFormat="1" ht="11.4">
      <c r="B297" s="337"/>
      <c r="C297" s="360" t="s">
        <v>525</v>
      </c>
      <c r="D297" s="361"/>
      <c r="E297" s="338" t="s">
        <v>526</v>
      </c>
      <c r="F297" s="339"/>
      <c r="G297" s="340" t="s">
        <v>95</v>
      </c>
      <c r="H297" s="340" t="s">
        <v>96</v>
      </c>
      <c r="I297" s="362">
        <v>45516</v>
      </c>
      <c r="J297" s="362">
        <v>45887</v>
      </c>
      <c r="K297" s="340" t="s">
        <v>101</v>
      </c>
      <c r="L297" s="341">
        <v>100000000</v>
      </c>
      <c r="M297" s="341">
        <v>100000000</v>
      </c>
      <c r="N297" s="341">
        <v>102935890.53</v>
      </c>
      <c r="O297" s="341">
        <v>100000000</v>
      </c>
      <c r="P297" s="342">
        <v>7.4999999999999997E-2</v>
      </c>
      <c r="Q297" s="343">
        <v>5.3505962183730772E-4</v>
      </c>
      <c r="R297" s="363">
        <v>0.9</v>
      </c>
      <c r="S297" s="364"/>
      <c r="T297" s="337"/>
      <c r="U297" s="337"/>
      <c r="V297" s="337"/>
      <c r="W297" s="337"/>
      <c r="X297" s="337"/>
    </row>
    <row r="298" spans="2:24" s="54" customFormat="1" ht="11.4">
      <c r="B298" s="337"/>
      <c r="C298" s="360" t="s">
        <v>525</v>
      </c>
      <c r="D298" s="361"/>
      <c r="E298" s="338" t="s">
        <v>528</v>
      </c>
      <c r="F298" s="339"/>
      <c r="G298" s="340" t="s">
        <v>95</v>
      </c>
      <c r="H298" s="340" t="s">
        <v>96</v>
      </c>
      <c r="I298" s="362">
        <v>45628</v>
      </c>
      <c r="J298" s="362">
        <v>45831</v>
      </c>
      <c r="K298" s="340" t="s">
        <v>101</v>
      </c>
      <c r="L298" s="341">
        <v>150000000</v>
      </c>
      <c r="M298" s="341">
        <v>150000000</v>
      </c>
      <c r="N298" s="341">
        <v>151001095.94999999</v>
      </c>
      <c r="O298" s="341">
        <v>150000000</v>
      </c>
      <c r="P298" s="342">
        <v>8.5000000000000006E-2</v>
      </c>
      <c r="Q298" s="343">
        <v>7.8490202863187896E-4</v>
      </c>
      <c r="R298" s="363">
        <v>0.9</v>
      </c>
      <c r="S298" s="364"/>
      <c r="T298" s="337"/>
      <c r="U298" s="337"/>
      <c r="V298" s="337"/>
      <c r="W298" s="337"/>
      <c r="X298" s="337"/>
    </row>
    <row r="299" spans="2:24" s="54" customFormat="1" ht="11.4">
      <c r="B299" s="337"/>
      <c r="C299" s="360" t="s">
        <v>525</v>
      </c>
      <c r="D299" s="361"/>
      <c r="E299" s="338" t="s">
        <v>528</v>
      </c>
      <c r="F299" s="339"/>
      <c r="G299" s="340" t="s">
        <v>95</v>
      </c>
      <c r="H299" s="340" t="s">
        <v>96</v>
      </c>
      <c r="I299" s="362">
        <v>45628</v>
      </c>
      <c r="J299" s="362">
        <v>45831</v>
      </c>
      <c r="K299" s="340" t="s">
        <v>101</v>
      </c>
      <c r="L299" s="341">
        <v>150000000</v>
      </c>
      <c r="M299" s="341">
        <v>150000000</v>
      </c>
      <c r="N299" s="341">
        <v>151001095.94999999</v>
      </c>
      <c r="O299" s="341">
        <v>150000000</v>
      </c>
      <c r="P299" s="342">
        <v>8.5000000000000006E-2</v>
      </c>
      <c r="Q299" s="343">
        <v>7.8490202863187896E-4</v>
      </c>
      <c r="R299" s="363">
        <v>1</v>
      </c>
      <c r="S299" s="364"/>
      <c r="T299" s="337"/>
      <c r="U299" s="337"/>
      <c r="V299" s="337"/>
      <c r="W299" s="337"/>
      <c r="X299" s="337"/>
    </row>
    <row r="300" spans="2:24" s="54" customFormat="1" ht="11.4">
      <c r="B300" s="337"/>
      <c r="C300" s="360" t="s">
        <v>525</v>
      </c>
      <c r="D300" s="361"/>
      <c r="E300" s="338" t="s">
        <v>528</v>
      </c>
      <c r="F300" s="339"/>
      <c r="G300" s="340" t="s">
        <v>95</v>
      </c>
      <c r="H300" s="340" t="s">
        <v>96</v>
      </c>
      <c r="I300" s="362">
        <v>45628</v>
      </c>
      <c r="J300" s="362">
        <v>45831</v>
      </c>
      <c r="K300" s="340" t="s">
        <v>101</v>
      </c>
      <c r="L300" s="341">
        <v>150000000</v>
      </c>
      <c r="M300" s="341">
        <v>150000000</v>
      </c>
      <c r="N300" s="341">
        <v>151001095.94999999</v>
      </c>
      <c r="O300" s="341">
        <v>150000000</v>
      </c>
      <c r="P300" s="342">
        <v>8.5000000000000006E-2</v>
      </c>
      <c r="Q300" s="343">
        <v>7.8490202863187896E-4</v>
      </c>
      <c r="R300" s="363">
        <v>1</v>
      </c>
      <c r="S300" s="364"/>
      <c r="T300" s="337"/>
      <c r="U300" s="337"/>
      <c r="V300" s="337"/>
      <c r="W300" s="337"/>
      <c r="X300" s="337"/>
    </row>
    <row r="301" spans="2:24" s="54" customFormat="1" ht="11.4">
      <c r="B301" s="337"/>
      <c r="C301" s="360" t="s">
        <v>525</v>
      </c>
      <c r="D301" s="361"/>
      <c r="E301" s="338" t="s">
        <v>528</v>
      </c>
      <c r="F301" s="339"/>
      <c r="G301" s="340" t="s">
        <v>95</v>
      </c>
      <c r="H301" s="340" t="s">
        <v>96</v>
      </c>
      <c r="I301" s="362">
        <v>45628</v>
      </c>
      <c r="J301" s="362">
        <v>45831</v>
      </c>
      <c r="K301" s="340" t="s">
        <v>101</v>
      </c>
      <c r="L301" s="341">
        <v>150000000</v>
      </c>
      <c r="M301" s="341">
        <v>150000000</v>
      </c>
      <c r="N301" s="341">
        <v>151001095.94999999</v>
      </c>
      <c r="O301" s="341">
        <v>150000000</v>
      </c>
      <c r="P301" s="342">
        <v>8.5000000000000006E-2</v>
      </c>
      <c r="Q301" s="343">
        <v>7.8490202863187896E-4</v>
      </c>
      <c r="R301" s="363">
        <v>1</v>
      </c>
      <c r="S301" s="364"/>
      <c r="T301" s="337"/>
      <c r="U301" s="337"/>
      <c r="V301" s="337"/>
      <c r="W301" s="337"/>
      <c r="X301" s="337"/>
    </row>
    <row r="302" spans="2:24" s="54" customFormat="1" ht="11.4">
      <c r="B302" s="337"/>
      <c r="C302" s="360" t="s">
        <v>525</v>
      </c>
      <c r="D302" s="361"/>
      <c r="E302" s="338" t="s">
        <v>528</v>
      </c>
      <c r="F302" s="339"/>
      <c r="G302" s="340" t="s">
        <v>95</v>
      </c>
      <c r="H302" s="340" t="s">
        <v>96</v>
      </c>
      <c r="I302" s="362">
        <v>45628</v>
      </c>
      <c r="J302" s="362">
        <v>45831</v>
      </c>
      <c r="K302" s="340" t="s">
        <v>101</v>
      </c>
      <c r="L302" s="341">
        <v>150000000</v>
      </c>
      <c r="M302" s="341">
        <v>150000000</v>
      </c>
      <c r="N302" s="341">
        <v>151001095.94999999</v>
      </c>
      <c r="O302" s="341">
        <v>150000000</v>
      </c>
      <c r="P302" s="342">
        <v>8.5000000000000006E-2</v>
      </c>
      <c r="Q302" s="343">
        <v>7.8490202863187896E-4</v>
      </c>
      <c r="R302" s="363">
        <v>1</v>
      </c>
      <c r="S302" s="364"/>
      <c r="T302" s="337"/>
      <c r="U302" s="337"/>
      <c r="V302" s="337"/>
      <c r="W302" s="337"/>
      <c r="X302" s="337"/>
    </row>
    <row r="303" spans="2:24" s="54" customFormat="1" ht="11.4">
      <c r="B303" s="337"/>
      <c r="C303" s="360" t="s">
        <v>525</v>
      </c>
      <c r="D303" s="361"/>
      <c r="E303" s="338" t="s">
        <v>528</v>
      </c>
      <c r="F303" s="339"/>
      <c r="G303" s="340" t="s">
        <v>95</v>
      </c>
      <c r="H303" s="340" t="s">
        <v>96</v>
      </c>
      <c r="I303" s="362">
        <v>45628</v>
      </c>
      <c r="J303" s="362">
        <v>45831</v>
      </c>
      <c r="K303" s="340" t="s">
        <v>101</v>
      </c>
      <c r="L303" s="341">
        <v>150000000</v>
      </c>
      <c r="M303" s="341">
        <v>150000000</v>
      </c>
      <c r="N303" s="341">
        <v>151001095.94999999</v>
      </c>
      <c r="O303" s="341">
        <v>150000000</v>
      </c>
      <c r="P303" s="342">
        <v>8.5000000000000006E-2</v>
      </c>
      <c r="Q303" s="343">
        <v>7.8490202863187896E-4</v>
      </c>
      <c r="R303" s="363">
        <v>1</v>
      </c>
      <c r="S303" s="364"/>
      <c r="T303" s="337"/>
      <c r="U303" s="337"/>
      <c r="V303" s="337"/>
      <c r="W303" s="337"/>
      <c r="X303" s="337"/>
    </row>
    <row r="304" spans="2:24" s="54" customFormat="1" ht="11.4">
      <c r="B304" s="337"/>
      <c r="C304" s="360" t="s">
        <v>525</v>
      </c>
      <c r="D304" s="361"/>
      <c r="E304" s="338" t="s">
        <v>528</v>
      </c>
      <c r="F304" s="339"/>
      <c r="G304" s="340" t="s">
        <v>95</v>
      </c>
      <c r="H304" s="340" t="s">
        <v>96</v>
      </c>
      <c r="I304" s="362">
        <v>45628</v>
      </c>
      <c r="J304" s="362">
        <v>45831</v>
      </c>
      <c r="K304" s="340" t="s">
        <v>101</v>
      </c>
      <c r="L304" s="341">
        <v>150000000</v>
      </c>
      <c r="M304" s="341">
        <v>150000000</v>
      </c>
      <c r="N304" s="341">
        <v>151001095.94999999</v>
      </c>
      <c r="O304" s="341">
        <v>150000000</v>
      </c>
      <c r="P304" s="342">
        <v>8.5000000000000006E-2</v>
      </c>
      <c r="Q304" s="343">
        <v>7.8490202863187896E-4</v>
      </c>
      <c r="R304" s="363">
        <v>1</v>
      </c>
      <c r="S304" s="364"/>
      <c r="T304" s="337"/>
      <c r="U304" s="337"/>
      <c r="V304" s="337"/>
      <c r="W304" s="337"/>
      <c r="X304" s="337"/>
    </row>
    <row r="305" spans="2:24" s="54" customFormat="1" ht="11.4">
      <c r="B305" s="337"/>
      <c r="C305" s="360" t="s">
        <v>525</v>
      </c>
      <c r="D305" s="361"/>
      <c r="E305" s="338" t="s">
        <v>528</v>
      </c>
      <c r="F305" s="339"/>
      <c r="G305" s="340" t="s">
        <v>95</v>
      </c>
      <c r="H305" s="340" t="s">
        <v>96</v>
      </c>
      <c r="I305" s="362">
        <v>45628</v>
      </c>
      <c r="J305" s="362">
        <v>45831</v>
      </c>
      <c r="K305" s="340" t="s">
        <v>101</v>
      </c>
      <c r="L305" s="341">
        <v>150000000</v>
      </c>
      <c r="M305" s="341">
        <v>150000000</v>
      </c>
      <c r="N305" s="341">
        <v>151001095.94999999</v>
      </c>
      <c r="O305" s="341">
        <v>150000000</v>
      </c>
      <c r="P305" s="342">
        <v>8.5000000000000006E-2</v>
      </c>
      <c r="Q305" s="343">
        <v>7.8490202863187896E-4</v>
      </c>
      <c r="R305" s="363">
        <v>1</v>
      </c>
      <c r="S305" s="364"/>
      <c r="T305" s="337"/>
      <c r="U305" s="337"/>
      <c r="V305" s="337"/>
      <c r="W305" s="337"/>
      <c r="X305" s="337"/>
    </row>
    <row r="306" spans="2:24" s="54" customFormat="1" ht="11.4">
      <c r="B306" s="337"/>
      <c r="C306" s="360" t="s">
        <v>525</v>
      </c>
      <c r="D306" s="361"/>
      <c r="E306" s="338" t="s">
        <v>528</v>
      </c>
      <c r="F306" s="339"/>
      <c r="G306" s="340" t="s">
        <v>95</v>
      </c>
      <c r="H306" s="340" t="s">
        <v>96</v>
      </c>
      <c r="I306" s="362">
        <v>45611</v>
      </c>
      <c r="J306" s="362">
        <v>45831</v>
      </c>
      <c r="K306" s="340" t="s">
        <v>101</v>
      </c>
      <c r="L306" s="341">
        <v>150000000</v>
      </c>
      <c r="M306" s="341">
        <v>150000000</v>
      </c>
      <c r="N306" s="341">
        <v>151587945.30000001</v>
      </c>
      <c r="O306" s="341">
        <v>150000000</v>
      </c>
      <c r="P306" s="342">
        <v>8.5000000000000006E-2</v>
      </c>
      <c r="Q306" s="343">
        <v>7.8795246507022665E-4</v>
      </c>
      <c r="R306" s="363">
        <v>1</v>
      </c>
      <c r="S306" s="364"/>
      <c r="T306" s="337"/>
      <c r="U306" s="337"/>
      <c r="V306" s="337"/>
      <c r="W306" s="337"/>
      <c r="X306" s="337"/>
    </row>
    <row r="307" spans="2:24" s="54" customFormat="1" ht="11.4">
      <c r="B307" s="337"/>
      <c r="C307" s="360" t="s">
        <v>525</v>
      </c>
      <c r="D307" s="361"/>
      <c r="E307" s="338" t="s">
        <v>528</v>
      </c>
      <c r="F307" s="339"/>
      <c r="G307" s="340" t="s">
        <v>95</v>
      </c>
      <c r="H307" s="340" t="s">
        <v>96</v>
      </c>
      <c r="I307" s="362">
        <v>45611</v>
      </c>
      <c r="J307" s="362">
        <v>45831</v>
      </c>
      <c r="K307" s="340" t="s">
        <v>101</v>
      </c>
      <c r="L307" s="341">
        <v>150000000</v>
      </c>
      <c r="M307" s="341">
        <v>150000000</v>
      </c>
      <c r="N307" s="341">
        <v>151587945.30000001</v>
      </c>
      <c r="O307" s="341">
        <v>150000000</v>
      </c>
      <c r="P307" s="342">
        <v>8.5000000000000006E-2</v>
      </c>
      <c r="Q307" s="343">
        <v>7.8795246507022665E-4</v>
      </c>
      <c r="R307" s="363">
        <v>1</v>
      </c>
      <c r="S307" s="364"/>
      <c r="T307" s="337"/>
      <c r="U307" s="337"/>
      <c r="V307" s="337"/>
      <c r="W307" s="337"/>
      <c r="X307" s="337"/>
    </row>
    <row r="308" spans="2:24" s="54" customFormat="1" ht="11.4">
      <c r="B308" s="337"/>
      <c r="C308" s="360" t="s">
        <v>525</v>
      </c>
      <c r="D308" s="361"/>
      <c r="E308" s="338" t="s">
        <v>528</v>
      </c>
      <c r="F308" s="339"/>
      <c r="G308" s="340" t="s">
        <v>95</v>
      </c>
      <c r="H308" s="340" t="s">
        <v>96</v>
      </c>
      <c r="I308" s="362">
        <v>45597</v>
      </c>
      <c r="J308" s="362">
        <v>45831</v>
      </c>
      <c r="K308" s="340" t="s">
        <v>101</v>
      </c>
      <c r="L308" s="341">
        <v>150000000</v>
      </c>
      <c r="M308" s="341">
        <v>150000000</v>
      </c>
      <c r="N308" s="341">
        <v>152083561.71000001</v>
      </c>
      <c r="O308" s="341">
        <v>150000000</v>
      </c>
      <c r="P308" s="342">
        <v>8.5000000000000006E-2</v>
      </c>
      <c r="Q308" s="343">
        <v>7.9052867369430876E-4</v>
      </c>
      <c r="R308" s="363">
        <v>1</v>
      </c>
      <c r="S308" s="364"/>
      <c r="T308" s="337"/>
      <c r="U308" s="337"/>
      <c r="V308" s="337"/>
      <c r="W308" s="337"/>
      <c r="X308" s="337"/>
    </row>
    <row r="309" spans="2:24" s="54" customFormat="1" ht="11.4">
      <c r="B309" s="337"/>
      <c r="C309" s="360" t="s">
        <v>525</v>
      </c>
      <c r="D309" s="361"/>
      <c r="E309" s="338" t="s">
        <v>528</v>
      </c>
      <c r="F309" s="339"/>
      <c r="G309" s="340" t="s">
        <v>95</v>
      </c>
      <c r="H309" s="340" t="s">
        <v>96</v>
      </c>
      <c r="I309" s="362">
        <v>45597</v>
      </c>
      <c r="J309" s="362">
        <v>45831</v>
      </c>
      <c r="K309" s="340" t="s">
        <v>101</v>
      </c>
      <c r="L309" s="341">
        <v>150000000</v>
      </c>
      <c r="M309" s="341">
        <v>150000000</v>
      </c>
      <c r="N309" s="341">
        <v>152083561.71000001</v>
      </c>
      <c r="O309" s="341">
        <v>150000000</v>
      </c>
      <c r="P309" s="342">
        <v>8.5000000000000006E-2</v>
      </c>
      <c r="Q309" s="343">
        <v>7.9052867369430876E-4</v>
      </c>
      <c r="R309" s="363">
        <v>1</v>
      </c>
      <c r="S309" s="364"/>
      <c r="T309" s="337"/>
      <c r="U309" s="337"/>
      <c r="V309" s="337"/>
      <c r="W309" s="337"/>
      <c r="X309" s="337"/>
    </row>
    <row r="310" spans="2:24" s="54" customFormat="1" ht="11.4">
      <c r="B310" s="337"/>
      <c r="C310" s="360" t="s">
        <v>525</v>
      </c>
      <c r="D310" s="361"/>
      <c r="E310" s="338" t="s">
        <v>527</v>
      </c>
      <c r="F310" s="339"/>
      <c r="G310" s="340" t="s">
        <v>95</v>
      </c>
      <c r="H310" s="340" t="s">
        <v>96</v>
      </c>
      <c r="I310" s="362">
        <v>45559</v>
      </c>
      <c r="J310" s="362">
        <v>45742</v>
      </c>
      <c r="K310" s="340" t="s">
        <v>101</v>
      </c>
      <c r="L310" s="341">
        <v>150000000</v>
      </c>
      <c r="M310" s="341">
        <v>150000000</v>
      </c>
      <c r="N310" s="341">
        <v>152980274.08000001</v>
      </c>
      <c r="O310" s="341">
        <v>150000000</v>
      </c>
      <c r="P310" s="342">
        <v>0.08</v>
      </c>
      <c r="Q310" s="343">
        <v>7.9518977468754498E-4</v>
      </c>
      <c r="R310" s="363">
        <v>1</v>
      </c>
      <c r="S310" s="364"/>
      <c r="T310" s="337"/>
      <c r="U310" s="337"/>
      <c r="V310" s="337"/>
      <c r="W310" s="337"/>
      <c r="X310" s="337"/>
    </row>
    <row r="311" spans="2:24" s="54" customFormat="1" ht="11.4">
      <c r="B311" s="337"/>
      <c r="C311" s="360" t="s">
        <v>525</v>
      </c>
      <c r="D311" s="361"/>
      <c r="E311" s="338" t="s">
        <v>109</v>
      </c>
      <c r="F311" s="339"/>
      <c r="G311" s="340" t="s">
        <v>95</v>
      </c>
      <c r="H311" s="340" t="s">
        <v>96</v>
      </c>
      <c r="I311" s="362">
        <v>45481</v>
      </c>
      <c r="J311" s="362">
        <v>46072</v>
      </c>
      <c r="K311" s="340" t="s">
        <v>101</v>
      </c>
      <c r="L311" s="341">
        <v>150000000</v>
      </c>
      <c r="M311" s="341">
        <v>150000000</v>
      </c>
      <c r="N311" s="341">
        <v>155280000</v>
      </c>
      <c r="O311" s="341">
        <v>150000000</v>
      </c>
      <c r="P311" s="342">
        <v>7.8E-2</v>
      </c>
      <c r="Q311" s="343">
        <v>8.0714372461452438E-4</v>
      </c>
      <c r="R311" s="363">
        <v>1</v>
      </c>
      <c r="S311" s="364"/>
      <c r="T311" s="337"/>
      <c r="U311" s="337"/>
      <c r="V311" s="337"/>
      <c r="W311" s="337"/>
      <c r="X311" s="337"/>
    </row>
    <row r="312" spans="2:24" s="54" customFormat="1" ht="11.4">
      <c r="B312" s="337"/>
      <c r="C312" s="360" t="s">
        <v>525</v>
      </c>
      <c r="D312" s="361"/>
      <c r="E312" s="338" t="s">
        <v>109</v>
      </c>
      <c r="F312" s="339"/>
      <c r="G312" s="340" t="s">
        <v>95</v>
      </c>
      <c r="H312" s="340" t="s">
        <v>96</v>
      </c>
      <c r="I312" s="362">
        <v>45481</v>
      </c>
      <c r="J312" s="362">
        <v>46072</v>
      </c>
      <c r="K312" s="340" t="s">
        <v>101</v>
      </c>
      <c r="L312" s="341">
        <v>150000000</v>
      </c>
      <c r="M312" s="341">
        <v>150000000</v>
      </c>
      <c r="N312" s="341">
        <v>155280000</v>
      </c>
      <c r="O312" s="341">
        <v>150000000</v>
      </c>
      <c r="P312" s="342">
        <v>7.8E-2</v>
      </c>
      <c r="Q312" s="343">
        <v>8.0714372461452438E-4</v>
      </c>
      <c r="R312" s="363">
        <v>1</v>
      </c>
      <c r="S312" s="364"/>
      <c r="T312" s="337"/>
      <c r="U312" s="337"/>
      <c r="V312" s="337"/>
      <c r="W312" s="337"/>
      <c r="X312" s="337"/>
    </row>
    <row r="313" spans="2:24" s="54" customFormat="1" ht="11.4">
      <c r="B313" s="337"/>
      <c r="C313" s="360" t="s">
        <v>525</v>
      </c>
      <c r="D313" s="361"/>
      <c r="E313" s="338" t="s">
        <v>109</v>
      </c>
      <c r="F313" s="339"/>
      <c r="G313" s="340" t="s">
        <v>95</v>
      </c>
      <c r="H313" s="340" t="s">
        <v>96</v>
      </c>
      <c r="I313" s="362">
        <v>45481</v>
      </c>
      <c r="J313" s="362">
        <v>46072</v>
      </c>
      <c r="K313" s="340" t="s">
        <v>101</v>
      </c>
      <c r="L313" s="341">
        <v>150000000</v>
      </c>
      <c r="M313" s="341">
        <v>150000000</v>
      </c>
      <c r="N313" s="341">
        <v>155280000</v>
      </c>
      <c r="O313" s="341">
        <v>150000000</v>
      </c>
      <c r="P313" s="342">
        <v>7.8E-2</v>
      </c>
      <c r="Q313" s="343">
        <v>8.0714372461452438E-4</v>
      </c>
      <c r="R313" s="363">
        <v>1</v>
      </c>
      <c r="S313" s="364"/>
      <c r="T313" s="337"/>
      <c r="U313" s="337"/>
      <c r="V313" s="337"/>
      <c r="W313" s="337"/>
      <c r="X313" s="337"/>
    </row>
    <row r="314" spans="2:24" s="54" customFormat="1" ht="11.4">
      <c r="B314" s="337"/>
      <c r="C314" s="360" t="s">
        <v>525</v>
      </c>
      <c r="D314" s="361"/>
      <c r="E314" s="338" t="s">
        <v>109</v>
      </c>
      <c r="F314" s="339"/>
      <c r="G314" s="340" t="s">
        <v>95</v>
      </c>
      <c r="H314" s="340" t="s">
        <v>96</v>
      </c>
      <c r="I314" s="362">
        <v>45481</v>
      </c>
      <c r="J314" s="362">
        <v>46072</v>
      </c>
      <c r="K314" s="340" t="s">
        <v>101</v>
      </c>
      <c r="L314" s="341">
        <v>150000000</v>
      </c>
      <c r="M314" s="341">
        <v>150000000</v>
      </c>
      <c r="N314" s="341">
        <v>155280000</v>
      </c>
      <c r="O314" s="341">
        <v>150000000</v>
      </c>
      <c r="P314" s="342">
        <v>7.8E-2</v>
      </c>
      <c r="Q314" s="343">
        <v>8.0714372461452438E-4</v>
      </c>
      <c r="R314" s="363">
        <v>1</v>
      </c>
      <c r="S314" s="364"/>
      <c r="T314" s="337"/>
      <c r="U314" s="337"/>
      <c r="V314" s="337"/>
      <c r="W314" s="337"/>
      <c r="X314" s="337"/>
    </row>
    <row r="315" spans="2:24" s="54" customFormat="1" ht="11.4">
      <c r="B315" s="337"/>
      <c r="C315" s="360" t="s">
        <v>525</v>
      </c>
      <c r="D315" s="361"/>
      <c r="E315" s="338" t="s">
        <v>109</v>
      </c>
      <c r="F315" s="339"/>
      <c r="G315" s="340" t="s">
        <v>95</v>
      </c>
      <c r="H315" s="340" t="s">
        <v>96</v>
      </c>
      <c r="I315" s="362">
        <v>45481</v>
      </c>
      <c r="J315" s="362">
        <v>46072</v>
      </c>
      <c r="K315" s="340" t="s">
        <v>101</v>
      </c>
      <c r="L315" s="341">
        <v>150000000</v>
      </c>
      <c r="M315" s="341">
        <v>150000000</v>
      </c>
      <c r="N315" s="341">
        <v>155280000</v>
      </c>
      <c r="O315" s="341">
        <v>150000000</v>
      </c>
      <c r="P315" s="342">
        <v>7.8E-2</v>
      </c>
      <c r="Q315" s="343">
        <v>8.0714372461452438E-4</v>
      </c>
      <c r="R315" s="363">
        <v>1</v>
      </c>
      <c r="S315" s="364"/>
      <c r="T315" s="337"/>
      <c r="U315" s="337"/>
      <c r="V315" s="337"/>
      <c r="W315" s="337"/>
      <c r="X315" s="337"/>
    </row>
    <row r="316" spans="2:24" s="54" customFormat="1" ht="11.4">
      <c r="B316" s="337"/>
      <c r="C316" s="360" t="s">
        <v>525</v>
      </c>
      <c r="D316" s="361"/>
      <c r="E316" s="338" t="s">
        <v>109</v>
      </c>
      <c r="F316" s="339"/>
      <c r="G316" s="340" t="s">
        <v>95</v>
      </c>
      <c r="H316" s="340" t="s">
        <v>96</v>
      </c>
      <c r="I316" s="362">
        <v>45481</v>
      </c>
      <c r="J316" s="362">
        <v>46072</v>
      </c>
      <c r="K316" s="340" t="s">
        <v>101</v>
      </c>
      <c r="L316" s="341">
        <v>150000000</v>
      </c>
      <c r="M316" s="341">
        <v>150000000</v>
      </c>
      <c r="N316" s="341">
        <v>155280000</v>
      </c>
      <c r="O316" s="341">
        <v>150000000</v>
      </c>
      <c r="P316" s="342">
        <v>7.8E-2</v>
      </c>
      <c r="Q316" s="343">
        <v>8.0714372461452438E-4</v>
      </c>
      <c r="R316" s="363">
        <v>1</v>
      </c>
      <c r="S316" s="364"/>
      <c r="T316" s="337"/>
      <c r="U316" s="337"/>
      <c r="V316" s="337"/>
      <c r="W316" s="337"/>
      <c r="X316" s="337"/>
    </row>
    <row r="317" spans="2:24" s="54" customFormat="1" ht="11.4">
      <c r="B317" s="337"/>
      <c r="C317" s="360" t="s">
        <v>525</v>
      </c>
      <c r="D317" s="361"/>
      <c r="E317" s="338" t="s">
        <v>109</v>
      </c>
      <c r="F317" s="339"/>
      <c r="G317" s="340" t="s">
        <v>95</v>
      </c>
      <c r="H317" s="340" t="s">
        <v>96</v>
      </c>
      <c r="I317" s="362">
        <v>45481</v>
      </c>
      <c r="J317" s="362">
        <v>46072</v>
      </c>
      <c r="K317" s="340" t="s">
        <v>101</v>
      </c>
      <c r="L317" s="341">
        <v>150000000</v>
      </c>
      <c r="M317" s="341">
        <v>150000000</v>
      </c>
      <c r="N317" s="341">
        <v>155280000</v>
      </c>
      <c r="O317" s="341">
        <v>150000000</v>
      </c>
      <c r="P317" s="342">
        <v>7.8E-2</v>
      </c>
      <c r="Q317" s="343">
        <v>8.0714372461452438E-4</v>
      </c>
      <c r="R317" s="363">
        <v>1</v>
      </c>
      <c r="S317" s="364"/>
      <c r="T317" s="337"/>
      <c r="U317" s="337"/>
      <c r="V317" s="337"/>
      <c r="W317" s="337"/>
      <c r="X317" s="337"/>
    </row>
    <row r="318" spans="2:24" s="54" customFormat="1" ht="11.4">
      <c r="B318" s="337"/>
      <c r="C318" s="360" t="s">
        <v>525</v>
      </c>
      <c r="D318" s="361"/>
      <c r="E318" s="338" t="s">
        <v>109</v>
      </c>
      <c r="F318" s="339"/>
      <c r="G318" s="340" t="s">
        <v>95</v>
      </c>
      <c r="H318" s="340" t="s">
        <v>96</v>
      </c>
      <c r="I318" s="362">
        <v>45481</v>
      </c>
      <c r="J318" s="362">
        <v>46072</v>
      </c>
      <c r="K318" s="340" t="s">
        <v>101</v>
      </c>
      <c r="L318" s="341">
        <v>150000000</v>
      </c>
      <c r="M318" s="341">
        <v>150000000</v>
      </c>
      <c r="N318" s="341">
        <v>155280000</v>
      </c>
      <c r="O318" s="341">
        <v>150000000</v>
      </c>
      <c r="P318" s="342">
        <v>7.8E-2</v>
      </c>
      <c r="Q318" s="343">
        <v>8.0714372461452438E-4</v>
      </c>
      <c r="R318" s="363">
        <v>1</v>
      </c>
      <c r="S318" s="364"/>
      <c r="T318" s="337"/>
      <c r="U318" s="337"/>
      <c r="V318" s="337"/>
      <c r="W318" s="337"/>
      <c r="X318" s="337"/>
    </row>
    <row r="319" spans="2:24" s="54" customFormat="1" ht="11.4">
      <c r="B319" s="337"/>
      <c r="C319" s="360" t="s">
        <v>525</v>
      </c>
      <c r="D319" s="361"/>
      <c r="E319" s="338" t="s">
        <v>528</v>
      </c>
      <c r="F319" s="339"/>
      <c r="G319" s="340" t="s">
        <v>95</v>
      </c>
      <c r="H319" s="340" t="s">
        <v>96</v>
      </c>
      <c r="I319" s="362">
        <v>45639</v>
      </c>
      <c r="J319" s="362">
        <v>46175</v>
      </c>
      <c r="K319" s="340" t="s">
        <v>101</v>
      </c>
      <c r="L319" s="341">
        <v>185000000</v>
      </c>
      <c r="M319" s="341">
        <v>185000000</v>
      </c>
      <c r="N319" s="341">
        <v>185729863.03999999</v>
      </c>
      <c r="O319" s="341">
        <v>185000000</v>
      </c>
      <c r="P319" s="342">
        <v>8.5999999999999993E-2</v>
      </c>
      <c r="Q319" s="343">
        <v>9.6542177631537272E-4</v>
      </c>
      <c r="R319" s="363">
        <v>1</v>
      </c>
      <c r="S319" s="364"/>
      <c r="T319" s="337"/>
      <c r="U319" s="337"/>
      <c r="V319" s="337"/>
      <c r="W319" s="337"/>
      <c r="X319" s="337"/>
    </row>
    <row r="320" spans="2:24" s="54" customFormat="1" ht="11.4">
      <c r="B320" s="337"/>
      <c r="C320" s="360" t="s">
        <v>525</v>
      </c>
      <c r="D320" s="361"/>
      <c r="E320" s="338" t="s">
        <v>529</v>
      </c>
      <c r="F320" s="339"/>
      <c r="G320" s="340" t="s">
        <v>95</v>
      </c>
      <c r="H320" s="340" t="s">
        <v>96</v>
      </c>
      <c r="I320" s="362">
        <v>45639</v>
      </c>
      <c r="J320" s="362">
        <v>46290</v>
      </c>
      <c r="K320" s="340" t="s">
        <v>101</v>
      </c>
      <c r="L320" s="341">
        <v>200000000</v>
      </c>
      <c r="M320" s="341">
        <v>200000000</v>
      </c>
      <c r="N320" s="341">
        <v>200789041.16</v>
      </c>
      <c r="O320" s="341">
        <v>200000000</v>
      </c>
      <c r="P320" s="342">
        <v>8.2500000000000004E-2</v>
      </c>
      <c r="Q320" s="343">
        <v>1.0436992178236826E-3</v>
      </c>
      <c r="R320" s="363">
        <v>1</v>
      </c>
      <c r="S320" s="364"/>
      <c r="T320" s="337"/>
      <c r="U320" s="337"/>
      <c r="V320" s="337"/>
      <c r="W320" s="337"/>
      <c r="X320" s="337"/>
    </row>
    <row r="321" spans="2:24" s="54" customFormat="1" ht="11.4">
      <c r="B321" s="337"/>
      <c r="C321" s="360" t="s">
        <v>525</v>
      </c>
      <c r="D321" s="361"/>
      <c r="E321" s="338" t="s">
        <v>529</v>
      </c>
      <c r="F321" s="339"/>
      <c r="G321" s="340" t="s">
        <v>95</v>
      </c>
      <c r="H321" s="340" t="s">
        <v>96</v>
      </c>
      <c r="I321" s="362">
        <v>45639</v>
      </c>
      <c r="J321" s="362">
        <v>46290</v>
      </c>
      <c r="K321" s="340" t="s">
        <v>101</v>
      </c>
      <c r="L321" s="341">
        <v>200000000</v>
      </c>
      <c r="M321" s="341">
        <v>200000000</v>
      </c>
      <c r="N321" s="341">
        <v>200789041.16</v>
      </c>
      <c r="O321" s="341">
        <v>200000000</v>
      </c>
      <c r="P321" s="342">
        <v>8.2500000000000004E-2</v>
      </c>
      <c r="Q321" s="343">
        <v>1.0436992178236826E-3</v>
      </c>
      <c r="R321" s="363">
        <v>1</v>
      </c>
      <c r="S321" s="364"/>
      <c r="T321" s="337"/>
      <c r="U321" s="337"/>
      <c r="V321" s="337"/>
      <c r="W321" s="337"/>
      <c r="X321" s="337"/>
    </row>
    <row r="322" spans="2:24" s="54" customFormat="1" ht="11.4">
      <c r="B322" s="337"/>
      <c r="C322" s="360" t="s">
        <v>525</v>
      </c>
      <c r="D322" s="361"/>
      <c r="E322" s="338" t="s">
        <v>529</v>
      </c>
      <c r="F322" s="339"/>
      <c r="G322" s="340" t="s">
        <v>95</v>
      </c>
      <c r="H322" s="340" t="s">
        <v>96</v>
      </c>
      <c r="I322" s="362">
        <v>45639</v>
      </c>
      <c r="J322" s="362">
        <v>46290</v>
      </c>
      <c r="K322" s="340" t="s">
        <v>101</v>
      </c>
      <c r="L322" s="341">
        <v>200000000</v>
      </c>
      <c r="M322" s="341">
        <v>200000000</v>
      </c>
      <c r="N322" s="341">
        <v>200789041.16</v>
      </c>
      <c r="O322" s="341">
        <v>200000000</v>
      </c>
      <c r="P322" s="342">
        <v>8.2500000000000004E-2</v>
      </c>
      <c r="Q322" s="343">
        <v>1.0436992178236826E-3</v>
      </c>
      <c r="R322" s="363">
        <v>1</v>
      </c>
      <c r="S322" s="364"/>
      <c r="T322" s="337"/>
      <c r="U322" s="337"/>
      <c r="V322" s="337"/>
      <c r="W322" s="337"/>
      <c r="X322" s="337"/>
    </row>
    <row r="323" spans="2:24" s="54" customFormat="1" ht="11.4">
      <c r="B323" s="337"/>
      <c r="C323" s="360" t="s">
        <v>525</v>
      </c>
      <c r="D323" s="361"/>
      <c r="E323" s="338" t="s">
        <v>529</v>
      </c>
      <c r="F323" s="339"/>
      <c r="G323" s="340" t="s">
        <v>95</v>
      </c>
      <c r="H323" s="340" t="s">
        <v>96</v>
      </c>
      <c r="I323" s="362">
        <v>45639</v>
      </c>
      <c r="J323" s="362">
        <v>46290</v>
      </c>
      <c r="K323" s="340" t="s">
        <v>101</v>
      </c>
      <c r="L323" s="341">
        <v>200000000</v>
      </c>
      <c r="M323" s="341">
        <v>200000000</v>
      </c>
      <c r="N323" s="341">
        <v>200789041.16</v>
      </c>
      <c r="O323" s="341">
        <v>200000000</v>
      </c>
      <c r="P323" s="342">
        <v>8.2500000000000004E-2</v>
      </c>
      <c r="Q323" s="343">
        <v>1.0436992178236826E-3</v>
      </c>
      <c r="R323" s="363">
        <v>1</v>
      </c>
      <c r="S323" s="364"/>
      <c r="T323" s="337"/>
      <c r="U323" s="337"/>
      <c r="V323" s="337"/>
      <c r="W323" s="337"/>
      <c r="X323" s="337"/>
    </row>
    <row r="324" spans="2:24" s="54" customFormat="1" ht="11.4">
      <c r="B324" s="337"/>
      <c r="C324" s="360" t="s">
        <v>525</v>
      </c>
      <c r="D324" s="361"/>
      <c r="E324" s="338" t="s">
        <v>529</v>
      </c>
      <c r="F324" s="339"/>
      <c r="G324" s="340" t="s">
        <v>95</v>
      </c>
      <c r="H324" s="340" t="s">
        <v>96</v>
      </c>
      <c r="I324" s="362">
        <v>45639</v>
      </c>
      <c r="J324" s="362">
        <v>46290</v>
      </c>
      <c r="K324" s="340" t="s">
        <v>101</v>
      </c>
      <c r="L324" s="341">
        <v>200000000</v>
      </c>
      <c r="M324" s="341">
        <v>200000000</v>
      </c>
      <c r="N324" s="341">
        <v>200789041.16</v>
      </c>
      <c r="O324" s="341">
        <v>200000000</v>
      </c>
      <c r="P324" s="342">
        <v>8.2500000000000004E-2</v>
      </c>
      <c r="Q324" s="343">
        <v>1.0436992178236826E-3</v>
      </c>
      <c r="R324" s="363">
        <v>0.9</v>
      </c>
      <c r="S324" s="364"/>
      <c r="T324" s="337"/>
      <c r="U324" s="337"/>
      <c r="V324" s="337"/>
      <c r="W324" s="337"/>
      <c r="X324" s="337"/>
    </row>
    <row r="325" spans="2:24" s="54" customFormat="1" ht="11.4">
      <c r="B325" s="337"/>
      <c r="C325" s="360" t="s">
        <v>525</v>
      </c>
      <c r="D325" s="361"/>
      <c r="E325" s="338" t="s">
        <v>529</v>
      </c>
      <c r="F325" s="339"/>
      <c r="G325" s="340" t="s">
        <v>95</v>
      </c>
      <c r="H325" s="340" t="s">
        <v>96</v>
      </c>
      <c r="I325" s="362">
        <v>45639</v>
      </c>
      <c r="J325" s="362">
        <v>46290</v>
      </c>
      <c r="K325" s="340" t="s">
        <v>101</v>
      </c>
      <c r="L325" s="341">
        <v>200000000</v>
      </c>
      <c r="M325" s="341">
        <v>200000000</v>
      </c>
      <c r="N325" s="341">
        <v>200789041.16</v>
      </c>
      <c r="O325" s="341">
        <v>200000000</v>
      </c>
      <c r="P325" s="342">
        <v>8.2500000000000004E-2</v>
      </c>
      <c r="Q325" s="343">
        <v>1.0436992178236826E-3</v>
      </c>
      <c r="R325" s="363">
        <v>0.9</v>
      </c>
      <c r="S325" s="364"/>
      <c r="T325" s="337"/>
      <c r="U325" s="337"/>
      <c r="V325" s="337"/>
      <c r="W325" s="337"/>
      <c r="X325" s="337"/>
    </row>
    <row r="326" spans="2:24" s="54" customFormat="1" ht="11.4">
      <c r="B326" s="337"/>
      <c r="C326" s="360" t="s">
        <v>525</v>
      </c>
      <c r="D326" s="361"/>
      <c r="E326" s="338" t="s">
        <v>109</v>
      </c>
      <c r="F326" s="339"/>
      <c r="G326" s="340" t="s">
        <v>95</v>
      </c>
      <c r="H326" s="340" t="s">
        <v>96</v>
      </c>
      <c r="I326" s="362">
        <v>45637</v>
      </c>
      <c r="J326" s="362">
        <v>46065</v>
      </c>
      <c r="K326" s="340" t="s">
        <v>101</v>
      </c>
      <c r="L326" s="341">
        <v>200000000</v>
      </c>
      <c r="M326" s="341">
        <v>200000000</v>
      </c>
      <c r="N326" s="341">
        <v>200805479.40000001</v>
      </c>
      <c r="O326" s="341">
        <v>200000000</v>
      </c>
      <c r="P326" s="342">
        <v>7.8E-2</v>
      </c>
      <c r="Q326" s="343">
        <v>1.0437846636136086E-3</v>
      </c>
      <c r="R326" s="363">
        <v>0.9</v>
      </c>
      <c r="S326" s="364"/>
      <c r="T326" s="337"/>
      <c r="U326" s="337"/>
      <c r="V326" s="337"/>
      <c r="W326" s="337"/>
      <c r="X326" s="337"/>
    </row>
    <row r="327" spans="2:24" s="54" customFormat="1" ht="11.4">
      <c r="B327" s="337"/>
      <c r="C327" s="360" t="s">
        <v>525</v>
      </c>
      <c r="D327" s="361"/>
      <c r="E327" s="338" t="s">
        <v>109</v>
      </c>
      <c r="F327" s="339"/>
      <c r="G327" s="340" t="s">
        <v>95</v>
      </c>
      <c r="H327" s="340" t="s">
        <v>96</v>
      </c>
      <c r="I327" s="362">
        <v>45637</v>
      </c>
      <c r="J327" s="362">
        <v>46065</v>
      </c>
      <c r="K327" s="340" t="s">
        <v>101</v>
      </c>
      <c r="L327" s="341">
        <v>200000000</v>
      </c>
      <c r="M327" s="341">
        <v>200000000</v>
      </c>
      <c r="N327" s="341">
        <v>200805479.40000001</v>
      </c>
      <c r="O327" s="341">
        <v>200000000</v>
      </c>
      <c r="P327" s="342">
        <v>7.8E-2</v>
      </c>
      <c r="Q327" s="343">
        <v>1.0437846636136086E-3</v>
      </c>
      <c r="R327" s="363">
        <v>0.9</v>
      </c>
      <c r="S327" s="364"/>
      <c r="T327" s="337"/>
      <c r="U327" s="337"/>
      <c r="V327" s="337"/>
      <c r="W327" s="337"/>
      <c r="X327" s="337"/>
    </row>
    <row r="328" spans="2:24" s="54" customFormat="1" ht="11.4">
      <c r="B328" s="337"/>
      <c r="C328" s="360" t="s">
        <v>525</v>
      </c>
      <c r="D328" s="361"/>
      <c r="E328" s="338" t="s">
        <v>109</v>
      </c>
      <c r="F328" s="339"/>
      <c r="G328" s="340" t="s">
        <v>95</v>
      </c>
      <c r="H328" s="340" t="s">
        <v>96</v>
      </c>
      <c r="I328" s="362">
        <v>45637</v>
      </c>
      <c r="J328" s="362">
        <v>46065</v>
      </c>
      <c r="K328" s="340" t="s">
        <v>101</v>
      </c>
      <c r="L328" s="341">
        <v>200000000</v>
      </c>
      <c r="M328" s="341">
        <v>200000000</v>
      </c>
      <c r="N328" s="341">
        <v>200805479.40000001</v>
      </c>
      <c r="O328" s="341">
        <v>200000000</v>
      </c>
      <c r="P328" s="342">
        <v>7.8E-2</v>
      </c>
      <c r="Q328" s="343">
        <v>1.0437846636136086E-3</v>
      </c>
      <c r="R328" s="363">
        <v>0.9</v>
      </c>
      <c r="S328" s="364"/>
      <c r="T328" s="337"/>
      <c r="U328" s="337"/>
      <c r="V328" s="337"/>
      <c r="W328" s="337"/>
      <c r="X328" s="337"/>
    </row>
    <row r="329" spans="2:24" s="54" customFormat="1" ht="11.4">
      <c r="B329" s="337"/>
      <c r="C329" s="360" t="s">
        <v>525</v>
      </c>
      <c r="D329" s="361"/>
      <c r="E329" s="338" t="s">
        <v>529</v>
      </c>
      <c r="F329" s="339"/>
      <c r="G329" s="340" t="s">
        <v>95</v>
      </c>
      <c r="H329" s="340" t="s">
        <v>96</v>
      </c>
      <c r="I329" s="362">
        <v>45637</v>
      </c>
      <c r="J329" s="362">
        <v>46290</v>
      </c>
      <c r="K329" s="340" t="s">
        <v>101</v>
      </c>
      <c r="L329" s="341">
        <v>200000000</v>
      </c>
      <c r="M329" s="341">
        <v>200000000</v>
      </c>
      <c r="N329" s="341">
        <v>200898630.19999999</v>
      </c>
      <c r="O329" s="341">
        <v>200000000</v>
      </c>
      <c r="P329" s="342">
        <v>8.2500000000000004E-2</v>
      </c>
      <c r="Q329" s="343">
        <v>1.0442688604429672E-3</v>
      </c>
      <c r="R329" s="363">
        <v>0.9</v>
      </c>
      <c r="S329" s="364"/>
      <c r="T329" s="337"/>
      <c r="U329" s="337"/>
      <c r="V329" s="337"/>
      <c r="W329" s="337"/>
      <c r="X329" s="337"/>
    </row>
    <row r="330" spans="2:24" s="54" customFormat="1" ht="11.4">
      <c r="B330" s="337"/>
      <c r="C330" s="360" t="s">
        <v>525</v>
      </c>
      <c r="D330" s="361"/>
      <c r="E330" s="338" t="s">
        <v>529</v>
      </c>
      <c r="F330" s="339"/>
      <c r="G330" s="340" t="s">
        <v>95</v>
      </c>
      <c r="H330" s="340" t="s">
        <v>96</v>
      </c>
      <c r="I330" s="362">
        <v>45637</v>
      </c>
      <c r="J330" s="362">
        <v>46290</v>
      </c>
      <c r="K330" s="340" t="s">
        <v>101</v>
      </c>
      <c r="L330" s="341">
        <v>200000000</v>
      </c>
      <c r="M330" s="341">
        <v>200000000</v>
      </c>
      <c r="N330" s="341">
        <v>200898630.19999999</v>
      </c>
      <c r="O330" s="341">
        <v>200000000</v>
      </c>
      <c r="P330" s="342">
        <v>8.2500000000000004E-2</v>
      </c>
      <c r="Q330" s="343">
        <v>1.0442688604429672E-3</v>
      </c>
      <c r="R330" s="363">
        <v>0.9</v>
      </c>
      <c r="S330" s="364"/>
      <c r="T330" s="337"/>
      <c r="U330" s="337"/>
      <c r="V330" s="337"/>
      <c r="W330" s="337"/>
      <c r="X330" s="337"/>
    </row>
    <row r="331" spans="2:24" s="54" customFormat="1" ht="11.4">
      <c r="B331" s="337"/>
      <c r="C331" s="360" t="s">
        <v>525</v>
      </c>
      <c r="D331" s="361"/>
      <c r="E331" s="338" t="s">
        <v>529</v>
      </c>
      <c r="F331" s="339"/>
      <c r="G331" s="340" t="s">
        <v>95</v>
      </c>
      <c r="H331" s="340" t="s">
        <v>96</v>
      </c>
      <c r="I331" s="362">
        <v>45637</v>
      </c>
      <c r="J331" s="362">
        <v>46290</v>
      </c>
      <c r="K331" s="340" t="s">
        <v>101</v>
      </c>
      <c r="L331" s="341">
        <v>200000000</v>
      </c>
      <c r="M331" s="341">
        <v>200000000</v>
      </c>
      <c r="N331" s="341">
        <v>200898630.19999999</v>
      </c>
      <c r="O331" s="341">
        <v>200000000</v>
      </c>
      <c r="P331" s="342">
        <v>8.2500000000000004E-2</v>
      </c>
      <c r="Q331" s="343">
        <v>1.0442688604429672E-3</v>
      </c>
      <c r="R331" s="363">
        <v>0.9</v>
      </c>
      <c r="S331" s="364"/>
      <c r="T331" s="337"/>
      <c r="U331" s="337"/>
      <c r="V331" s="337"/>
      <c r="W331" s="337"/>
      <c r="X331" s="337"/>
    </row>
    <row r="332" spans="2:24" s="54" customFormat="1" ht="11.4">
      <c r="B332" s="337"/>
      <c r="C332" s="360" t="s">
        <v>525</v>
      </c>
      <c r="D332" s="361"/>
      <c r="E332" s="338" t="s">
        <v>529</v>
      </c>
      <c r="F332" s="339"/>
      <c r="G332" s="340" t="s">
        <v>95</v>
      </c>
      <c r="H332" s="340" t="s">
        <v>96</v>
      </c>
      <c r="I332" s="362">
        <v>45637</v>
      </c>
      <c r="J332" s="362">
        <v>46290</v>
      </c>
      <c r="K332" s="340" t="s">
        <v>101</v>
      </c>
      <c r="L332" s="341">
        <v>200000000</v>
      </c>
      <c r="M332" s="341">
        <v>200000000</v>
      </c>
      <c r="N332" s="341">
        <v>200898630.19999999</v>
      </c>
      <c r="O332" s="341">
        <v>200000000</v>
      </c>
      <c r="P332" s="342">
        <v>8.2500000000000004E-2</v>
      </c>
      <c r="Q332" s="343">
        <v>1.0442688604429672E-3</v>
      </c>
      <c r="R332" s="363">
        <v>0.9</v>
      </c>
      <c r="S332" s="364"/>
      <c r="T332" s="337"/>
      <c r="U332" s="337"/>
      <c r="V332" s="337"/>
      <c r="W332" s="337"/>
      <c r="X332" s="337"/>
    </row>
    <row r="333" spans="2:24" s="54" customFormat="1" ht="11.4">
      <c r="B333" s="337"/>
      <c r="C333" s="360" t="s">
        <v>525</v>
      </c>
      <c r="D333" s="361"/>
      <c r="E333" s="338" t="s">
        <v>461</v>
      </c>
      <c r="F333" s="339"/>
      <c r="G333" s="340" t="s">
        <v>95</v>
      </c>
      <c r="H333" s="340" t="s">
        <v>96</v>
      </c>
      <c r="I333" s="362">
        <v>45628</v>
      </c>
      <c r="J333" s="362">
        <v>45939</v>
      </c>
      <c r="K333" s="340" t="s">
        <v>101</v>
      </c>
      <c r="L333" s="341">
        <v>200000000</v>
      </c>
      <c r="M333" s="341">
        <v>200000000</v>
      </c>
      <c r="N333" s="341">
        <v>201112328.72999999</v>
      </c>
      <c r="O333" s="341">
        <v>200000000</v>
      </c>
      <c r="P333" s="342">
        <v>7.0999999999999994E-2</v>
      </c>
      <c r="Q333" s="343">
        <v>1.0453796630411696E-3</v>
      </c>
      <c r="R333" s="363">
        <v>0.9</v>
      </c>
      <c r="S333" s="364"/>
      <c r="T333" s="337"/>
      <c r="U333" s="337"/>
      <c r="V333" s="337"/>
      <c r="W333" s="337"/>
      <c r="X333" s="337"/>
    </row>
    <row r="334" spans="2:24" s="54" customFormat="1" ht="11.4">
      <c r="B334" s="337"/>
      <c r="C334" s="360" t="s">
        <v>525</v>
      </c>
      <c r="D334" s="361"/>
      <c r="E334" s="338" t="s">
        <v>461</v>
      </c>
      <c r="F334" s="339"/>
      <c r="G334" s="340" t="s">
        <v>95</v>
      </c>
      <c r="H334" s="340" t="s">
        <v>96</v>
      </c>
      <c r="I334" s="362">
        <v>45628</v>
      </c>
      <c r="J334" s="362">
        <v>45939</v>
      </c>
      <c r="K334" s="340" t="s">
        <v>101</v>
      </c>
      <c r="L334" s="341">
        <v>200000000</v>
      </c>
      <c r="M334" s="341">
        <v>200000000</v>
      </c>
      <c r="N334" s="341">
        <v>201112328.72999999</v>
      </c>
      <c r="O334" s="341">
        <v>200000000</v>
      </c>
      <c r="P334" s="342">
        <v>7.0999999999999994E-2</v>
      </c>
      <c r="Q334" s="343">
        <v>1.0453796630411696E-3</v>
      </c>
      <c r="R334" s="363">
        <v>0.9</v>
      </c>
      <c r="S334" s="364"/>
      <c r="T334" s="337"/>
      <c r="U334" s="337"/>
      <c r="V334" s="337"/>
      <c r="W334" s="337"/>
      <c r="X334" s="337"/>
    </row>
    <row r="335" spans="2:24" s="54" customFormat="1" ht="11.4">
      <c r="B335" s="337"/>
      <c r="C335" s="360" t="s">
        <v>525</v>
      </c>
      <c r="D335" s="361"/>
      <c r="E335" s="338" t="s">
        <v>461</v>
      </c>
      <c r="F335" s="339"/>
      <c r="G335" s="340" t="s">
        <v>95</v>
      </c>
      <c r="H335" s="340" t="s">
        <v>96</v>
      </c>
      <c r="I335" s="362">
        <v>45628</v>
      </c>
      <c r="J335" s="362">
        <v>45939</v>
      </c>
      <c r="K335" s="340" t="s">
        <v>101</v>
      </c>
      <c r="L335" s="341">
        <v>200000000</v>
      </c>
      <c r="M335" s="341">
        <v>200000000</v>
      </c>
      <c r="N335" s="341">
        <v>201112328.72999999</v>
      </c>
      <c r="O335" s="341">
        <v>200000000</v>
      </c>
      <c r="P335" s="342">
        <v>7.0999999999999994E-2</v>
      </c>
      <c r="Q335" s="343">
        <v>1.0453796630411696E-3</v>
      </c>
      <c r="R335" s="363">
        <v>0.9</v>
      </c>
      <c r="S335" s="364"/>
      <c r="T335" s="337"/>
      <c r="U335" s="337"/>
      <c r="V335" s="337"/>
      <c r="W335" s="337"/>
      <c r="X335" s="337"/>
    </row>
    <row r="336" spans="2:24" s="54" customFormat="1" ht="11.4">
      <c r="B336" s="337"/>
      <c r="C336" s="360" t="s">
        <v>525</v>
      </c>
      <c r="D336" s="361"/>
      <c r="E336" s="338" t="s">
        <v>526</v>
      </c>
      <c r="F336" s="339"/>
      <c r="G336" s="340" t="s">
        <v>95</v>
      </c>
      <c r="H336" s="340" t="s">
        <v>96</v>
      </c>
      <c r="I336" s="362">
        <v>45646</v>
      </c>
      <c r="J336" s="362">
        <v>45880</v>
      </c>
      <c r="K336" s="340" t="s">
        <v>101</v>
      </c>
      <c r="L336" s="341">
        <v>250000000</v>
      </c>
      <c r="M336" s="341">
        <v>250000000</v>
      </c>
      <c r="N336" s="341">
        <v>250572602.69999999</v>
      </c>
      <c r="O336" s="341">
        <v>250000000</v>
      </c>
      <c r="P336" s="342">
        <v>7.6499999999999999E-2</v>
      </c>
      <c r="Q336" s="343">
        <v>1.3024736207472528E-3</v>
      </c>
      <c r="R336" s="363">
        <v>0.9</v>
      </c>
      <c r="S336" s="364"/>
      <c r="T336" s="337"/>
      <c r="U336" s="337"/>
      <c r="V336" s="337"/>
      <c r="W336" s="337"/>
      <c r="X336" s="337"/>
    </row>
    <row r="337" spans="2:24" s="54" customFormat="1" ht="11.4">
      <c r="B337" s="337"/>
      <c r="C337" s="360" t="s">
        <v>525</v>
      </c>
      <c r="D337" s="361"/>
      <c r="E337" s="338" t="s">
        <v>526</v>
      </c>
      <c r="F337" s="339"/>
      <c r="G337" s="340" t="s">
        <v>95</v>
      </c>
      <c r="H337" s="340" t="s">
        <v>96</v>
      </c>
      <c r="I337" s="362">
        <v>45646</v>
      </c>
      <c r="J337" s="362">
        <v>45880</v>
      </c>
      <c r="K337" s="340" t="s">
        <v>101</v>
      </c>
      <c r="L337" s="341">
        <v>250000000</v>
      </c>
      <c r="M337" s="341">
        <v>250000000</v>
      </c>
      <c r="N337" s="341">
        <v>250572602.69999999</v>
      </c>
      <c r="O337" s="341">
        <v>250000000</v>
      </c>
      <c r="P337" s="342">
        <v>7.6499999999999999E-2</v>
      </c>
      <c r="Q337" s="343">
        <v>1.3024736207472528E-3</v>
      </c>
      <c r="R337" s="363">
        <v>0.9</v>
      </c>
      <c r="S337" s="364"/>
      <c r="T337" s="337"/>
      <c r="U337" s="337"/>
      <c r="V337" s="337"/>
      <c r="W337" s="337"/>
      <c r="X337" s="337"/>
    </row>
    <row r="338" spans="2:24" s="54" customFormat="1" ht="11.4">
      <c r="B338" s="337"/>
      <c r="C338" s="360" t="s">
        <v>525</v>
      </c>
      <c r="D338" s="361"/>
      <c r="E338" s="338" t="s">
        <v>526</v>
      </c>
      <c r="F338" s="339"/>
      <c r="G338" s="340" t="s">
        <v>95</v>
      </c>
      <c r="H338" s="340" t="s">
        <v>96</v>
      </c>
      <c r="I338" s="362">
        <v>45646</v>
      </c>
      <c r="J338" s="362">
        <v>45880</v>
      </c>
      <c r="K338" s="340" t="s">
        <v>101</v>
      </c>
      <c r="L338" s="341">
        <v>250000000</v>
      </c>
      <c r="M338" s="341">
        <v>250000000</v>
      </c>
      <c r="N338" s="341">
        <v>250572602.69999999</v>
      </c>
      <c r="O338" s="341">
        <v>250000000</v>
      </c>
      <c r="P338" s="342">
        <v>7.6499999999999999E-2</v>
      </c>
      <c r="Q338" s="343">
        <v>1.3024736207472528E-3</v>
      </c>
      <c r="R338" s="363">
        <v>0.9</v>
      </c>
      <c r="S338" s="364"/>
      <c r="T338" s="337"/>
      <c r="U338" s="337"/>
      <c r="V338" s="337"/>
      <c r="W338" s="337"/>
      <c r="X338" s="337"/>
    </row>
    <row r="339" spans="2:24" s="54" customFormat="1" ht="11.4">
      <c r="B339" s="337"/>
      <c r="C339" s="360" t="s">
        <v>525</v>
      </c>
      <c r="D339" s="361"/>
      <c r="E339" s="338" t="s">
        <v>526</v>
      </c>
      <c r="F339" s="339"/>
      <c r="G339" s="340" t="s">
        <v>95</v>
      </c>
      <c r="H339" s="340" t="s">
        <v>96</v>
      </c>
      <c r="I339" s="362">
        <v>45646</v>
      </c>
      <c r="J339" s="362">
        <v>45880</v>
      </c>
      <c r="K339" s="340" t="s">
        <v>101</v>
      </c>
      <c r="L339" s="341">
        <v>250000000</v>
      </c>
      <c r="M339" s="341">
        <v>250000000</v>
      </c>
      <c r="N339" s="341">
        <v>250572602.69999999</v>
      </c>
      <c r="O339" s="341">
        <v>250000000</v>
      </c>
      <c r="P339" s="342">
        <v>7.6499999999999999E-2</v>
      </c>
      <c r="Q339" s="343">
        <v>1.3024736207472528E-3</v>
      </c>
      <c r="R339" s="363">
        <v>1</v>
      </c>
      <c r="S339" s="364"/>
      <c r="T339" s="337"/>
      <c r="U339" s="337"/>
      <c r="V339" s="337"/>
      <c r="W339" s="337"/>
      <c r="X339" s="337"/>
    </row>
    <row r="340" spans="2:24" s="54" customFormat="1" ht="11.4">
      <c r="B340" s="337"/>
      <c r="C340" s="360" t="s">
        <v>525</v>
      </c>
      <c r="D340" s="361"/>
      <c r="E340" s="338" t="s">
        <v>526</v>
      </c>
      <c r="F340" s="339"/>
      <c r="G340" s="340" t="s">
        <v>95</v>
      </c>
      <c r="H340" s="340" t="s">
        <v>96</v>
      </c>
      <c r="I340" s="362">
        <v>45646</v>
      </c>
      <c r="J340" s="362">
        <v>45880</v>
      </c>
      <c r="K340" s="340" t="s">
        <v>101</v>
      </c>
      <c r="L340" s="341">
        <v>250000000</v>
      </c>
      <c r="M340" s="341">
        <v>250000000</v>
      </c>
      <c r="N340" s="341">
        <v>250572602.69999999</v>
      </c>
      <c r="O340" s="341">
        <v>250000000</v>
      </c>
      <c r="P340" s="342">
        <v>7.6499999999999999E-2</v>
      </c>
      <c r="Q340" s="343">
        <v>1.3024736207472528E-3</v>
      </c>
      <c r="R340" s="363">
        <v>1</v>
      </c>
      <c r="S340" s="364"/>
      <c r="T340" s="337"/>
      <c r="U340" s="337"/>
      <c r="V340" s="337"/>
      <c r="W340" s="337"/>
      <c r="X340" s="337"/>
    </row>
    <row r="341" spans="2:24" s="54" customFormat="1" ht="11.4">
      <c r="B341" s="337"/>
      <c r="C341" s="360" t="s">
        <v>525</v>
      </c>
      <c r="D341" s="361"/>
      <c r="E341" s="338" t="s">
        <v>526</v>
      </c>
      <c r="F341" s="339"/>
      <c r="G341" s="340" t="s">
        <v>95</v>
      </c>
      <c r="H341" s="340" t="s">
        <v>96</v>
      </c>
      <c r="I341" s="362">
        <v>45646</v>
      </c>
      <c r="J341" s="362">
        <v>45880</v>
      </c>
      <c r="K341" s="340" t="s">
        <v>101</v>
      </c>
      <c r="L341" s="341">
        <v>250000000</v>
      </c>
      <c r="M341" s="341">
        <v>250000000</v>
      </c>
      <c r="N341" s="341">
        <v>250572602.69999999</v>
      </c>
      <c r="O341" s="341">
        <v>250000000</v>
      </c>
      <c r="P341" s="342">
        <v>7.6499999999999999E-2</v>
      </c>
      <c r="Q341" s="343">
        <v>1.3024736207472528E-3</v>
      </c>
      <c r="R341" s="363">
        <v>1</v>
      </c>
      <c r="S341" s="364"/>
      <c r="T341" s="337"/>
      <c r="U341" s="337"/>
      <c r="V341" s="337"/>
      <c r="W341" s="337"/>
      <c r="X341" s="337"/>
    </row>
    <row r="342" spans="2:24" s="54" customFormat="1" ht="11.4">
      <c r="B342" s="337"/>
      <c r="C342" s="360" t="s">
        <v>525</v>
      </c>
      <c r="D342" s="361"/>
      <c r="E342" s="338" t="s">
        <v>526</v>
      </c>
      <c r="F342" s="339"/>
      <c r="G342" s="340" t="s">
        <v>95</v>
      </c>
      <c r="H342" s="340" t="s">
        <v>96</v>
      </c>
      <c r="I342" s="362">
        <v>45646</v>
      </c>
      <c r="J342" s="362">
        <v>45880</v>
      </c>
      <c r="K342" s="340" t="s">
        <v>101</v>
      </c>
      <c r="L342" s="341">
        <v>250000000</v>
      </c>
      <c r="M342" s="341">
        <v>250000000</v>
      </c>
      <c r="N342" s="341">
        <v>250572602.69999999</v>
      </c>
      <c r="O342" s="341">
        <v>250000000</v>
      </c>
      <c r="P342" s="342">
        <v>7.6499999999999999E-2</v>
      </c>
      <c r="Q342" s="343">
        <v>1.3024736207472528E-3</v>
      </c>
      <c r="R342" s="363">
        <v>1</v>
      </c>
      <c r="S342" s="364"/>
      <c r="T342" s="337"/>
      <c r="U342" s="337"/>
      <c r="V342" s="337"/>
      <c r="W342" s="337"/>
      <c r="X342" s="337"/>
    </row>
    <row r="343" spans="2:24" s="54" customFormat="1" ht="11.4">
      <c r="B343" s="337"/>
      <c r="C343" s="360" t="s">
        <v>525</v>
      </c>
      <c r="D343" s="361"/>
      <c r="E343" s="338" t="s">
        <v>526</v>
      </c>
      <c r="F343" s="339"/>
      <c r="G343" s="340" t="s">
        <v>95</v>
      </c>
      <c r="H343" s="340" t="s">
        <v>96</v>
      </c>
      <c r="I343" s="362">
        <v>45646</v>
      </c>
      <c r="J343" s="362">
        <v>45880</v>
      </c>
      <c r="K343" s="340" t="s">
        <v>101</v>
      </c>
      <c r="L343" s="341">
        <v>250000000</v>
      </c>
      <c r="M343" s="341">
        <v>250000000</v>
      </c>
      <c r="N343" s="341">
        <v>250572602.69999999</v>
      </c>
      <c r="O343" s="341">
        <v>250000000</v>
      </c>
      <c r="P343" s="342">
        <v>7.6499999999999999E-2</v>
      </c>
      <c r="Q343" s="343">
        <v>1.3024736207472528E-3</v>
      </c>
      <c r="R343" s="363">
        <v>1</v>
      </c>
      <c r="S343" s="364"/>
      <c r="T343" s="337"/>
      <c r="U343" s="337"/>
      <c r="V343" s="337"/>
      <c r="W343" s="337"/>
      <c r="X343" s="337"/>
    </row>
    <row r="344" spans="2:24" s="54" customFormat="1" ht="11.4">
      <c r="B344" s="337"/>
      <c r="C344" s="360" t="s">
        <v>525</v>
      </c>
      <c r="D344" s="361"/>
      <c r="E344" s="338" t="s">
        <v>526</v>
      </c>
      <c r="F344" s="339"/>
      <c r="G344" s="340" t="s">
        <v>95</v>
      </c>
      <c r="H344" s="340" t="s">
        <v>96</v>
      </c>
      <c r="I344" s="362">
        <v>45646</v>
      </c>
      <c r="J344" s="362">
        <v>45880</v>
      </c>
      <c r="K344" s="340" t="s">
        <v>101</v>
      </c>
      <c r="L344" s="341">
        <v>250000000</v>
      </c>
      <c r="M344" s="341">
        <v>250000000</v>
      </c>
      <c r="N344" s="341">
        <v>250572602.69999999</v>
      </c>
      <c r="O344" s="341">
        <v>250000000</v>
      </c>
      <c r="P344" s="342">
        <v>7.6499999999999999E-2</v>
      </c>
      <c r="Q344" s="343">
        <v>1.3024736207472528E-3</v>
      </c>
      <c r="R344" s="363">
        <v>1</v>
      </c>
      <c r="S344" s="364"/>
      <c r="T344" s="337"/>
      <c r="U344" s="337"/>
      <c r="V344" s="337"/>
      <c r="W344" s="337"/>
      <c r="X344" s="337"/>
    </row>
    <row r="345" spans="2:24" s="54" customFormat="1" ht="11.4">
      <c r="B345" s="337"/>
      <c r="C345" s="360" t="s">
        <v>525</v>
      </c>
      <c r="D345" s="361"/>
      <c r="E345" s="338" t="s">
        <v>526</v>
      </c>
      <c r="F345" s="339"/>
      <c r="G345" s="340" t="s">
        <v>95</v>
      </c>
      <c r="H345" s="340" t="s">
        <v>96</v>
      </c>
      <c r="I345" s="362">
        <v>45646</v>
      </c>
      <c r="J345" s="362">
        <v>45880</v>
      </c>
      <c r="K345" s="340" t="s">
        <v>101</v>
      </c>
      <c r="L345" s="341">
        <v>250000000</v>
      </c>
      <c r="M345" s="341">
        <v>250000000</v>
      </c>
      <c r="N345" s="341">
        <v>250572602.69999999</v>
      </c>
      <c r="O345" s="341">
        <v>250000000</v>
      </c>
      <c r="P345" s="342">
        <v>7.6499999999999999E-2</v>
      </c>
      <c r="Q345" s="343">
        <v>1.3024736207472528E-3</v>
      </c>
      <c r="R345" s="363">
        <v>1</v>
      </c>
      <c r="S345" s="364"/>
      <c r="T345" s="337"/>
      <c r="U345" s="337"/>
      <c r="V345" s="337"/>
      <c r="W345" s="337"/>
      <c r="X345" s="337"/>
    </row>
    <row r="346" spans="2:24" s="54" customFormat="1" ht="11.4">
      <c r="B346" s="337"/>
      <c r="C346" s="360" t="s">
        <v>525</v>
      </c>
      <c r="D346" s="361"/>
      <c r="E346" s="338" t="s">
        <v>526</v>
      </c>
      <c r="F346" s="339"/>
      <c r="G346" s="340" t="s">
        <v>95</v>
      </c>
      <c r="H346" s="340" t="s">
        <v>96</v>
      </c>
      <c r="I346" s="362">
        <v>45646</v>
      </c>
      <c r="J346" s="362">
        <v>45880</v>
      </c>
      <c r="K346" s="340" t="s">
        <v>101</v>
      </c>
      <c r="L346" s="341">
        <v>250000000</v>
      </c>
      <c r="M346" s="341">
        <v>250000000</v>
      </c>
      <c r="N346" s="341">
        <v>250572602.69999999</v>
      </c>
      <c r="O346" s="341">
        <v>250000000</v>
      </c>
      <c r="P346" s="342">
        <v>7.6499999999999999E-2</v>
      </c>
      <c r="Q346" s="343">
        <v>1.3024736207472528E-3</v>
      </c>
      <c r="R346" s="363">
        <v>1</v>
      </c>
      <c r="S346" s="364"/>
      <c r="T346" s="337"/>
      <c r="U346" s="337"/>
      <c r="V346" s="337"/>
      <c r="W346" s="337"/>
      <c r="X346" s="337"/>
    </row>
    <row r="347" spans="2:24" s="54" customFormat="1" ht="11.4">
      <c r="B347" s="337"/>
      <c r="C347" s="360" t="s">
        <v>525</v>
      </c>
      <c r="D347" s="361"/>
      <c r="E347" s="338" t="s">
        <v>526</v>
      </c>
      <c r="F347" s="339"/>
      <c r="G347" s="340" t="s">
        <v>95</v>
      </c>
      <c r="H347" s="340" t="s">
        <v>96</v>
      </c>
      <c r="I347" s="362">
        <v>45646</v>
      </c>
      <c r="J347" s="362">
        <v>45880</v>
      </c>
      <c r="K347" s="340" t="s">
        <v>101</v>
      </c>
      <c r="L347" s="341">
        <v>250000000</v>
      </c>
      <c r="M347" s="341">
        <v>250000000</v>
      </c>
      <c r="N347" s="341">
        <v>250572602.69999999</v>
      </c>
      <c r="O347" s="341">
        <v>250000000</v>
      </c>
      <c r="P347" s="342">
        <v>7.6499999999999999E-2</v>
      </c>
      <c r="Q347" s="343">
        <v>1.3024736207472528E-3</v>
      </c>
      <c r="R347" s="363">
        <v>1</v>
      </c>
      <c r="S347" s="364"/>
      <c r="T347" s="337"/>
      <c r="U347" s="337"/>
      <c r="V347" s="337"/>
      <c r="W347" s="337"/>
      <c r="X347" s="337"/>
    </row>
    <row r="348" spans="2:24" s="54" customFormat="1" ht="11.4">
      <c r="B348" s="337"/>
      <c r="C348" s="360" t="s">
        <v>525</v>
      </c>
      <c r="D348" s="361"/>
      <c r="E348" s="338" t="s">
        <v>527</v>
      </c>
      <c r="F348" s="339"/>
      <c r="G348" s="340" t="s">
        <v>95</v>
      </c>
      <c r="H348" s="340" t="s">
        <v>96</v>
      </c>
      <c r="I348" s="362">
        <v>45628</v>
      </c>
      <c r="J348" s="362">
        <v>45939</v>
      </c>
      <c r="K348" s="340" t="s">
        <v>101</v>
      </c>
      <c r="L348" s="341">
        <v>250000000</v>
      </c>
      <c r="M348" s="341">
        <v>250000000</v>
      </c>
      <c r="N348" s="341">
        <v>251420205.40000001</v>
      </c>
      <c r="O348" s="341">
        <v>250000000</v>
      </c>
      <c r="P348" s="342">
        <v>7.0999999999999994E-2</v>
      </c>
      <c r="Q348" s="343">
        <v>1.3068794502183461E-3</v>
      </c>
      <c r="R348" s="363">
        <v>1</v>
      </c>
      <c r="S348" s="364"/>
      <c r="T348" s="337"/>
      <c r="U348" s="337"/>
      <c r="V348" s="337"/>
      <c r="W348" s="337"/>
      <c r="X348" s="337"/>
    </row>
    <row r="349" spans="2:24" s="54" customFormat="1" ht="11.4">
      <c r="B349" s="337"/>
      <c r="C349" s="360" t="s">
        <v>525</v>
      </c>
      <c r="D349" s="361"/>
      <c r="E349" s="338" t="s">
        <v>527</v>
      </c>
      <c r="F349" s="339"/>
      <c r="G349" s="340" t="s">
        <v>95</v>
      </c>
      <c r="H349" s="340" t="s">
        <v>96</v>
      </c>
      <c r="I349" s="362">
        <v>45628</v>
      </c>
      <c r="J349" s="362">
        <v>45939</v>
      </c>
      <c r="K349" s="340" t="s">
        <v>101</v>
      </c>
      <c r="L349" s="341">
        <v>250000000</v>
      </c>
      <c r="M349" s="341">
        <v>250000000</v>
      </c>
      <c r="N349" s="341">
        <v>251420205.40000001</v>
      </c>
      <c r="O349" s="341">
        <v>250000000</v>
      </c>
      <c r="P349" s="342">
        <v>7.0999999999999994E-2</v>
      </c>
      <c r="Q349" s="343">
        <v>1.3068794502183461E-3</v>
      </c>
      <c r="R349" s="363">
        <v>1</v>
      </c>
      <c r="S349" s="364"/>
      <c r="T349" s="337"/>
      <c r="U349" s="337"/>
      <c r="V349" s="337"/>
      <c r="W349" s="337"/>
      <c r="X349" s="337"/>
    </row>
    <row r="350" spans="2:24" s="54" customFormat="1" ht="11.4">
      <c r="B350" s="337"/>
      <c r="C350" s="360" t="s">
        <v>525</v>
      </c>
      <c r="D350" s="361"/>
      <c r="E350" s="338" t="s">
        <v>527</v>
      </c>
      <c r="F350" s="339"/>
      <c r="G350" s="340" t="s">
        <v>95</v>
      </c>
      <c r="H350" s="340" t="s">
        <v>96</v>
      </c>
      <c r="I350" s="362">
        <v>45628</v>
      </c>
      <c r="J350" s="362">
        <v>45939</v>
      </c>
      <c r="K350" s="340" t="s">
        <v>101</v>
      </c>
      <c r="L350" s="341">
        <v>250000000</v>
      </c>
      <c r="M350" s="341">
        <v>250000000</v>
      </c>
      <c r="N350" s="341">
        <v>251420205.40000001</v>
      </c>
      <c r="O350" s="341">
        <v>250000000</v>
      </c>
      <c r="P350" s="342">
        <v>7.0999999999999994E-2</v>
      </c>
      <c r="Q350" s="343">
        <v>1.3068794502183461E-3</v>
      </c>
      <c r="R350" s="363">
        <v>1</v>
      </c>
      <c r="S350" s="364"/>
      <c r="T350" s="337"/>
      <c r="U350" s="337"/>
      <c r="V350" s="337"/>
      <c r="W350" s="337"/>
      <c r="X350" s="337"/>
    </row>
    <row r="351" spans="2:24" s="54" customFormat="1" ht="11.4">
      <c r="B351" s="337"/>
      <c r="C351" s="360" t="s">
        <v>525</v>
      </c>
      <c r="D351" s="361"/>
      <c r="E351" s="338" t="s">
        <v>527</v>
      </c>
      <c r="F351" s="339"/>
      <c r="G351" s="340" t="s">
        <v>95</v>
      </c>
      <c r="H351" s="340" t="s">
        <v>96</v>
      </c>
      <c r="I351" s="362">
        <v>45628</v>
      </c>
      <c r="J351" s="362">
        <v>45939</v>
      </c>
      <c r="K351" s="340" t="s">
        <v>101</v>
      </c>
      <c r="L351" s="341">
        <v>250000000</v>
      </c>
      <c r="M351" s="341">
        <v>250000000</v>
      </c>
      <c r="N351" s="341">
        <v>251420205.40000001</v>
      </c>
      <c r="O351" s="341">
        <v>250000000</v>
      </c>
      <c r="P351" s="342">
        <v>7.0999999999999994E-2</v>
      </c>
      <c r="Q351" s="343">
        <v>1.3068794502183461E-3</v>
      </c>
      <c r="R351" s="363">
        <v>1</v>
      </c>
      <c r="S351" s="364"/>
      <c r="T351" s="337"/>
      <c r="U351" s="337"/>
      <c r="V351" s="337"/>
      <c r="W351" s="337"/>
      <c r="X351" s="337"/>
    </row>
    <row r="352" spans="2:24" s="54" customFormat="1" ht="11.4">
      <c r="B352" s="337"/>
      <c r="C352" s="360" t="s">
        <v>525</v>
      </c>
      <c r="D352" s="361"/>
      <c r="E352" s="338" t="s">
        <v>527</v>
      </c>
      <c r="F352" s="339"/>
      <c r="G352" s="340" t="s">
        <v>95</v>
      </c>
      <c r="H352" s="340" t="s">
        <v>96</v>
      </c>
      <c r="I352" s="362">
        <v>45628</v>
      </c>
      <c r="J352" s="362">
        <v>45939</v>
      </c>
      <c r="K352" s="340" t="s">
        <v>101</v>
      </c>
      <c r="L352" s="341">
        <v>250000000</v>
      </c>
      <c r="M352" s="341">
        <v>250000000</v>
      </c>
      <c r="N352" s="341">
        <v>251420205.40000001</v>
      </c>
      <c r="O352" s="341">
        <v>250000000</v>
      </c>
      <c r="P352" s="342">
        <v>7.0999999999999994E-2</v>
      </c>
      <c r="Q352" s="343">
        <v>1.3068794502183461E-3</v>
      </c>
      <c r="R352" s="363">
        <v>1</v>
      </c>
      <c r="S352" s="364"/>
      <c r="T352" s="337"/>
      <c r="U352" s="337"/>
      <c r="V352" s="337"/>
      <c r="W352" s="337"/>
      <c r="X352" s="337"/>
    </row>
    <row r="353" spans="2:24" s="54" customFormat="1" ht="11.4">
      <c r="B353" s="337"/>
      <c r="C353" s="360" t="s">
        <v>525</v>
      </c>
      <c r="D353" s="361"/>
      <c r="E353" s="338" t="s">
        <v>527</v>
      </c>
      <c r="F353" s="339"/>
      <c r="G353" s="340" t="s">
        <v>95</v>
      </c>
      <c r="H353" s="340" t="s">
        <v>96</v>
      </c>
      <c r="I353" s="362">
        <v>45628</v>
      </c>
      <c r="J353" s="362">
        <v>45939</v>
      </c>
      <c r="K353" s="340" t="s">
        <v>101</v>
      </c>
      <c r="L353" s="341">
        <v>250000000</v>
      </c>
      <c r="M353" s="341">
        <v>250000000</v>
      </c>
      <c r="N353" s="341">
        <v>251420205.40000001</v>
      </c>
      <c r="O353" s="341">
        <v>250000000</v>
      </c>
      <c r="P353" s="342">
        <v>7.0999999999999994E-2</v>
      </c>
      <c r="Q353" s="343">
        <v>1.3068794502183461E-3</v>
      </c>
      <c r="R353" s="363">
        <v>1</v>
      </c>
      <c r="S353" s="364"/>
      <c r="T353" s="337"/>
      <c r="U353" s="337"/>
      <c r="V353" s="337"/>
      <c r="W353" s="337"/>
      <c r="X353" s="337"/>
    </row>
    <row r="354" spans="2:24" s="54" customFormat="1" ht="11.4">
      <c r="B354" s="337"/>
      <c r="C354" s="360" t="s">
        <v>525</v>
      </c>
      <c r="D354" s="361"/>
      <c r="E354" s="338" t="s">
        <v>527</v>
      </c>
      <c r="F354" s="339"/>
      <c r="G354" s="340" t="s">
        <v>95</v>
      </c>
      <c r="H354" s="340" t="s">
        <v>96</v>
      </c>
      <c r="I354" s="362">
        <v>45628</v>
      </c>
      <c r="J354" s="362">
        <v>45939</v>
      </c>
      <c r="K354" s="340" t="s">
        <v>101</v>
      </c>
      <c r="L354" s="341">
        <v>250000000</v>
      </c>
      <c r="M354" s="341">
        <v>250000000</v>
      </c>
      <c r="N354" s="341">
        <v>251420205.40000001</v>
      </c>
      <c r="O354" s="341">
        <v>250000000</v>
      </c>
      <c r="P354" s="342">
        <v>7.0999999999999994E-2</v>
      </c>
      <c r="Q354" s="343">
        <v>1.3068794502183461E-3</v>
      </c>
      <c r="R354" s="363">
        <v>1</v>
      </c>
      <c r="S354" s="364"/>
      <c r="T354" s="337"/>
      <c r="U354" s="337"/>
      <c r="V354" s="337"/>
      <c r="W354" s="337"/>
      <c r="X354" s="337"/>
    </row>
    <row r="355" spans="2:24" s="54" customFormat="1" ht="11.4">
      <c r="B355" s="337"/>
      <c r="C355" s="360" t="s">
        <v>525</v>
      </c>
      <c r="D355" s="361"/>
      <c r="E355" s="338" t="s">
        <v>527</v>
      </c>
      <c r="F355" s="339"/>
      <c r="G355" s="340" t="s">
        <v>95</v>
      </c>
      <c r="H355" s="340" t="s">
        <v>96</v>
      </c>
      <c r="I355" s="362">
        <v>45628</v>
      </c>
      <c r="J355" s="362">
        <v>45939</v>
      </c>
      <c r="K355" s="340" t="s">
        <v>101</v>
      </c>
      <c r="L355" s="341">
        <v>250000000</v>
      </c>
      <c r="M355" s="341">
        <v>250000000</v>
      </c>
      <c r="N355" s="341">
        <v>251420205.40000001</v>
      </c>
      <c r="O355" s="341">
        <v>250000000</v>
      </c>
      <c r="P355" s="342">
        <v>7.0999999999999994E-2</v>
      </c>
      <c r="Q355" s="343">
        <v>1.3068794502183461E-3</v>
      </c>
      <c r="R355" s="363">
        <v>1</v>
      </c>
      <c r="S355" s="364"/>
      <c r="T355" s="337"/>
      <c r="U355" s="337"/>
      <c r="V355" s="337"/>
      <c r="W355" s="337"/>
      <c r="X355" s="337"/>
    </row>
    <row r="356" spans="2:24" s="54" customFormat="1" ht="11.4">
      <c r="B356" s="337"/>
      <c r="C356" s="360" t="s">
        <v>525</v>
      </c>
      <c r="D356" s="361"/>
      <c r="E356" s="338" t="s">
        <v>109</v>
      </c>
      <c r="F356" s="339"/>
      <c r="G356" s="340" t="s">
        <v>95</v>
      </c>
      <c r="H356" s="340" t="s">
        <v>96</v>
      </c>
      <c r="I356" s="362">
        <v>45481</v>
      </c>
      <c r="J356" s="362">
        <v>46470</v>
      </c>
      <c r="K356" s="340" t="s">
        <v>101</v>
      </c>
      <c r="L356" s="341">
        <v>250000000</v>
      </c>
      <c r="M356" s="341">
        <v>250000000</v>
      </c>
      <c r="N356" s="341">
        <v>258800000</v>
      </c>
      <c r="O356" s="341">
        <v>250000000</v>
      </c>
      <c r="P356" s="342">
        <v>7.4999999999999997E-2</v>
      </c>
      <c r="Q356" s="343">
        <v>1.3452395410242072E-3</v>
      </c>
      <c r="R356" s="363">
        <v>1</v>
      </c>
      <c r="S356" s="364"/>
      <c r="T356" s="337"/>
      <c r="U356" s="337"/>
      <c r="V356" s="337"/>
      <c r="W356" s="337"/>
      <c r="X356" s="337"/>
    </row>
    <row r="357" spans="2:24" s="54" customFormat="1" ht="11.4">
      <c r="B357" s="337"/>
      <c r="C357" s="360" t="s">
        <v>525</v>
      </c>
      <c r="D357" s="361"/>
      <c r="E357" s="338" t="s">
        <v>109</v>
      </c>
      <c r="F357" s="339"/>
      <c r="G357" s="340" t="s">
        <v>95</v>
      </c>
      <c r="H357" s="340" t="s">
        <v>96</v>
      </c>
      <c r="I357" s="362">
        <v>45481</v>
      </c>
      <c r="J357" s="362">
        <v>46470</v>
      </c>
      <c r="K357" s="340" t="s">
        <v>101</v>
      </c>
      <c r="L357" s="341">
        <v>250000000</v>
      </c>
      <c r="M357" s="341">
        <v>250000000</v>
      </c>
      <c r="N357" s="341">
        <v>258800000</v>
      </c>
      <c r="O357" s="341">
        <v>250000000</v>
      </c>
      <c r="P357" s="342">
        <v>7.4999999999999997E-2</v>
      </c>
      <c r="Q357" s="343">
        <v>1.3452395410242072E-3</v>
      </c>
      <c r="R357" s="363">
        <v>1</v>
      </c>
      <c r="S357" s="364"/>
      <c r="T357" s="337"/>
      <c r="U357" s="337"/>
      <c r="V357" s="337"/>
      <c r="W357" s="337"/>
      <c r="X357" s="337"/>
    </row>
    <row r="358" spans="2:24" s="54" customFormat="1" ht="11.4">
      <c r="B358" s="337"/>
      <c r="C358" s="360" t="s">
        <v>525</v>
      </c>
      <c r="D358" s="361"/>
      <c r="E358" s="338" t="s">
        <v>109</v>
      </c>
      <c r="F358" s="339"/>
      <c r="G358" s="340" t="s">
        <v>95</v>
      </c>
      <c r="H358" s="340" t="s">
        <v>96</v>
      </c>
      <c r="I358" s="362">
        <v>45481</v>
      </c>
      <c r="J358" s="362">
        <v>46473</v>
      </c>
      <c r="K358" s="340" t="s">
        <v>101</v>
      </c>
      <c r="L358" s="341">
        <v>250000000</v>
      </c>
      <c r="M358" s="341">
        <v>250000000</v>
      </c>
      <c r="N358" s="341">
        <v>258800000</v>
      </c>
      <c r="O358" s="341">
        <v>250000000</v>
      </c>
      <c r="P358" s="342">
        <v>7.4999999999999997E-2</v>
      </c>
      <c r="Q358" s="343">
        <v>1.3452395410242072E-3</v>
      </c>
      <c r="R358" s="363">
        <v>1</v>
      </c>
      <c r="S358" s="364"/>
      <c r="T358" s="337"/>
      <c r="U358" s="337"/>
      <c r="V358" s="337"/>
      <c r="W358" s="337"/>
      <c r="X358" s="337"/>
    </row>
    <row r="359" spans="2:24" s="54" customFormat="1" ht="11.4">
      <c r="B359" s="337"/>
      <c r="C359" s="360" t="s">
        <v>525</v>
      </c>
      <c r="D359" s="361"/>
      <c r="E359" s="338" t="s">
        <v>109</v>
      </c>
      <c r="F359" s="339"/>
      <c r="G359" s="340" t="s">
        <v>95</v>
      </c>
      <c r="H359" s="340" t="s">
        <v>96</v>
      </c>
      <c r="I359" s="362">
        <v>45481</v>
      </c>
      <c r="J359" s="362">
        <v>46470</v>
      </c>
      <c r="K359" s="340" t="s">
        <v>101</v>
      </c>
      <c r="L359" s="341">
        <v>250000000</v>
      </c>
      <c r="M359" s="341">
        <v>250000000</v>
      </c>
      <c r="N359" s="341">
        <v>258800000</v>
      </c>
      <c r="O359" s="341">
        <v>250000000</v>
      </c>
      <c r="P359" s="342">
        <v>7.4999999999999997E-2</v>
      </c>
      <c r="Q359" s="343">
        <v>1.3452395410242072E-3</v>
      </c>
      <c r="R359" s="363">
        <v>1</v>
      </c>
      <c r="S359" s="364"/>
      <c r="T359" s="337"/>
      <c r="U359" s="337"/>
      <c r="V359" s="337"/>
      <c r="W359" s="337"/>
      <c r="X359" s="337"/>
    </row>
    <row r="360" spans="2:24" s="54" customFormat="1" ht="11.4">
      <c r="B360" s="337"/>
      <c r="C360" s="360" t="s">
        <v>525</v>
      </c>
      <c r="D360" s="361"/>
      <c r="E360" s="338" t="s">
        <v>109</v>
      </c>
      <c r="F360" s="339"/>
      <c r="G360" s="340" t="s">
        <v>95</v>
      </c>
      <c r="H360" s="340" t="s">
        <v>96</v>
      </c>
      <c r="I360" s="362">
        <v>45481</v>
      </c>
      <c r="J360" s="362">
        <v>46470</v>
      </c>
      <c r="K360" s="340" t="s">
        <v>101</v>
      </c>
      <c r="L360" s="341">
        <v>250000000</v>
      </c>
      <c r="M360" s="341">
        <v>250000000</v>
      </c>
      <c r="N360" s="341">
        <v>258800000</v>
      </c>
      <c r="O360" s="341">
        <v>250000000</v>
      </c>
      <c r="P360" s="342">
        <v>7.4999999999999997E-2</v>
      </c>
      <c r="Q360" s="343">
        <v>1.3452395410242072E-3</v>
      </c>
      <c r="R360" s="363">
        <v>1</v>
      </c>
      <c r="S360" s="364"/>
      <c r="T360" s="337"/>
      <c r="U360" s="337"/>
      <c r="V360" s="337"/>
      <c r="W360" s="337"/>
      <c r="X360" s="337"/>
    </row>
    <row r="361" spans="2:24" s="54" customFormat="1" ht="11.4">
      <c r="B361" s="337"/>
      <c r="C361" s="360" t="s">
        <v>525</v>
      </c>
      <c r="D361" s="361"/>
      <c r="E361" s="338" t="s">
        <v>109</v>
      </c>
      <c r="F361" s="339"/>
      <c r="G361" s="340" t="s">
        <v>95</v>
      </c>
      <c r="H361" s="340" t="s">
        <v>96</v>
      </c>
      <c r="I361" s="362">
        <v>45481</v>
      </c>
      <c r="J361" s="362">
        <v>46470</v>
      </c>
      <c r="K361" s="340" t="s">
        <v>101</v>
      </c>
      <c r="L361" s="341">
        <v>250000000</v>
      </c>
      <c r="M361" s="341">
        <v>250000000</v>
      </c>
      <c r="N361" s="341">
        <v>258800000</v>
      </c>
      <c r="O361" s="341">
        <v>250000000</v>
      </c>
      <c r="P361" s="342">
        <v>7.4999999999999997E-2</v>
      </c>
      <c r="Q361" s="343">
        <v>1.3452395410242072E-3</v>
      </c>
      <c r="R361" s="363">
        <v>1</v>
      </c>
      <c r="S361" s="364"/>
      <c r="T361" s="337"/>
      <c r="U361" s="337"/>
      <c r="V361" s="337"/>
      <c r="W361" s="337"/>
      <c r="X361" s="337"/>
    </row>
    <row r="362" spans="2:24" s="54" customFormat="1" ht="11.4">
      <c r="B362" s="337"/>
      <c r="C362" s="360" t="s">
        <v>525</v>
      </c>
      <c r="D362" s="361"/>
      <c r="E362" s="338" t="s">
        <v>616</v>
      </c>
      <c r="F362" s="339"/>
      <c r="G362" s="340" t="s">
        <v>95</v>
      </c>
      <c r="H362" s="340" t="s">
        <v>96</v>
      </c>
      <c r="I362" s="362">
        <v>45650</v>
      </c>
      <c r="J362" s="362">
        <v>45894</v>
      </c>
      <c r="K362" s="340" t="s">
        <v>101</v>
      </c>
      <c r="L362" s="341">
        <v>300000000</v>
      </c>
      <c r="M362" s="341">
        <v>300000000</v>
      </c>
      <c r="N362" s="341">
        <v>300529315.07999998</v>
      </c>
      <c r="O362" s="341">
        <v>300000000</v>
      </c>
      <c r="P362" s="342">
        <v>9.2499999999999999E-2</v>
      </c>
      <c r="Q362" s="343">
        <v>1.5621480598243375E-3</v>
      </c>
      <c r="R362" s="363">
        <v>1</v>
      </c>
      <c r="S362" s="364"/>
      <c r="T362" s="337"/>
      <c r="U362" s="337"/>
      <c r="V362" s="337"/>
      <c r="W362" s="337"/>
      <c r="X362" s="337"/>
    </row>
    <row r="363" spans="2:24" s="54" customFormat="1" ht="11.4">
      <c r="B363" s="337"/>
      <c r="C363" s="360" t="s">
        <v>621</v>
      </c>
      <c r="D363" s="361"/>
      <c r="E363" s="338" t="s">
        <v>624</v>
      </c>
      <c r="F363" s="339"/>
      <c r="G363" s="340" t="s">
        <v>95</v>
      </c>
      <c r="H363" s="340" t="s">
        <v>96</v>
      </c>
      <c r="I363" s="362">
        <v>45638</v>
      </c>
      <c r="J363" s="362">
        <v>46200</v>
      </c>
      <c r="K363" s="340" t="s">
        <v>101</v>
      </c>
      <c r="L363" s="341">
        <v>312154110</v>
      </c>
      <c r="M363" s="341">
        <v>312154110</v>
      </c>
      <c r="N363" s="341">
        <v>299958884.06</v>
      </c>
      <c r="O363" s="341">
        <v>300000000</v>
      </c>
      <c r="P363" s="342">
        <v>8.7499999999999994E-2</v>
      </c>
      <c r="Q363" s="343">
        <v>1.5591829656839561E-3</v>
      </c>
      <c r="R363" s="363">
        <v>1</v>
      </c>
      <c r="S363" s="364"/>
      <c r="T363" s="337"/>
      <c r="U363" s="337"/>
      <c r="V363" s="337"/>
      <c r="W363" s="337"/>
      <c r="X363" s="337"/>
    </row>
    <row r="364" spans="2:24" s="54" customFormat="1" ht="11.4">
      <c r="B364" s="337"/>
      <c r="C364" s="360" t="s">
        <v>525</v>
      </c>
      <c r="D364" s="361"/>
      <c r="E364" s="338" t="s">
        <v>530</v>
      </c>
      <c r="F364" s="339"/>
      <c r="G364" s="340" t="s">
        <v>95</v>
      </c>
      <c r="H364" s="340" t="s">
        <v>96</v>
      </c>
      <c r="I364" s="362">
        <v>45628</v>
      </c>
      <c r="J364" s="362">
        <v>46087</v>
      </c>
      <c r="K364" s="340" t="s">
        <v>101</v>
      </c>
      <c r="L364" s="341">
        <v>500000000</v>
      </c>
      <c r="M364" s="341">
        <v>500000000</v>
      </c>
      <c r="N364" s="341">
        <v>502780821.88999999</v>
      </c>
      <c r="O364" s="341">
        <v>500000000</v>
      </c>
      <c r="P364" s="342">
        <v>7.0000000000000007E-2</v>
      </c>
      <c r="Q364" s="343">
        <v>2.6134491579407932E-3</v>
      </c>
      <c r="R364" s="363">
        <v>1</v>
      </c>
      <c r="S364" s="364"/>
      <c r="T364" s="337"/>
      <c r="U364" s="337"/>
      <c r="V364" s="337"/>
      <c r="W364" s="337"/>
      <c r="X364" s="337"/>
    </row>
    <row r="365" spans="2:24" s="54" customFormat="1" ht="11.4">
      <c r="B365" s="337"/>
      <c r="C365" s="360" t="s">
        <v>525</v>
      </c>
      <c r="D365" s="361"/>
      <c r="E365" s="338" t="s">
        <v>530</v>
      </c>
      <c r="F365" s="339"/>
      <c r="G365" s="340" t="s">
        <v>95</v>
      </c>
      <c r="H365" s="340" t="s">
        <v>96</v>
      </c>
      <c r="I365" s="362">
        <v>45628</v>
      </c>
      <c r="J365" s="362">
        <v>46087</v>
      </c>
      <c r="K365" s="340" t="s">
        <v>101</v>
      </c>
      <c r="L365" s="341">
        <v>500000000</v>
      </c>
      <c r="M365" s="341">
        <v>500000000</v>
      </c>
      <c r="N365" s="341">
        <v>502780821.88999999</v>
      </c>
      <c r="O365" s="341">
        <v>500000000</v>
      </c>
      <c r="P365" s="342">
        <v>7.0000000000000007E-2</v>
      </c>
      <c r="Q365" s="343">
        <v>2.6134491579407932E-3</v>
      </c>
      <c r="R365" s="363">
        <v>1</v>
      </c>
      <c r="S365" s="364"/>
      <c r="T365" s="337"/>
      <c r="U365" s="337"/>
      <c r="V365" s="337"/>
      <c r="W365" s="337"/>
      <c r="X365" s="337"/>
    </row>
    <row r="366" spans="2:24" s="54" customFormat="1" ht="11.4">
      <c r="B366" s="337"/>
      <c r="C366" s="360" t="s">
        <v>525</v>
      </c>
      <c r="D366" s="361"/>
      <c r="E366" s="338" t="s">
        <v>530</v>
      </c>
      <c r="F366" s="339"/>
      <c r="G366" s="340" t="s">
        <v>95</v>
      </c>
      <c r="H366" s="340" t="s">
        <v>96</v>
      </c>
      <c r="I366" s="362">
        <v>45628</v>
      </c>
      <c r="J366" s="362">
        <v>46087</v>
      </c>
      <c r="K366" s="340" t="s">
        <v>101</v>
      </c>
      <c r="L366" s="341">
        <v>500000000</v>
      </c>
      <c r="M366" s="341">
        <v>500000000</v>
      </c>
      <c r="N366" s="341">
        <v>502780821.88999999</v>
      </c>
      <c r="O366" s="341">
        <v>500000000</v>
      </c>
      <c r="P366" s="342">
        <v>7.0000000000000007E-2</v>
      </c>
      <c r="Q366" s="343">
        <v>2.6134491579407932E-3</v>
      </c>
      <c r="R366" s="363">
        <v>1</v>
      </c>
      <c r="S366" s="364"/>
      <c r="T366" s="337"/>
      <c r="U366" s="337"/>
      <c r="V366" s="337"/>
      <c r="W366" s="337"/>
      <c r="X366" s="337"/>
    </row>
    <row r="367" spans="2:24" s="54" customFormat="1" ht="11.4">
      <c r="B367" s="337"/>
      <c r="C367" s="360" t="s">
        <v>525</v>
      </c>
      <c r="D367" s="361"/>
      <c r="E367" s="338" t="s">
        <v>530</v>
      </c>
      <c r="F367" s="339"/>
      <c r="G367" s="340" t="s">
        <v>95</v>
      </c>
      <c r="H367" s="340" t="s">
        <v>96</v>
      </c>
      <c r="I367" s="362">
        <v>45628</v>
      </c>
      <c r="J367" s="362">
        <v>46087</v>
      </c>
      <c r="K367" s="340" t="s">
        <v>101</v>
      </c>
      <c r="L367" s="341">
        <v>500000000</v>
      </c>
      <c r="M367" s="341">
        <v>500000000</v>
      </c>
      <c r="N367" s="341">
        <v>502780821.88999999</v>
      </c>
      <c r="O367" s="341">
        <v>500000000</v>
      </c>
      <c r="P367" s="342">
        <v>7.0000000000000007E-2</v>
      </c>
      <c r="Q367" s="343">
        <v>2.6134491579407932E-3</v>
      </c>
      <c r="R367" s="363">
        <v>1</v>
      </c>
      <c r="S367" s="364"/>
      <c r="T367" s="337"/>
      <c r="U367" s="337"/>
      <c r="V367" s="337"/>
      <c r="W367" s="337"/>
      <c r="X367" s="337"/>
    </row>
    <row r="368" spans="2:24" s="54" customFormat="1" ht="11.4">
      <c r="B368" s="337"/>
      <c r="C368" s="360" t="s">
        <v>525</v>
      </c>
      <c r="D368" s="361"/>
      <c r="E368" s="338" t="s">
        <v>530</v>
      </c>
      <c r="F368" s="339"/>
      <c r="G368" s="340" t="s">
        <v>95</v>
      </c>
      <c r="H368" s="340" t="s">
        <v>96</v>
      </c>
      <c r="I368" s="362">
        <v>45628</v>
      </c>
      <c r="J368" s="362">
        <v>46087</v>
      </c>
      <c r="K368" s="340" t="s">
        <v>101</v>
      </c>
      <c r="L368" s="341">
        <v>500000000</v>
      </c>
      <c r="M368" s="341">
        <v>500000000</v>
      </c>
      <c r="N368" s="341">
        <v>502780821.88999999</v>
      </c>
      <c r="O368" s="341">
        <v>500000000</v>
      </c>
      <c r="P368" s="342">
        <v>7.0000000000000007E-2</v>
      </c>
      <c r="Q368" s="343">
        <v>2.6134491579407932E-3</v>
      </c>
      <c r="R368" s="363">
        <v>1</v>
      </c>
      <c r="S368" s="364"/>
      <c r="T368" s="337"/>
      <c r="U368" s="337"/>
      <c r="V368" s="337"/>
      <c r="W368" s="337"/>
      <c r="X368" s="337"/>
    </row>
    <row r="369" spans="2:24" s="54" customFormat="1" ht="11.4">
      <c r="B369" s="337"/>
      <c r="C369" s="360" t="s">
        <v>525</v>
      </c>
      <c r="D369" s="361"/>
      <c r="E369" s="338" t="s">
        <v>530</v>
      </c>
      <c r="F369" s="339"/>
      <c r="G369" s="340" t="s">
        <v>95</v>
      </c>
      <c r="H369" s="340" t="s">
        <v>96</v>
      </c>
      <c r="I369" s="362">
        <v>45628</v>
      </c>
      <c r="J369" s="362">
        <v>46087</v>
      </c>
      <c r="K369" s="340" t="s">
        <v>101</v>
      </c>
      <c r="L369" s="341">
        <v>500000000</v>
      </c>
      <c r="M369" s="341">
        <v>500000000</v>
      </c>
      <c r="N369" s="341">
        <v>502780821.88999999</v>
      </c>
      <c r="O369" s="341">
        <v>500000000</v>
      </c>
      <c r="P369" s="342">
        <v>7.0000000000000007E-2</v>
      </c>
      <c r="Q369" s="343">
        <v>2.6134491579407932E-3</v>
      </c>
      <c r="R369" s="363">
        <v>1</v>
      </c>
      <c r="S369" s="364"/>
      <c r="T369" s="337"/>
      <c r="U369" s="337"/>
      <c r="V369" s="337"/>
      <c r="W369" s="337"/>
      <c r="X369" s="337"/>
    </row>
    <row r="370" spans="2:24" s="54" customFormat="1" ht="11.4">
      <c r="B370" s="337"/>
      <c r="C370" s="360" t="s">
        <v>525</v>
      </c>
      <c r="D370" s="361"/>
      <c r="E370" s="338" t="s">
        <v>530</v>
      </c>
      <c r="F370" s="339"/>
      <c r="G370" s="340" t="s">
        <v>95</v>
      </c>
      <c r="H370" s="340" t="s">
        <v>96</v>
      </c>
      <c r="I370" s="362">
        <v>45628</v>
      </c>
      <c r="J370" s="362">
        <v>46087</v>
      </c>
      <c r="K370" s="340" t="s">
        <v>101</v>
      </c>
      <c r="L370" s="341">
        <v>500000000</v>
      </c>
      <c r="M370" s="341">
        <v>500000000</v>
      </c>
      <c r="N370" s="341">
        <v>502780821.88999999</v>
      </c>
      <c r="O370" s="341">
        <v>500000000</v>
      </c>
      <c r="P370" s="342">
        <v>7.0000000000000007E-2</v>
      </c>
      <c r="Q370" s="343">
        <v>2.6134491579407932E-3</v>
      </c>
      <c r="R370" s="363">
        <v>1</v>
      </c>
      <c r="S370" s="364"/>
      <c r="T370" s="337"/>
      <c r="U370" s="337"/>
      <c r="V370" s="337"/>
      <c r="W370" s="337"/>
      <c r="X370" s="337"/>
    </row>
    <row r="371" spans="2:24" s="54" customFormat="1" ht="11.4">
      <c r="B371" s="337"/>
      <c r="C371" s="360" t="s">
        <v>525</v>
      </c>
      <c r="D371" s="361"/>
      <c r="E371" s="338" t="s">
        <v>530</v>
      </c>
      <c r="F371" s="339"/>
      <c r="G371" s="340" t="s">
        <v>95</v>
      </c>
      <c r="H371" s="340" t="s">
        <v>96</v>
      </c>
      <c r="I371" s="362">
        <v>45628</v>
      </c>
      <c r="J371" s="362">
        <v>46087</v>
      </c>
      <c r="K371" s="340" t="s">
        <v>101</v>
      </c>
      <c r="L371" s="341">
        <v>500000000</v>
      </c>
      <c r="M371" s="341">
        <v>500000000</v>
      </c>
      <c r="N371" s="341">
        <v>502780821.88999999</v>
      </c>
      <c r="O371" s="341">
        <v>500000000</v>
      </c>
      <c r="P371" s="342">
        <v>7.0000000000000007E-2</v>
      </c>
      <c r="Q371" s="343">
        <v>2.6134491579407932E-3</v>
      </c>
      <c r="R371" s="363">
        <v>1</v>
      </c>
      <c r="S371" s="364"/>
      <c r="T371" s="337"/>
      <c r="U371" s="337"/>
      <c r="V371" s="337"/>
      <c r="W371" s="337"/>
      <c r="X371" s="337"/>
    </row>
    <row r="372" spans="2:24" s="54" customFormat="1" ht="11.4">
      <c r="B372" s="337"/>
      <c r="C372" s="360" t="s">
        <v>525</v>
      </c>
      <c r="D372" s="361"/>
      <c r="E372" s="338" t="s">
        <v>530</v>
      </c>
      <c r="F372" s="339"/>
      <c r="G372" s="340" t="s">
        <v>95</v>
      </c>
      <c r="H372" s="340" t="s">
        <v>96</v>
      </c>
      <c r="I372" s="362">
        <v>45628</v>
      </c>
      <c r="J372" s="362">
        <v>46087</v>
      </c>
      <c r="K372" s="340" t="s">
        <v>101</v>
      </c>
      <c r="L372" s="341">
        <v>500000000</v>
      </c>
      <c r="M372" s="341">
        <v>500000000</v>
      </c>
      <c r="N372" s="341">
        <v>502780821.88999999</v>
      </c>
      <c r="O372" s="341">
        <v>500000000</v>
      </c>
      <c r="P372" s="342">
        <v>7.0000000000000007E-2</v>
      </c>
      <c r="Q372" s="343">
        <v>2.6134491579407932E-3</v>
      </c>
      <c r="R372" s="363">
        <v>1</v>
      </c>
      <c r="S372" s="364"/>
      <c r="T372" s="337"/>
      <c r="U372" s="337"/>
      <c r="V372" s="337"/>
      <c r="W372" s="337"/>
      <c r="X372" s="337"/>
    </row>
    <row r="373" spans="2:24" s="54" customFormat="1" ht="11.4">
      <c r="B373" s="337"/>
      <c r="C373" s="360" t="s">
        <v>525</v>
      </c>
      <c r="D373" s="361"/>
      <c r="E373" s="338" t="s">
        <v>530</v>
      </c>
      <c r="F373" s="339"/>
      <c r="G373" s="340" t="s">
        <v>95</v>
      </c>
      <c r="H373" s="340" t="s">
        <v>96</v>
      </c>
      <c r="I373" s="362">
        <v>45628</v>
      </c>
      <c r="J373" s="362">
        <v>46087</v>
      </c>
      <c r="K373" s="340" t="s">
        <v>101</v>
      </c>
      <c r="L373" s="341">
        <v>500000000</v>
      </c>
      <c r="M373" s="341">
        <v>500000000</v>
      </c>
      <c r="N373" s="341">
        <v>502780821.88999999</v>
      </c>
      <c r="O373" s="341">
        <v>500000000</v>
      </c>
      <c r="P373" s="342">
        <v>7.0000000000000007E-2</v>
      </c>
      <c r="Q373" s="343">
        <v>2.6134491579407932E-3</v>
      </c>
      <c r="R373" s="363">
        <v>1</v>
      </c>
      <c r="S373" s="364"/>
      <c r="T373" s="337"/>
      <c r="U373" s="337"/>
      <c r="V373" s="337"/>
      <c r="W373" s="337"/>
      <c r="X373" s="337"/>
    </row>
    <row r="374" spans="2:24" s="54" customFormat="1" ht="11.4">
      <c r="B374" s="337"/>
      <c r="C374" s="360" t="s">
        <v>525</v>
      </c>
      <c r="D374" s="361"/>
      <c r="E374" s="338" t="s">
        <v>109</v>
      </c>
      <c r="F374" s="339"/>
      <c r="G374" s="340" t="s">
        <v>95</v>
      </c>
      <c r="H374" s="340" t="s">
        <v>96</v>
      </c>
      <c r="I374" s="362">
        <v>45628</v>
      </c>
      <c r="J374" s="362">
        <v>46475</v>
      </c>
      <c r="K374" s="340" t="s">
        <v>101</v>
      </c>
      <c r="L374" s="341">
        <v>500000000</v>
      </c>
      <c r="M374" s="341">
        <v>500000000</v>
      </c>
      <c r="N374" s="341">
        <v>502780821.88999999</v>
      </c>
      <c r="O374" s="341">
        <v>500000000</v>
      </c>
      <c r="P374" s="342">
        <v>7.3599999999999999E-2</v>
      </c>
      <c r="Q374" s="343">
        <v>2.6134491579407932E-3</v>
      </c>
      <c r="R374" s="363">
        <v>1</v>
      </c>
      <c r="S374" s="364"/>
      <c r="T374" s="337"/>
      <c r="U374" s="337"/>
      <c r="V374" s="337"/>
      <c r="W374" s="337"/>
      <c r="X374" s="337"/>
    </row>
    <row r="375" spans="2:24" s="54" customFormat="1" ht="11.4">
      <c r="B375" s="337"/>
      <c r="C375" s="360" t="s">
        <v>525</v>
      </c>
      <c r="D375" s="361"/>
      <c r="E375" s="338" t="s">
        <v>109</v>
      </c>
      <c r="F375" s="339"/>
      <c r="G375" s="340" t="s">
        <v>95</v>
      </c>
      <c r="H375" s="340" t="s">
        <v>96</v>
      </c>
      <c r="I375" s="362">
        <v>45628</v>
      </c>
      <c r="J375" s="362">
        <v>46475</v>
      </c>
      <c r="K375" s="340" t="s">
        <v>101</v>
      </c>
      <c r="L375" s="341">
        <v>500000000</v>
      </c>
      <c r="M375" s="341">
        <v>500000000</v>
      </c>
      <c r="N375" s="341">
        <v>502780821.88999999</v>
      </c>
      <c r="O375" s="341">
        <v>500000000</v>
      </c>
      <c r="P375" s="342">
        <v>7.3599999999999999E-2</v>
      </c>
      <c r="Q375" s="343">
        <v>2.6134491579407932E-3</v>
      </c>
      <c r="R375" s="363">
        <v>1</v>
      </c>
      <c r="S375" s="364"/>
      <c r="T375" s="337"/>
      <c r="U375" s="337"/>
      <c r="V375" s="337"/>
      <c r="W375" s="337"/>
      <c r="X375" s="337"/>
    </row>
    <row r="376" spans="2:24" s="54" customFormat="1" ht="11.4">
      <c r="B376" s="337"/>
      <c r="C376" s="360" t="s">
        <v>525</v>
      </c>
      <c r="D376" s="361"/>
      <c r="E376" s="338" t="s">
        <v>109</v>
      </c>
      <c r="F376" s="339"/>
      <c r="G376" s="340" t="s">
        <v>95</v>
      </c>
      <c r="H376" s="340" t="s">
        <v>96</v>
      </c>
      <c r="I376" s="362">
        <v>45628</v>
      </c>
      <c r="J376" s="362">
        <v>46475</v>
      </c>
      <c r="K376" s="340" t="s">
        <v>101</v>
      </c>
      <c r="L376" s="341">
        <v>500000000</v>
      </c>
      <c r="M376" s="341">
        <v>500000000</v>
      </c>
      <c r="N376" s="341">
        <v>502780821.88999999</v>
      </c>
      <c r="O376" s="341">
        <v>500000000</v>
      </c>
      <c r="P376" s="342">
        <v>7.3599999999999999E-2</v>
      </c>
      <c r="Q376" s="343">
        <v>2.6134491579407932E-3</v>
      </c>
      <c r="R376" s="363">
        <v>1</v>
      </c>
      <c r="S376" s="364"/>
      <c r="T376" s="337"/>
      <c r="U376" s="337"/>
      <c r="V376" s="337"/>
      <c r="W376" s="337"/>
      <c r="X376" s="337"/>
    </row>
    <row r="377" spans="2:24" s="54" customFormat="1" ht="11.4">
      <c r="B377" s="337"/>
      <c r="C377" s="360" t="s">
        <v>525</v>
      </c>
      <c r="D377" s="361"/>
      <c r="E377" s="338" t="s">
        <v>617</v>
      </c>
      <c r="F377" s="339"/>
      <c r="G377" s="340" t="s">
        <v>95</v>
      </c>
      <c r="H377" s="340" t="s">
        <v>96</v>
      </c>
      <c r="I377" s="362">
        <v>45628</v>
      </c>
      <c r="J377" s="362">
        <v>46099</v>
      </c>
      <c r="K377" s="340" t="s">
        <v>101</v>
      </c>
      <c r="L377" s="341">
        <v>500000000</v>
      </c>
      <c r="M377" s="341">
        <v>500000000</v>
      </c>
      <c r="N377" s="341">
        <v>502780821.88999999</v>
      </c>
      <c r="O377" s="341">
        <v>500000000</v>
      </c>
      <c r="P377" s="342">
        <v>7.1499999999999994E-2</v>
      </c>
      <c r="Q377" s="343">
        <v>2.6134491579407932E-3</v>
      </c>
      <c r="R377" s="363">
        <v>1</v>
      </c>
      <c r="S377" s="364"/>
      <c r="T377" s="337"/>
      <c r="U377" s="337"/>
      <c r="V377" s="337"/>
      <c r="W377" s="337"/>
      <c r="X377" s="337"/>
    </row>
    <row r="378" spans="2:24" s="54" customFormat="1" ht="11.4">
      <c r="B378" s="337"/>
      <c r="C378" s="360" t="s">
        <v>525</v>
      </c>
      <c r="D378" s="361"/>
      <c r="E378" s="338" t="s">
        <v>617</v>
      </c>
      <c r="F378" s="339"/>
      <c r="G378" s="340" t="s">
        <v>95</v>
      </c>
      <c r="H378" s="340" t="s">
        <v>96</v>
      </c>
      <c r="I378" s="362">
        <v>45628</v>
      </c>
      <c r="J378" s="362">
        <v>46099</v>
      </c>
      <c r="K378" s="340" t="s">
        <v>101</v>
      </c>
      <c r="L378" s="341">
        <v>500000000</v>
      </c>
      <c r="M378" s="341">
        <v>500000000</v>
      </c>
      <c r="N378" s="341">
        <v>502780821.88999999</v>
      </c>
      <c r="O378" s="341">
        <v>500000000</v>
      </c>
      <c r="P378" s="342">
        <v>7.1499999999999994E-2</v>
      </c>
      <c r="Q378" s="343">
        <v>2.6134491579407932E-3</v>
      </c>
      <c r="R378" s="363">
        <v>1</v>
      </c>
      <c r="S378" s="364"/>
      <c r="T378" s="337"/>
      <c r="U378" s="337"/>
      <c r="V378" s="337"/>
      <c r="W378" s="337"/>
      <c r="X378" s="337"/>
    </row>
    <row r="379" spans="2:24" s="54" customFormat="1" ht="11.4">
      <c r="B379" s="337"/>
      <c r="C379" s="360" t="s">
        <v>525</v>
      </c>
      <c r="D379" s="361"/>
      <c r="E379" s="338" t="s">
        <v>617</v>
      </c>
      <c r="F379" s="339"/>
      <c r="G379" s="340" t="s">
        <v>95</v>
      </c>
      <c r="H379" s="340" t="s">
        <v>96</v>
      </c>
      <c r="I379" s="362">
        <v>45628</v>
      </c>
      <c r="J379" s="362">
        <v>46099</v>
      </c>
      <c r="K379" s="340" t="s">
        <v>101</v>
      </c>
      <c r="L379" s="341">
        <v>500000000</v>
      </c>
      <c r="M379" s="341">
        <v>500000000</v>
      </c>
      <c r="N379" s="341">
        <v>502780821.88999999</v>
      </c>
      <c r="O379" s="341">
        <v>500000000</v>
      </c>
      <c r="P379" s="342">
        <v>7.1499999999999994E-2</v>
      </c>
      <c r="Q379" s="343">
        <v>2.6134491579407932E-3</v>
      </c>
      <c r="R379" s="363">
        <v>1</v>
      </c>
      <c r="S379" s="364"/>
      <c r="T379" s="337"/>
      <c r="U379" s="337"/>
      <c r="V379" s="337"/>
      <c r="W379" s="337"/>
      <c r="X379" s="337"/>
    </row>
    <row r="380" spans="2:24" s="54" customFormat="1" ht="11.4">
      <c r="B380" s="337"/>
      <c r="C380" s="360" t="s">
        <v>525</v>
      </c>
      <c r="D380" s="361"/>
      <c r="E380" s="338" t="s">
        <v>617</v>
      </c>
      <c r="F380" s="339"/>
      <c r="G380" s="340" t="s">
        <v>95</v>
      </c>
      <c r="H380" s="340" t="s">
        <v>96</v>
      </c>
      <c r="I380" s="362">
        <v>45628</v>
      </c>
      <c r="J380" s="362">
        <v>46099</v>
      </c>
      <c r="K380" s="340" t="s">
        <v>101</v>
      </c>
      <c r="L380" s="341">
        <v>500000000</v>
      </c>
      <c r="M380" s="341">
        <v>500000000</v>
      </c>
      <c r="N380" s="341">
        <v>502780821.88999999</v>
      </c>
      <c r="O380" s="341">
        <v>500000000</v>
      </c>
      <c r="P380" s="342">
        <v>7.1499999999999994E-2</v>
      </c>
      <c r="Q380" s="343">
        <v>2.6134491579407932E-3</v>
      </c>
      <c r="R380" s="363">
        <v>1</v>
      </c>
      <c r="S380" s="364"/>
      <c r="T380" s="337"/>
      <c r="U380" s="337"/>
      <c r="V380" s="337"/>
      <c r="W380" s="337"/>
      <c r="X380" s="337"/>
    </row>
    <row r="381" spans="2:24" s="54" customFormat="1" ht="11.4">
      <c r="B381" s="337"/>
      <c r="C381" s="360" t="s">
        <v>525</v>
      </c>
      <c r="D381" s="361"/>
      <c r="E381" s="338" t="s">
        <v>617</v>
      </c>
      <c r="F381" s="339"/>
      <c r="G381" s="340" t="s">
        <v>95</v>
      </c>
      <c r="H381" s="340" t="s">
        <v>96</v>
      </c>
      <c r="I381" s="362">
        <v>45628</v>
      </c>
      <c r="J381" s="362">
        <v>46099</v>
      </c>
      <c r="K381" s="340" t="s">
        <v>101</v>
      </c>
      <c r="L381" s="341">
        <v>500000000</v>
      </c>
      <c r="M381" s="341">
        <v>500000000</v>
      </c>
      <c r="N381" s="341">
        <v>502780821.88999999</v>
      </c>
      <c r="O381" s="341">
        <v>500000000</v>
      </c>
      <c r="P381" s="342">
        <v>7.1499999999999994E-2</v>
      </c>
      <c r="Q381" s="343">
        <v>2.6134491579407932E-3</v>
      </c>
      <c r="R381" s="363">
        <v>1</v>
      </c>
      <c r="S381" s="364"/>
      <c r="T381" s="337"/>
      <c r="U381" s="337"/>
      <c r="V381" s="337"/>
      <c r="W381" s="337"/>
      <c r="X381" s="337"/>
    </row>
    <row r="382" spans="2:24" s="54" customFormat="1" ht="11.4">
      <c r="B382" s="337"/>
      <c r="C382" s="360" t="s">
        <v>525</v>
      </c>
      <c r="D382" s="361"/>
      <c r="E382" s="338" t="s">
        <v>617</v>
      </c>
      <c r="F382" s="339"/>
      <c r="G382" s="340" t="s">
        <v>95</v>
      </c>
      <c r="H382" s="340" t="s">
        <v>96</v>
      </c>
      <c r="I382" s="362">
        <v>45628</v>
      </c>
      <c r="J382" s="362">
        <v>46099</v>
      </c>
      <c r="K382" s="340" t="s">
        <v>101</v>
      </c>
      <c r="L382" s="341">
        <v>500000000</v>
      </c>
      <c r="M382" s="341">
        <v>500000000</v>
      </c>
      <c r="N382" s="341">
        <v>502780821.88999999</v>
      </c>
      <c r="O382" s="341">
        <v>500000000</v>
      </c>
      <c r="P382" s="342">
        <v>7.1499999999999994E-2</v>
      </c>
      <c r="Q382" s="343">
        <v>2.6134491579407932E-3</v>
      </c>
      <c r="R382" s="363">
        <v>1</v>
      </c>
      <c r="S382" s="364"/>
      <c r="T382" s="337"/>
      <c r="U382" s="337"/>
      <c r="V382" s="337"/>
      <c r="W382" s="337"/>
      <c r="X382" s="337"/>
    </row>
    <row r="383" spans="2:24" s="54" customFormat="1" ht="11.4">
      <c r="B383" s="337"/>
      <c r="C383" s="360" t="s">
        <v>525</v>
      </c>
      <c r="D383" s="361"/>
      <c r="E383" s="338" t="s">
        <v>617</v>
      </c>
      <c r="F383" s="339"/>
      <c r="G383" s="340" t="s">
        <v>95</v>
      </c>
      <c r="H383" s="340" t="s">
        <v>96</v>
      </c>
      <c r="I383" s="362">
        <v>45628</v>
      </c>
      <c r="J383" s="362">
        <v>46099</v>
      </c>
      <c r="K383" s="340" t="s">
        <v>101</v>
      </c>
      <c r="L383" s="341">
        <v>500000000</v>
      </c>
      <c r="M383" s="341">
        <v>500000000</v>
      </c>
      <c r="N383" s="341">
        <v>502780821.88999999</v>
      </c>
      <c r="O383" s="341">
        <v>500000000</v>
      </c>
      <c r="P383" s="342">
        <v>7.1499999999999994E-2</v>
      </c>
      <c r="Q383" s="343">
        <v>2.6134491579407932E-3</v>
      </c>
      <c r="R383" s="363">
        <v>1</v>
      </c>
      <c r="S383" s="364"/>
      <c r="T383" s="337"/>
      <c r="U383" s="337"/>
      <c r="V383" s="337"/>
      <c r="W383" s="337"/>
      <c r="X383" s="337"/>
    </row>
    <row r="384" spans="2:24" s="54" customFormat="1" ht="11.4">
      <c r="B384" s="337"/>
      <c r="C384" s="360" t="s">
        <v>525</v>
      </c>
      <c r="D384" s="361"/>
      <c r="E384" s="338" t="s">
        <v>617</v>
      </c>
      <c r="F384" s="339"/>
      <c r="G384" s="340" t="s">
        <v>95</v>
      </c>
      <c r="H384" s="340" t="s">
        <v>96</v>
      </c>
      <c r="I384" s="362">
        <v>45628</v>
      </c>
      <c r="J384" s="362">
        <v>46099</v>
      </c>
      <c r="K384" s="340" t="s">
        <v>101</v>
      </c>
      <c r="L384" s="341">
        <v>500000000</v>
      </c>
      <c r="M384" s="341">
        <v>500000000</v>
      </c>
      <c r="N384" s="341">
        <v>502780821.88999999</v>
      </c>
      <c r="O384" s="341">
        <v>500000000</v>
      </c>
      <c r="P384" s="342">
        <v>7.1499999999999994E-2</v>
      </c>
      <c r="Q384" s="343">
        <v>2.6134491579407932E-3</v>
      </c>
      <c r="R384" s="363">
        <v>1</v>
      </c>
      <c r="S384" s="364"/>
      <c r="T384" s="337"/>
      <c r="U384" s="337"/>
      <c r="V384" s="337"/>
      <c r="W384" s="337"/>
      <c r="X384" s="337"/>
    </row>
    <row r="385" spans="2:24" s="54" customFormat="1" ht="11.4">
      <c r="B385" s="337"/>
      <c r="C385" s="360" t="s">
        <v>525</v>
      </c>
      <c r="D385" s="361"/>
      <c r="E385" s="338" t="s">
        <v>617</v>
      </c>
      <c r="F385" s="339"/>
      <c r="G385" s="340" t="s">
        <v>95</v>
      </c>
      <c r="H385" s="340" t="s">
        <v>96</v>
      </c>
      <c r="I385" s="362">
        <v>45628</v>
      </c>
      <c r="J385" s="362">
        <v>46099</v>
      </c>
      <c r="K385" s="340" t="s">
        <v>101</v>
      </c>
      <c r="L385" s="341">
        <v>500000000</v>
      </c>
      <c r="M385" s="341">
        <v>500000000</v>
      </c>
      <c r="N385" s="341">
        <v>502780821.88999999</v>
      </c>
      <c r="O385" s="341">
        <v>500000000</v>
      </c>
      <c r="P385" s="342">
        <v>7.1499999999999994E-2</v>
      </c>
      <c r="Q385" s="343">
        <v>2.6134491579407932E-3</v>
      </c>
      <c r="R385" s="363">
        <v>1</v>
      </c>
      <c r="S385" s="364"/>
      <c r="T385" s="337"/>
      <c r="U385" s="337"/>
      <c r="V385" s="337"/>
      <c r="W385" s="337"/>
      <c r="X385" s="337"/>
    </row>
    <row r="386" spans="2:24" s="54" customFormat="1" ht="11.4">
      <c r="B386" s="337"/>
      <c r="C386" s="360" t="s">
        <v>525</v>
      </c>
      <c r="D386" s="361"/>
      <c r="E386" s="338" t="s">
        <v>617</v>
      </c>
      <c r="F386" s="339"/>
      <c r="G386" s="340" t="s">
        <v>95</v>
      </c>
      <c r="H386" s="340" t="s">
        <v>96</v>
      </c>
      <c r="I386" s="362">
        <v>45628</v>
      </c>
      <c r="J386" s="362">
        <v>46099</v>
      </c>
      <c r="K386" s="340" t="s">
        <v>101</v>
      </c>
      <c r="L386" s="341">
        <v>500000000</v>
      </c>
      <c r="M386" s="341">
        <v>500000000</v>
      </c>
      <c r="N386" s="341">
        <v>502780821.88999999</v>
      </c>
      <c r="O386" s="341">
        <v>500000000</v>
      </c>
      <c r="P386" s="342">
        <v>7.1499999999999994E-2</v>
      </c>
      <c r="Q386" s="343">
        <v>2.6134491579407932E-3</v>
      </c>
      <c r="R386" s="363">
        <v>1</v>
      </c>
      <c r="S386" s="364"/>
      <c r="T386" s="337"/>
      <c r="U386" s="337"/>
      <c r="V386" s="337"/>
      <c r="W386" s="337"/>
      <c r="X386" s="337"/>
    </row>
    <row r="387" spans="2:24" s="54" customFormat="1" ht="11.4">
      <c r="B387" s="337"/>
      <c r="C387" s="360" t="s">
        <v>525</v>
      </c>
      <c r="D387" s="361"/>
      <c r="E387" s="338" t="s">
        <v>617</v>
      </c>
      <c r="F387" s="339"/>
      <c r="G387" s="340" t="s">
        <v>95</v>
      </c>
      <c r="H387" s="340" t="s">
        <v>96</v>
      </c>
      <c r="I387" s="362">
        <v>45628</v>
      </c>
      <c r="J387" s="362">
        <v>46099</v>
      </c>
      <c r="K387" s="340" t="s">
        <v>101</v>
      </c>
      <c r="L387" s="341">
        <v>500000000</v>
      </c>
      <c r="M387" s="341">
        <v>500000000</v>
      </c>
      <c r="N387" s="341">
        <v>502780821.88999999</v>
      </c>
      <c r="O387" s="341">
        <v>500000000</v>
      </c>
      <c r="P387" s="342">
        <v>7.1499999999999994E-2</v>
      </c>
      <c r="Q387" s="343">
        <v>2.6134491579407932E-3</v>
      </c>
      <c r="R387" s="363">
        <v>1</v>
      </c>
      <c r="S387" s="364"/>
      <c r="T387" s="337"/>
      <c r="U387" s="337"/>
      <c r="V387" s="337"/>
      <c r="W387" s="337"/>
      <c r="X387" s="337"/>
    </row>
    <row r="388" spans="2:24" s="54" customFormat="1" ht="11.4">
      <c r="B388" s="337"/>
      <c r="C388" s="360" t="s">
        <v>525</v>
      </c>
      <c r="D388" s="361"/>
      <c r="E388" s="338" t="s">
        <v>617</v>
      </c>
      <c r="F388" s="339"/>
      <c r="G388" s="340" t="s">
        <v>95</v>
      </c>
      <c r="H388" s="340" t="s">
        <v>96</v>
      </c>
      <c r="I388" s="362">
        <v>45628</v>
      </c>
      <c r="J388" s="362">
        <v>46099</v>
      </c>
      <c r="K388" s="340" t="s">
        <v>101</v>
      </c>
      <c r="L388" s="341">
        <v>500000000</v>
      </c>
      <c r="M388" s="341">
        <v>500000000</v>
      </c>
      <c r="N388" s="341">
        <v>502780821.88999999</v>
      </c>
      <c r="O388" s="341">
        <v>500000000</v>
      </c>
      <c r="P388" s="342">
        <v>7.1499999999999994E-2</v>
      </c>
      <c r="Q388" s="343">
        <v>2.6134491579407932E-3</v>
      </c>
      <c r="R388" s="363">
        <v>1</v>
      </c>
      <c r="S388" s="364"/>
      <c r="T388" s="337"/>
      <c r="U388" s="337"/>
      <c r="V388" s="337"/>
      <c r="W388" s="337"/>
      <c r="X388" s="337"/>
    </row>
    <row r="389" spans="2:24" s="54" customFormat="1" ht="11.4">
      <c r="B389" s="337"/>
      <c r="C389" s="360" t="s">
        <v>613</v>
      </c>
      <c r="D389" s="361"/>
      <c r="E389" s="338" t="s">
        <v>100</v>
      </c>
      <c r="F389" s="339"/>
      <c r="G389" s="340" t="s">
        <v>95</v>
      </c>
      <c r="H389" s="340" t="s">
        <v>96</v>
      </c>
      <c r="I389" s="362">
        <v>45639</v>
      </c>
      <c r="J389" s="362">
        <v>45817</v>
      </c>
      <c r="K389" s="340" t="s">
        <v>101</v>
      </c>
      <c r="L389" s="341">
        <v>500980137</v>
      </c>
      <c r="M389" s="341">
        <v>500980137</v>
      </c>
      <c r="N389" s="341">
        <v>492922804.24000001</v>
      </c>
      <c r="O389" s="341">
        <v>500000000</v>
      </c>
      <c r="P389" s="342">
        <v>7.9500000000000001E-2</v>
      </c>
      <c r="Q389" s="343">
        <v>2.5622072910980787E-3</v>
      </c>
      <c r="R389" s="363">
        <v>1</v>
      </c>
      <c r="S389" s="364"/>
      <c r="T389" s="337"/>
      <c r="U389" s="337"/>
      <c r="V389" s="337"/>
      <c r="W389" s="337"/>
      <c r="X389" s="337"/>
    </row>
    <row r="390" spans="2:24" s="54" customFormat="1" ht="11.4">
      <c r="B390" s="337"/>
      <c r="C390" s="360" t="s">
        <v>613</v>
      </c>
      <c r="D390" s="361"/>
      <c r="E390" s="338" t="s">
        <v>100</v>
      </c>
      <c r="F390" s="339"/>
      <c r="G390" s="340" t="s">
        <v>95</v>
      </c>
      <c r="H390" s="340" t="s">
        <v>96</v>
      </c>
      <c r="I390" s="362">
        <v>45650</v>
      </c>
      <c r="J390" s="362">
        <v>45817</v>
      </c>
      <c r="K390" s="340" t="s">
        <v>101</v>
      </c>
      <c r="L390" s="341">
        <v>502178082</v>
      </c>
      <c r="M390" s="341">
        <v>502178082</v>
      </c>
      <c r="N390" s="341">
        <v>502852238.98000002</v>
      </c>
      <c r="O390" s="341">
        <v>500000000</v>
      </c>
      <c r="P390" s="342">
        <v>7.9500000000000001E-2</v>
      </c>
      <c r="Q390" s="343">
        <v>2.6138203831856653E-3</v>
      </c>
      <c r="R390" s="363">
        <v>1</v>
      </c>
      <c r="S390" s="364"/>
      <c r="T390" s="337"/>
      <c r="U390" s="337"/>
      <c r="V390" s="337"/>
      <c r="W390" s="337"/>
      <c r="X390" s="337"/>
    </row>
    <row r="391" spans="2:24" s="54" customFormat="1" ht="11.4">
      <c r="B391" s="337"/>
      <c r="C391" s="360" t="s">
        <v>525</v>
      </c>
      <c r="D391" s="361"/>
      <c r="E391" s="338" t="s">
        <v>100</v>
      </c>
      <c r="F391" s="339"/>
      <c r="G391" s="340" t="s">
        <v>95</v>
      </c>
      <c r="H391" s="340" t="s">
        <v>96</v>
      </c>
      <c r="I391" s="362">
        <v>45622</v>
      </c>
      <c r="J391" s="362">
        <v>46125</v>
      </c>
      <c r="K391" s="340" t="s">
        <v>101</v>
      </c>
      <c r="L391" s="341">
        <v>500000000</v>
      </c>
      <c r="M391" s="341">
        <v>500000000</v>
      </c>
      <c r="N391" s="341">
        <v>503523972.55000001</v>
      </c>
      <c r="O391" s="341">
        <v>500000000</v>
      </c>
      <c r="P391" s="342">
        <v>7.0000000000000007E-2</v>
      </c>
      <c r="Q391" s="343">
        <v>2.6173120468618531E-3</v>
      </c>
      <c r="R391" s="363">
        <v>1</v>
      </c>
      <c r="S391" s="364"/>
      <c r="T391" s="337"/>
      <c r="U391" s="337"/>
      <c r="V391" s="337"/>
      <c r="W391" s="337"/>
      <c r="X391" s="337"/>
    </row>
    <row r="392" spans="2:24" s="54" customFormat="1" ht="11.4">
      <c r="B392" s="337"/>
      <c r="C392" s="360" t="s">
        <v>613</v>
      </c>
      <c r="D392" s="361"/>
      <c r="E392" s="338" t="s">
        <v>617</v>
      </c>
      <c r="F392" s="339"/>
      <c r="G392" s="340" t="s">
        <v>95</v>
      </c>
      <c r="H392" s="340" t="s">
        <v>96</v>
      </c>
      <c r="I392" s="362">
        <v>45644</v>
      </c>
      <c r="J392" s="362">
        <v>46168</v>
      </c>
      <c r="K392" s="340" t="s">
        <v>101</v>
      </c>
      <c r="L392" s="341">
        <v>502697260</v>
      </c>
      <c r="M392" s="341">
        <v>502697260</v>
      </c>
      <c r="N392" s="341">
        <v>504040081.48000002</v>
      </c>
      <c r="O392" s="341">
        <v>500000000</v>
      </c>
      <c r="P392" s="342">
        <v>8.9499999999999996E-2</v>
      </c>
      <c r="Q392" s="343">
        <v>2.6199947753785136E-3</v>
      </c>
      <c r="R392" s="363">
        <v>1</v>
      </c>
      <c r="S392" s="364"/>
      <c r="T392" s="337"/>
      <c r="U392" s="337"/>
      <c r="V392" s="337"/>
      <c r="W392" s="337"/>
      <c r="X392" s="337"/>
    </row>
    <row r="393" spans="2:24" s="54" customFormat="1" ht="11.4">
      <c r="B393" s="337"/>
      <c r="C393" s="360" t="s">
        <v>621</v>
      </c>
      <c r="D393" s="361"/>
      <c r="E393" s="338" t="s">
        <v>99</v>
      </c>
      <c r="F393" s="339"/>
      <c r="G393" s="340" t="s">
        <v>95</v>
      </c>
      <c r="H393" s="340" t="s">
        <v>96</v>
      </c>
      <c r="I393" s="362">
        <v>45653</v>
      </c>
      <c r="J393" s="362">
        <v>47514</v>
      </c>
      <c r="K393" s="340" t="s">
        <v>101</v>
      </c>
      <c r="L393" s="341">
        <v>503835616</v>
      </c>
      <c r="M393" s="341">
        <v>503835616</v>
      </c>
      <c r="N393" s="341">
        <v>504291138.60000002</v>
      </c>
      <c r="O393" s="341">
        <v>500000000</v>
      </c>
      <c r="P393" s="342">
        <v>0.1</v>
      </c>
      <c r="Q393" s="343">
        <v>2.6212997675148335E-3</v>
      </c>
      <c r="R393" s="363">
        <v>1</v>
      </c>
      <c r="S393" s="364"/>
      <c r="T393" s="337"/>
      <c r="U393" s="337"/>
      <c r="V393" s="337"/>
      <c r="W393" s="337"/>
      <c r="X393" s="337"/>
    </row>
    <row r="394" spans="2:24" s="54" customFormat="1" ht="11.4">
      <c r="B394" s="337"/>
      <c r="C394" s="360" t="s">
        <v>525</v>
      </c>
      <c r="D394" s="361"/>
      <c r="E394" s="338" t="s">
        <v>100</v>
      </c>
      <c r="F394" s="339"/>
      <c r="G394" s="340" t="s">
        <v>95</v>
      </c>
      <c r="H394" s="340" t="s">
        <v>96</v>
      </c>
      <c r="I394" s="362">
        <v>45611</v>
      </c>
      <c r="J394" s="362">
        <v>46125</v>
      </c>
      <c r="K394" s="340" t="s">
        <v>101</v>
      </c>
      <c r="L394" s="341">
        <v>500000000</v>
      </c>
      <c r="M394" s="341">
        <v>500000000</v>
      </c>
      <c r="N394" s="341">
        <v>504631506.77999997</v>
      </c>
      <c r="O394" s="341">
        <v>500000000</v>
      </c>
      <c r="P394" s="342">
        <v>7.0000000000000007E-2</v>
      </c>
      <c r="Q394" s="343">
        <v>2.6230689975544098E-3</v>
      </c>
      <c r="R394" s="363">
        <v>1</v>
      </c>
      <c r="S394" s="364"/>
      <c r="T394" s="337"/>
      <c r="U394" s="337"/>
      <c r="V394" s="337"/>
      <c r="W394" s="337"/>
      <c r="X394" s="337"/>
    </row>
    <row r="395" spans="2:24" s="54" customFormat="1" ht="11.4">
      <c r="B395" s="337"/>
      <c r="C395" s="360" t="s">
        <v>525</v>
      </c>
      <c r="D395" s="361"/>
      <c r="E395" s="338" t="s">
        <v>109</v>
      </c>
      <c r="F395" s="339"/>
      <c r="G395" s="340" t="s">
        <v>95</v>
      </c>
      <c r="H395" s="340" t="s">
        <v>96</v>
      </c>
      <c r="I395" s="362">
        <v>45603</v>
      </c>
      <c r="J395" s="362">
        <v>46468</v>
      </c>
      <c r="K395" s="340" t="s">
        <v>101</v>
      </c>
      <c r="L395" s="341">
        <v>500000000</v>
      </c>
      <c r="M395" s="341">
        <v>500000000</v>
      </c>
      <c r="N395" s="341">
        <v>505326027.49000001</v>
      </c>
      <c r="O395" s="341">
        <v>500000000</v>
      </c>
      <c r="P395" s="342">
        <v>7.4999999999999997E-2</v>
      </c>
      <c r="Q395" s="343">
        <v>2.6266791085325873E-3</v>
      </c>
      <c r="R395" s="363">
        <v>1</v>
      </c>
      <c r="S395" s="364"/>
      <c r="T395" s="337"/>
      <c r="U395" s="337"/>
      <c r="V395" s="337"/>
      <c r="W395" s="337"/>
      <c r="X395" s="337"/>
    </row>
    <row r="396" spans="2:24" s="54" customFormat="1" ht="11.4">
      <c r="B396" s="337"/>
      <c r="C396" s="360" t="s">
        <v>525</v>
      </c>
      <c r="D396" s="361"/>
      <c r="E396" s="338" t="s">
        <v>109</v>
      </c>
      <c r="F396" s="339"/>
      <c r="G396" s="340" t="s">
        <v>95</v>
      </c>
      <c r="H396" s="340" t="s">
        <v>96</v>
      </c>
      <c r="I396" s="362">
        <v>45603</v>
      </c>
      <c r="J396" s="362">
        <v>46468</v>
      </c>
      <c r="K396" s="340" t="s">
        <v>101</v>
      </c>
      <c r="L396" s="341">
        <v>500000000</v>
      </c>
      <c r="M396" s="341">
        <v>500000000</v>
      </c>
      <c r="N396" s="341">
        <v>505326027.49000001</v>
      </c>
      <c r="O396" s="341">
        <v>500000000</v>
      </c>
      <c r="P396" s="342">
        <v>7.4999999999999997E-2</v>
      </c>
      <c r="Q396" s="343">
        <v>2.6266791085325873E-3</v>
      </c>
      <c r="R396" s="363">
        <v>1</v>
      </c>
      <c r="S396" s="364"/>
      <c r="T396" s="337"/>
      <c r="U396" s="337"/>
      <c r="V396" s="337"/>
      <c r="W396" s="337"/>
      <c r="X396" s="337"/>
    </row>
    <row r="397" spans="2:24" s="54" customFormat="1" ht="11.4">
      <c r="B397" s="337"/>
      <c r="C397" s="360" t="s">
        <v>525</v>
      </c>
      <c r="D397" s="361"/>
      <c r="E397" s="338" t="s">
        <v>109</v>
      </c>
      <c r="F397" s="339"/>
      <c r="G397" s="340" t="s">
        <v>95</v>
      </c>
      <c r="H397" s="340" t="s">
        <v>96</v>
      </c>
      <c r="I397" s="362">
        <v>45603</v>
      </c>
      <c r="J397" s="362">
        <v>46468</v>
      </c>
      <c r="K397" s="340" t="s">
        <v>101</v>
      </c>
      <c r="L397" s="341">
        <v>500000000</v>
      </c>
      <c r="M397" s="341">
        <v>500000000</v>
      </c>
      <c r="N397" s="341">
        <v>505326027.49000001</v>
      </c>
      <c r="O397" s="341">
        <v>500000000</v>
      </c>
      <c r="P397" s="342">
        <v>7.4999999999999997E-2</v>
      </c>
      <c r="Q397" s="343">
        <v>2.6266791085325873E-3</v>
      </c>
      <c r="R397" s="363">
        <v>1</v>
      </c>
      <c r="S397" s="364"/>
      <c r="T397" s="337"/>
      <c r="U397" s="337"/>
      <c r="V397" s="337"/>
      <c r="W397" s="337"/>
      <c r="X397" s="337"/>
    </row>
    <row r="398" spans="2:24" s="54" customFormat="1" ht="11.4">
      <c r="B398" s="337"/>
      <c r="C398" s="360" t="s">
        <v>525</v>
      </c>
      <c r="D398" s="361"/>
      <c r="E398" s="338" t="s">
        <v>109</v>
      </c>
      <c r="F398" s="339"/>
      <c r="G398" s="340" t="s">
        <v>95</v>
      </c>
      <c r="H398" s="340" t="s">
        <v>96</v>
      </c>
      <c r="I398" s="362">
        <v>45603</v>
      </c>
      <c r="J398" s="362">
        <v>46468</v>
      </c>
      <c r="K398" s="340" t="s">
        <v>101</v>
      </c>
      <c r="L398" s="341">
        <v>500000000</v>
      </c>
      <c r="M398" s="341">
        <v>500000000</v>
      </c>
      <c r="N398" s="341">
        <v>505326027.49000001</v>
      </c>
      <c r="O398" s="341">
        <v>500000000</v>
      </c>
      <c r="P398" s="342">
        <v>7.4999999999999997E-2</v>
      </c>
      <c r="Q398" s="343">
        <v>2.6266791085325873E-3</v>
      </c>
      <c r="R398" s="363">
        <v>1</v>
      </c>
      <c r="S398" s="364"/>
      <c r="T398" s="337"/>
      <c r="U398" s="337"/>
      <c r="V398" s="337"/>
      <c r="W398" s="337"/>
      <c r="X398" s="337"/>
    </row>
    <row r="399" spans="2:24" s="54" customFormat="1" ht="11.4">
      <c r="B399" s="337"/>
      <c r="C399" s="360" t="s">
        <v>525</v>
      </c>
      <c r="D399" s="361"/>
      <c r="E399" s="338" t="s">
        <v>109</v>
      </c>
      <c r="F399" s="339"/>
      <c r="G399" s="340" t="s">
        <v>95</v>
      </c>
      <c r="H399" s="340" t="s">
        <v>96</v>
      </c>
      <c r="I399" s="362">
        <v>45603</v>
      </c>
      <c r="J399" s="362">
        <v>46468</v>
      </c>
      <c r="K399" s="340" t="s">
        <v>101</v>
      </c>
      <c r="L399" s="341">
        <v>500000000</v>
      </c>
      <c r="M399" s="341">
        <v>500000000</v>
      </c>
      <c r="N399" s="341">
        <v>505326027.49000001</v>
      </c>
      <c r="O399" s="341">
        <v>500000000</v>
      </c>
      <c r="P399" s="342">
        <v>7.4999999999999997E-2</v>
      </c>
      <c r="Q399" s="343">
        <v>2.6266791085325873E-3</v>
      </c>
      <c r="R399" s="363">
        <v>1</v>
      </c>
      <c r="S399" s="364"/>
      <c r="T399" s="337"/>
      <c r="U399" s="337"/>
      <c r="V399" s="337"/>
      <c r="W399" s="337"/>
      <c r="X399" s="337"/>
    </row>
    <row r="400" spans="2:24" s="54" customFormat="1" ht="11.4">
      <c r="B400" s="337"/>
      <c r="C400" s="360" t="s">
        <v>525</v>
      </c>
      <c r="D400" s="361"/>
      <c r="E400" s="338" t="s">
        <v>109</v>
      </c>
      <c r="F400" s="339"/>
      <c r="G400" s="340" t="s">
        <v>95</v>
      </c>
      <c r="H400" s="340" t="s">
        <v>96</v>
      </c>
      <c r="I400" s="362">
        <v>45603</v>
      </c>
      <c r="J400" s="362">
        <v>46468</v>
      </c>
      <c r="K400" s="340" t="s">
        <v>101</v>
      </c>
      <c r="L400" s="341">
        <v>500000000</v>
      </c>
      <c r="M400" s="341">
        <v>500000000</v>
      </c>
      <c r="N400" s="341">
        <v>505326027.49000001</v>
      </c>
      <c r="O400" s="341">
        <v>500000000</v>
      </c>
      <c r="P400" s="342">
        <v>7.4999999999999997E-2</v>
      </c>
      <c r="Q400" s="343">
        <v>2.6266791085325873E-3</v>
      </c>
      <c r="R400" s="363">
        <v>1</v>
      </c>
      <c r="S400" s="364"/>
      <c r="T400" s="337"/>
      <c r="U400" s="337"/>
      <c r="V400" s="337"/>
      <c r="W400" s="337"/>
      <c r="X400" s="337"/>
    </row>
    <row r="401" spans="2:24" s="54" customFormat="1" ht="11.4">
      <c r="B401" s="337"/>
      <c r="C401" s="360" t="s">
        <v>525</v>
      </c>
      <c r="D401" s="361"/>
      <c r="E401" s="338" t="s">
        <v>109</v>
      </c>
      <c r="F401" s="339"/>
      <c r="G401" s="340" t="s">
        <v>95</v>
      </c>
      <c r="H401" s="340" t="s">
        <v>96</v>
      </c>
      <c r="I401" s="362">
        <v>45603</v>
      </c>
      <c r="J401" s="362">
        <v>46468</v>
      </c>
      <c r="K401" s="340" t="s">
        <v>101</v>
      </c>
      <c r="L401" s="341">
        <v>500000000</v>
      </c>
      <c r="M401" s="341">
        <v>500000000</v>
      </c>
      <c r="N401" s="341">
        <v>505326027.49000001</v>
      </c>
      <c r="O401" s="341">
        <v>500000000</v>
      </c>
      <c r="P401" s="342">
        <v>7.4999999999999997E-2</v>
      </c>
      <c r="Q401" s="343">
        <v>2.6266791085325873E-3</v>
      </c>
      <c r="R401" s="363">
        <v>1</v>
      </c>
      <c r="S401" s="364"/>
      <c r="T401" s="337"/>
      <c r="U401" s="337"/>
      <c r="V401" s="337"/>
      <c r="W401" s="337"/>
      <c r="X401" s="337"/>
    </row>
    <row r="402" spans="2:24" s="54" customFormat="1" ht="11.4">
      <c r="B402" s="337"/>
      <c r="C402" s="360" t="s">
        <v>525</v>
      </c>
      <c r="D402" s="361"/>
      <c r="E402" s="338" t="s">
        <v>109</v>
      </c>
      <c r="F402" s="339"/>
      <c r="G402" s="340" t="s">
        <v>95</v>
      </c>
      <c r="H402" s="340" t="s">
        <v>96</v>
      </c>
      <c r="I402" s="362">
        <v>45603</v>
      </c>
      <c r="J402" s="362">
        <v>46468</v>
      </c>
      <c r="K402" s="340" t="s">
        <v>101</v>
      </c>
      <c r="L402" s="341">
        <v>500000000</v>
      </c>
      <c r="M402" s="341">
        <v>500000000</v>
      </c>
      <c r="N402" s="341">
        <v>505326027.49000001</v>
      </c>
      <c r="O402" s="341">
        <v>500000000</v>
      </c>
      <c r="P402" s="342">
        <v>7.4999999999999997E-2</v>
      </c>
      <c r="Q402" s="343">
        <v>2.6266791085325873E-3</v>
      </c>
      <c r="R402" s="363">
        <v>1</v>
      </c>
      <c r="S402" s="364"/>
      <c r="T402" s="337"/>
      <c r="U402" s="337"/>
      <c r="V402" s="337"/>
      <c r="W402" s="337"/>
      <c r="X402" s="337"/>
    </row>
    <row r="403" spans="2:24" s="54" customFormat="1" ht="11.4">
      <c r="B403" s="337"/>
      <c r="C403" s="360" t="s">
        <v>525</v>
      </c>
      <c r="D403" s="361"/>
      <c r="E403" s="338" t="s">
        <v>109</v>
      </c>
      <c r="F403" s="339"/>
      <c r="G403" s="340" t="s">
        <v>95</v>
      </c>
      <c r="H403" s="340" t="s">
        <v>96</v>
      </c>
      <c r="I403" s="362">
        <v>45603</v>
      </c>
      <c r="J403" s="362">
        <v>46468</v>
      </c>
      <c r="K403" s="340" t="s">
        <v>101</v>
      </c>
      <c r="L403" s="341">
        <v>500000000</v>
      </c>
      <c r="M403" s="341">
        <v>500000000</v>
      </c>
      <c r="N403" s="341">
        <v>505326027.49000001</v>
      </c>
      <c r="O403" s="341">
        <v>500000000</v>
      </c>
      <c r="P403" s="342">
        <v>7.4999999999999997E-2</v>
      </c>
      <c r="Q403" s="343">
        <v>2.6266791085325873E-3</v>
      </c>
      <c r="R403" s="363">
        <v>1</v>
      </c>
      <c r="S403" s="364"/>
      <c r="T403" s="337"/>
      <c r="U403" s="337"/>
      <c r="V403" s="337"/>
      <c r="W403" s="337"/>
      <c r="X403" s="337"/>
    </row>
    <row r="404" spans="2:24" s="54" customFormat="1" ht="11.4">
      <c r="B404" s="337"/>
      <c r="C404" s="360" t="s">
        <v>525</v>
      </c>
      <c r="D404" s="361"/>
      <c r="E404" s="338" t="s">
        <v>109</v>
      </c>
      <c r="F404" s="339"/>
      <c r="G404" s="340" t="s">
        <v>95</v>
      </c>
      <c r="H404" s="340" t="s">
        <v>96</v>
      </c>
      <c r="I404" s="362">
        <v>45603</v>
      </c>
      <c r="J404" s="362">
        <v>46468</v>
      </c>
      <c r="K404" s="340" t="s">
        <v>101</v>
      </c>
      <c r="L404" s="341">
        <v>500000000</v>
      </c>
      <c r="M404" s="341">
        <v>500000000</v>
      </c>
      <c r="N404" s="341">
        <v>505326027.49000001</v>
      </c>
      <c r="O404" s="341">
        <v>500000000</v>
      </c>
      <c r="P404" s="342">
        <v>7.4999999999999997E-2</v>
      </c>
      <c r="Q404" s="343">
        <v>2.6266791085325873E-3</v>
      </c>
      <c r="R404" s="363">
        <v>1</v>
      </c>
      <c r="S404" s="364"/>
      <c r="T404" s="337"/>
      <c r="U404" s="337"/>
      <c r="V404" s="337"/>
      <c r="W404" s="337"/>
      <c r="X404" s="337"/>
    </row>
    <row r="405" spans="2:24" s="54" customFormat="1" ht="11.4">
      <c r="B405" s="337"/>
      <c r="C405" s="360" t="s">
        <v>525</v>
      </c>
      <c r="D405" s="361"/>
      <c r="E405" s="338" t="s">
        <v>100</v>
      </c>
      <c r="F405" s="339"/>
      <c r="G405" s="340" t="s">
        <v>95</v>
      </c>
      <c r="H405" s="340" t="s">
        <v>96</v>
      </c>
      <c r="I405" s="362">
        <v>45594</v>
      </c>
      <c r="J405" s="362">
        <v>46136</v>
      </c>
      <c r="K405" s="340" t="s">
        <v>101</v>
      </c>
      <c r="L405" s="341">
        <v>500000000</v>
      </c>
      <c r="M405" s="341">
        <v>500000000</v>
      </c>
      <c r="N405" s="341">
        <v>505954794.58999997</v>
      </c>
      <c r="O405" s="341">
        <v>500000000</v>
      </c>
      <c r="P405" s="342">
        <v>7.0000000000000007E-2</v>
      </c>
      <c r="Q405" s="343">
        <v>2.6299474329723673E-3</v>
      </c>
      <c r="R405" s="363">
        <v>1</v>
      </c>
      <c r="S405" s="364"/>
      <c r="T405" s="337"/>
      <c r="U405" s="337"/>
      <c r="V405" s="337"/>
      <c r="W405" s="337"/>
      <c r="X405" s="337"/>
    </row>
    <row r="406" spans="2:24" s="54" customFormat="1" ht="11.4">
      <c r="B406" s="337"/>
      <c r="C406" s="360" t="s">
        <v>525</v>
      </c>
      <c r="D406" s="361"/>
      <c r="E406" s="338" t="s">
        <v>100</v>
      </c>
      <c r="F406" s="339"/>
      <c r="G406" s="340" t="s">
        <v>95</v>
      </c>
      <c r="H406" s="340" t="s">
        <v>96</v>
      </c>
      <c r="I406" s="362">
        <v>45594</v>
      </c>
      <c r="J406" s="362">
        <v>46136</v>
      </c>
      <c r="K406" s="340" t="s">
        <v>101</v>
      </c>
      <c r="L406" s="341">
        <v>500000000</v>
      </c>
      <c r="M406" s="341">
        <v>500000000</v>
      </c>
      <c r="N406" s="341">
        <v>505954794.58999997</v>
      </c>
      <c r="O406" s="341">
        <v>500000000</v>
      </c>
      <c r="P406" s="342">
        <v>7.0000000000000007E-2</v>
      </c>
      <c r="Q406" s="343">
        <v>2.6299474329723673E-3</v>
      </c>
      <c r="R406" s="363">
        <v>1</v>
      </c>
      <c r="S406" s="364"/>
      <c r="T406" s="337"/>
      <c r="U406" s="337"/>
      <c r="V406" s="337"/>
      <c r="W406" s="337"/>
      <c r="X406" s="337"/>
    </row>
    <row r="407" spans="2:24" s="54" customFormat="1" ht="11.4">
      <c r="B407" s="337"/>
      <c r="C407" s="360" t="s">
        <v>525</v>
      </c>
      <c r="D407" s="361"/>
      <c r="E407" s="338" t="s">
        <v>526</v>
      </c>
      <c r="F407" s="339"/>
      <c r="G407" s="340" t="s">
        <v>95</v>
      </c>
      <c r="H407" s="340" t="s">
        <v>96</v>
      </c>
      <c r="I407" s="362">
        <v>45594</v>
      </c>
      <c r="J407" s="362">
        <v>46090</v>
      </c>
      <c r="K407" s="340" t="s">
        <v>101</v>
      </c>
      <c r="L407" s="341">
        <v>500000000</v>
      </c>
      <c r="M407" s="341">
        <v>500000000</v>
      </c>
      <c r="N407" s="341">
        <v>506170547.97000003</v>
      </c>
      <c r="O407" s="341">
        <v>500000000</v>
      </c>
      <c r="P407" s="342">
        <v>7.2499999999999995E-2</v>
      </c>
      <c r="Q407" s="343">
        <v>2.6310689166581698E-3</v>
      </c>
      <c r="R407" s="363">
        <v>1</v>
      </c>
      <c r="S407" s="364"/>
      <c r="T407" s="337"/>
      <c r="U407" s="337"/>
      <c r="V407" s="337"/>
      <c r="W407" s="337"/>
      <c r="X407" s="337"/>
    </row>
    <row r="408" spans="2:24" s="54" customFormat="1" ht="11.4">
      <c r="B408" s="337"/>
      <c r="C408" s="360" t="s">
        <v>525</v>
      </c>
      <c r="D408" s="361"/>
      <c r="E408" s="338" t="s">
        <v>617</v>
      </c>
      <c r="F408" s="339"/>
      <c r="G408" s="340" t="s">
        <v>95</v>
      </c>
      <c r="H408" s="340" t="s">
        <v>96</v>
      </c>
      <c r="I408" s="362">
        <v>45579</v>
      </c>
      <c r="J408" s="362">
        <v>45846</v>
      </c>
      <c r="K408" s="340" t="s">
        <v>101</v>
      </c>
      <c r="L408" s="341">
        <v>500000000</v>
      </c>
      <c r="M408" s="341">
        <v>500000000</v>
      </c>
      <c r="N408" s="341">
        <v>507853424.60000002</v>
      </c>
      <c r="O408" s="341">
        <v>500000000</v>
      </c>
      <c r="P408" s="342">
        <v>7.7499999999999999E-2</v>
      </c>
      <c r="Q408" s="343">
        <v>2.6398164907900923E-3</v>
      </c>
      <c r="R408" s="363">
        <v>1</v>
      </c>
      <c r="S408" s="364"/>
      <c r="T408" s="337"/>
      <c r="U408" s="337"/>
      <c r="V408" s="337"/>
      <c r="W408" s="337"/>
      <c r="X408" s="337"/>
    </row>
    <row r="409" spans="2:24" s="54" customFormat="1" ht="11.4">
      <c r="B409" s="337"/>
      <c r="C409" s="360" t="s">
        <v>525</v>
      </c>
      <c r="D409" s="361"/>
      <c r="E409" s="338" t="s">
        <v>530</v>
      </c>
      <c r="F409" s="339"/>
      <c r="G409" s="340" t="s">
        <v>95</v>
      </c>
      <c r="H409" s="340" t="s">
        <v>96</v>
      </c>
      <c r="I409" s="362">
        <v>45573</v>
      </c>
      <c r="J409" s="362">
        <v>46087</v>
      </c>
      <c r="K409" s="340" t="s">
        <v>101</v>
      </c>
      <c r="L409" s="341">
        <v>500000000</v>
      </c>
      <c r="M409" s="341">
        <v>500000000</v>
      </c>
      <c r="N409" s="341">
        <v>507939726.19999999</v>
      </c>
      <c r="O409" s="341">
        <v>500000000</v>
      </c>
      <c r="P409" s="342">
        <v>7.0000000000000007E-2</v>
      </c>
      <c r="Q409" s="343">
        <v>2.6402650855535145E-3</v>
      </c>
      <c r="R409" s="363">
        <v>1</v>
      </c>
      <c r="S409" s="364"/>
      <c r="T409" s="337"/>
      <c r="U409" s="337"/>
      <c r="V409" s="337"/>
      <c r="W409" s="337"/>
      <c r="X409" s="337"/>
    </row>
    <row r="410" spans="2:24" s="54" customFormat="1" ht="11.4">
      <c r="B410" s="337"/>
      <c r="C410" s="360" t="s">
        <v>525</v>
      </c>
      <c r="D410" s="361"/>
      <c r="E410" s="338" t="s">
        <v>526</v>
      </c>
      <c r="F410" s="339"/>
      <c r="G410" s="340" t="s">
        <v>95</v>
      </c>
      <c r="H410" s="340" t="s">
        <v>96</v>
      </c>
      <c r="I410" s="362">
        <v>45575</v>
      </c>
      <c r="J410" s="362">
        <v>46090</v>
      </c>
      <c r="K410" s="340" t="s">
        <v>101</v>
      </c>
      <c r="L410" s="341">
        <v>500000000</v>
      </c>
      <c r="M410" s="341">
        <v>500000000</v>
      </c>
      <c r="N410" s="341">
        <v>508087671.44999999</v>
      </c>
      <c r="O410" s="341">
        <v>500000000</v>
      </c>
      <c r="P410" s="342">
        <v>7.2499999999999995E-2</v>
      </c>
      <c r="Q410" s="343">
        <v>2.641034103328656E-3</v>
      </c>
      <c r="R410" s="363">
        <v>1</v>
      </c>
      <c r="S410" s="364"/>
      <c r="T410" s="337"/>
      <c r="U410" s="337"/>
      <c r="V410" s="337"/>
      <c r="W410" s="337"/>
      <c r="X410" s="337"/>
    </row>
    <row r="411" spans="2:24" s="54" customFormat="1" ht="11.4">
      <c r="B411" s="337"/>
      <c r="C411" s="360" t="s">
        <v>525</v>
      </c>
      <c r="D411" s="361"/>
      <c r="E411" s="338" t="s">
        <v>526</v>
      </c>
      <c r="F411" s="339"/>
      <c r="G411" s="340" t="s">
        <v>95</v>
      </c>
      <c r="H411" s="340" t="s">
        <v>96</v>
      </c>
      <c r="I411" s="362">
        <v>45575</v>
      </c>
      <c r="J411" s="362">
        <v>46090</v>
      </c>
      <c r="K411" s="340" t="s">
        <v>101</v>
      </c>
      <c r="L411" s="341">
        <v>500000000</v>
      </c>
      <c r="M411" s="341">
        <v>500000000</v>
      </c>
      <c r="N411" s="341">
        <v>508087671.44999999</v>
      </c>
      <c r="O411" s="341">
        <v>500000000</v>
      </c>
      <c r="P411" s="342">
        <v>7.2499999999999995E-2</v>
      </c>
      <c r="Q411" s="343">
        <v>2.641034103328656E-3</v>
      </c>
      <c r="R411" s="363">
        <v>1</v>
      </c>
      <c r="S411" s="364"/>
      <c r="T411" s="337"/>
      <c r="U411" s="337"/>
      <c r="V411" s="337"/>
      <c r="W411" s="337"/>
      <c r="X411" s="337"/>
    </row>
    <row r="412" spans="2:24" s="54" customFormat="1" ht="11.4">
      <c r="B412" s="337"/>
      <c r="C412" s="360" t="s">
        <v>525</v>
      </c>
      <c r="D412" s="361"/>
      <c r="E412" s="338" t="s">
        <v>109</v>
      </c>
      <c r="F412" s="339"/>
      <c r="G412" s="340" t="s">
        <v>95</v>
      </c>
      <c r="H412" s="340" t="s">
        <v>96</v>
      </c>
      <c r="I412" s="362">
        <v>45561</v>
      </c>
      <c r="J412" s="362">
        <v>46470</v>
      </c>
      <c r="K412" s="340" t="s">
        <v>101</v>
      </c>
      <c r="L412" s="341">
        <v>500000000</v>
      </c>
      <c r="M412" s="341">
        <v>500000000</v>
      </c>
      <c r="N412" s="341">
        <v>509402739.76999998</v>
      </c>
      <c r="O412" s="341">
        <v>500000000</v>
      </c>
      <c r="P412" s="342">
        <v>7.4999999999999997E-2</v>
      </c>
      <c r="Q412" s="343">
        <v>2.6478698139283945E-3</v>
      </c>
      <c r="R412" s="363">
        <v>1</v>
      </c>
      <c r="S412" s="364"/>
      <c r="T412" s="337"/>
      <c r="U412" s="337"/>
      <c r="V412" s="337"/>
      <c r="W412" s="337"/>
      <c r="X412" s="337"/>
    </row>
    <row r="413" spans="2:24" s="54" customFormat="1" ht="11.4">
      <c r="B413" s="337"/>
      <c r="C413" s="360" t="s">
        <v>525</v>
      </c>
      <c r="D413" s="361"/>
      <c r="E413" s="338" t="s">
        <v>109</v>
      </c>
      <c r="F413" s="339"/>
      <c r="G413" s="340" t="s">
        <v>95</v>
      </c>
      <c r="H413" s="340" t="s">
        <v>96</v>
      </c>
      <c r="I413" s="362">
        <v>45561</v>
      </c>
      <c r="J413" s="362">
        <v>46496</v>
      </c>
      <c r="K413" s="340" t="s">
        <v>101</v>
      </c>
      <c r="L413" s="341">
        <v>500000000</v>
      </c>
      <c r="M413" s="341">
        <v>500000000</v>
      </c>
      <c r="N413" s="341">
        <v>509402739.76999998</v>
      </c>
      <c r="O413" s="341">
        <v>500000000</v>
      </c>
      <c r="P413" s="342">
        <v>7.4999999999999997E-2</v>
      </c>
      <c r="Q413" s="343">
        <v>2.6478698139283945E-3</v>
      </c>
      <c r="R413" s="363">
        <v>1</v>
      </c>
      <c r="S413" s="364"/>
      <c r="T413" s="337"/>
      <c r="U413" s="337"/>
      <c r="V413" s="337"/>
      <c r="W413" s="337"/>
      <c r="X413" s="337"/>
    </row>
    <row r="414" spans="2:24" s="54" customFormat="1" ht="11.4">
      <c r="B414" s="337"/>
      <c r="C414" s="360" t="s">
        <v>525</v>
      </c>
      <c r="D414" s="361"/>
      <c r="E414" s="338" t="s">
        <v>109</v>
      </c>
      <c r="F414" s="339"/>
      <c r="G414" s="340" t="s">
        <v>95</v>
      </c>
      <c r="H414" s="340" t="s">
        <v>96</v>
      </c>
      <c r="I414" s="362">
        <v>45561</v>
      </c>
      <c r="J414" s="362">
        <v>46496</v>
      </c>
      <c r="K414" s="340" t="s">
        <v>101</v>
      </c>
      <c r="L414" s="341">
        <v>500000000</v>
      </c>
      <c r="M414" s="341">
        <v>500000000</v>
      </c>
      <c r="N414" s="341">
        <v>509402739.76999998</v>
      </c>
      <c r="O414" s="341">
        <v>500000000</v>
      </c>
      <c r="P414" s="342">
        <v>7.4999999999999997E-2</v>
      </c>
      <c r="Q414" s="343">
        <v>2.6478698139283945E-3</v>
      </c>
      <c r="R414" s="363">
        <v>1</v>
      </c>
      <c r="S414" s="364"/>
      <c r="T414" s="337"/>
      <c r="U414" s="337"/>
      <c r="V414" s="337"/>
      <c r="W414" s="337"/>
      <c r="X414" s="337"/>
    </row>
    <row r="415" spans="2:24" s="54" customFormat="1" ht="11.4">
      <c r="B415" s="337"/>
      <c r="C415" s="360" t="s">
        <v>525</v>
      </c>
      <c r="D415" s="361"/>
      <c r="E415" s="338" t="s">
        <v>109</v>
      </c>
      <c r="F415" s="339"/>
      <c r="G415" s="340" t="s">
        <v>95</v>
      </c>
      <c r="H415" s="340" t="s">
        <v>96</v>
      </c>
      <c r="I415" s="362">
        <v>45561</v>
      </c>
      <c r="J415" s="362">
        <v>46496</v>
      </c>
      <c r="K415" s="340" t="s">
        <v>101</v>
      </c>
      <c r="L415" s="341">
        <v>500000000</v>
      </c>
      <c r="M415" s="341">
        <v>500000000</v>
      </c>
      <c r="N415" s="341">
        <v>509402739.76999998</v>
      </c>
      <c r="O415" s="341">
        <v>500000000</v>
      </c>
      <c r="P415" s="342">
        <v>7.4999999999999997E-2</v>
      </c>
      <c r="Q415" s="343">
        <v>2.6478698139283945E-3</v>
      </c>
      <c r="R415" s="363">
        <v>1</v>
      </c>
      <c r="S415" s="364"/>
      <c r="T415" s="337"/>
      <c r="U415" s="337"/>
      <c r="V415" s="337"/>
      <c r="W415" s="337"/>
      <c r="X415" s="337"/>
    </row>
    <row r="416" spans="2:24" s="54" customFormat="1" ht="11.4">
      <c r="B416" s="337"/>
      <c r="C416" s="360" t="s">
        <v>525</v>
      </c>
      <c r="D416" s="361"/>
      <c r="E416" s="338" t="s">
        <v>109</v>
      </c>
      <c r="F416" s="339"/>
      <c r="G416" s="340" t="s">
        <v>95</v>
      </c>
      <c r="H416" s="340" t="s">
        <v>96</v>
      </c>
      <c r="I416" s="362">
        <v>45561</v>
      </c>
      <c r="J416" s="362">
        <v>46496</v>
      </c>
      <c r="K416" s="340" t="s">
        <v>101</v>
      </c>
      <c r="L416" s="341">
        <v>500000000</v>
      </c>
      <c r="M416" s="341">
        <v>500000000</v>
      </c>
      <c r="N416" s="341">
        <v>509402739.76999998</v>
      </c>
      <c r="O416" s="341">
        <v>500000000</v>
      </c>
      <c r="P416" s="342">
        <v>7.4999999999999997E-2</v>
      </c>
      <c r="Q416" s="343">
        <v>2.6478698139283945E-3</v>
      </c>
      <c r="R416" s="363">
        <v>1</v>
      </c>
      <c r="S416" s="364"/>
      <c r="T416" s="337"/>
      <c r="U416" s="337"/>
      <c r="V416" s="337"/>
      <c r="W416" s="337"/>
      <c r="X416" s="337"/>
    </row>
    <row r="417" spans="2:24" s="54" customFormat="1" ht="11.4">
      <c r="B417" s="337"/>
      <c r="C417" s="360" t="s">
        <v>525</v>
      </c>
      <c r="D417" s="361"/>
      <c r="E417" s="338" t="s">
        <v>109</v>
      </c>
      <c r="F417" s="339"/>
      <c r="G417" s="340" t="s">
        <v>95</v>
      </c>
      <c r="H417" s="340" t="s">
        <v>96</v>
      </c>
      <c r="I417" s="362">
        <v>45561</v>
      </c>
      <c r="J417" s="362">
        <v>46496</v>
      </c>
      <c r="K417" s="340" t="s">
        <v>101</v>
      </c>
      <c r="L417" s="341">
        <v>500000000</v>
      </c>
      <c r="M417" s="341">
        <v>500000000</v>
      </c>
      <c r="N417" s="341">
        <v>509402739.76999998</v>
      </c>
      <c r="O417" s="341">
        <v>500000000</v>
      </c>
      <c r="P417" s="342">
        <v>7.4999999999999997E-2</v>
      </c>
      <c r="Q417" s="343">
        <v>2.6478698139283945E-3</v>
      </c>
      <c r="R417" s="363">
        <v>1</v>
      </c>
      <c r="S417" s="364"/>
      <c r="T417" s="337"/>
      <c r="U417" s="337"/>
      <c r="V417" s="337"/>
      <c r="W417" s="337"/>
      <c r="X417" s="337"/>
    </row>
    <row r="418" spans="2:24" s="54" customFormat="1" ht="11.4">
      <c r="B418" s="337"/>
      <c r="C418" s="360" t="s">
        <v>525</v>
      </c>
      <c r="D418" s="361"/>
      <c r="E418" s="338" t="s">
        <v>109</v>
      </c>
      <c r="F418" s="339"/>
      <c r="G418" s="340" t="s">
        <v>95</v>
      </c>
      <c r="H418" s="340" t="s">
        <v>96</v>
      </c>
      <c r="I418" s="362">
        <v>45558</v>
      </c>
      <c r="J418" s="362">
        <v>46470</v>
      </c>
      <c r="K418" s="340" t="s">
        <v>101</v>
      </c>
      <c r="L418" s="341">
        <v>500000000</v>
      </c>
      <c r="M418" s="341">
        <v>500000000</v>
      </c>
      <c r="N418" s="341">
        <v>509696575.38999999</v>
      </c>
      <c r="O418" s="341">
        <v>500000000</v>
      </c>
      <c r="P418" s="342">
        <v>7.4999999999999997E-2</v>
      </c>
      <c r="Q418" s="343">
        <v>2.6493971682351384E-3</v>
      </c>
      <c r="R418" s="363">
        <v>1</v>
      </c>
      <c r="S418" s="364"/>
      <c r="T418" s="337"/>
      <c r="U418" s="337"/>
      <c r="V418" s="337"/>
      <c r="W418" s="337"/>
      <c r="X418" s="337"/>
    </row>
    <row r="419" spans="2:24" s="54" customFormat="1" ht="11.4">
      <c r="B419" s="337"/>
      <c r="C419" s="360" t="s">
        <v>525</v>
      </c>
      <c r="D419" s="361"/>
      <c r="E419" s="338" t="s">
        <v>100</v>
      </c>
      <c r="F419" s="339"/>
      <c r="G419" s="340" t="s">
        <v>95</v>
      </c>
      <c r="H419" s="340" t="s">
        <v>96</v>
      </c>
      <c r="I419" s="362">
        <v>45552</v>
      </c>
      <c r="J419" s="362">
        <v>46136</v>
      </c>
      <c r="K419" s="340" t="s">
        <v>101</v>
      </c>
      <c r="L419" s="341">
        <v>500000000</v>
      </c>
      <c r="M419" s="341">
        <v>500000000</v>
      </c>
      <c r="N419" s="341">
        <v>510068493.05000001</v>
      </c>
      <c r="O419" s="341">
        <v>500000000</v>
      </c>
      <c r="P419" s="342">
        <v>7.0000000000000007E-2</v>
      </c>
      <c r="Q419" s="343">
        <v>2.6513303921232266E-3</v>
      </c>
      <c r="R419" s="363">
        <v>1</v>
      </c>
      <c r="S419" s="364"/>
      <c r="T419" s="337"/>
      <c r="U419" s="337"/>
      <c r="V419" s="337"/>
      <c r="W419" s="337"/>
      <c r="X419" s="337"/>
    </row>
    <row r="420" spans="2:24" s="54" customFormat="1" ht="11.4">
      <c r="B420" s="337"/>
      <c r="C420" s="360" t="s">
        <v>525</v>
      </c>
      <c r="D420" s="361"/>
      <c r="E420" s="338" t="s">
        <v>109</v>
      </c>
      <c r="F420" s="339"/>
      <c r="G420" s="340" t="s">
        <v>95</v>
      </c>
      <c r="H420" s="340" t="s">
        <v>96</v>
      </c>
      <c r="I420" s="362">
        <v>45554</v>
      </c>
      <c r="J420" s="362">
        <v>46468</v>
      </c>
      <c r="K420" s="340" t="s">
        <v>101</v>
      </c>
      <c r="L420" s="341">
        <v>500000000</v>
      </c>
      <c r="M420" s="341">
        <v>500000000</v>
      </c>
      <c r="N420" s="341">
        <v>510229452.20999998</v>
      </c>
      <c r="O420" s="341">
        <v>500000000</v>
      </c>
      <c r="P420" s="342">
        <v>7.4999999999999997E-2</v>
      </c>
      <c r="Q420" s="343">
        <v>2.652167056058783E-3</v>
      </c>
      <c r="R420" s="363">
        <v>1</v>
      </c>
      <c r="S420" s="364"/>
      <c r="T420" s="337"/>
      <c r="U420" s="337"/>
      <c r="V420" s="337"/>
      <c r="W420" s="337"/>
      <c r="X420" s="337"/>
    </row>
    <row r="421" spans="2:24" s="54" customFormat="1" ht="11.4">
      <c r="B421" s="337"/>
      <c r="C421" s="360" t="s">
        <v>525</v>
      </c>
      <c r="D421" s="361"/>
      <c r="E421" s="338" t="s">
        <v>526</v>
      </c>
      <c r="F421" s="339"/>
      <c r="G421" s="340" t="s">
        <v>95</v>
      </c>
      <c r="H421" s="340" t="s">
        <v>96</v>
      </c>
      <c r="I421" s="362">
        <v>45551</v>
      </c>
      <c r="J421" s="362">
        <v>46090</v>
      </c>
      <c r="K421" s="340" t="s">
        <v>101</v>
      </c>
      <c r="L421" s="341">
        <v>500000000</v>
      </c>
      <c r="M421" s="341">
        <v>500000000</v>
      </c>
      <c r="N421" s="341">
        <v>510454794.69</v>
      </c>
      <c r="O421" s="341">
        <v>500000000</v>
      </c>
      <c r="P421" s="342">
        <v>7.2499999999999995E-2</v>
      </c>
      <c r="Q421" s="343">
        <v>2.6533383837804543E-3</v>
      </c>
      <c r="R421" s="363">
        <v>1</v>
      </c>
      <c r="S421" s="364"/>
      <c r="T421" s="337"/>
      <c r="U421" s="337"/>
      <c r="V421" s="337"/>
      <c r="W421" s="337"/>
      <c r="X421" s="337"/>
    </row>
    <row r="422" spans="2:24" s="54" customFormat="1" ht="11.4">
      <c r="B422" s="337"/>
      <c r="C422" s="360" t="s">
        <v>525</v>
      </c>
      <c r="D422" s="361"/>
      <c r="E422" s="338" t="s">
        <v>109</v>
      </c>
      <c r="F422" s="339"/>
      <c r="G422" s="340" t="s">
        <v>95</v>
      </c>
      <c r="H422" s="340" t="s">
        <v>96</v>
      </c>
      <c r="I422" s="362">
        <v>45552</v>
      </c>
      <c r="J422" s="362">
        <v>46475</v>
      </c>
      <c r="K422" s="340" t="s">
        <v>101</v>
      </c>
      <c r="L422" s="341">
        <v>500000000</v>
      </c>
      <c r="M422" s="341">
        <v>500000000</v>
      </c>
      <c r="N422" s="341">
        <v>510500000</v>
      </c>
      <c r="O422" s="341">
        <v>500000000</v>
      </c>
      <c r="P422" s="342">
        <v>7.3599999999999999E-2</v>
      </c>
      <c r="Q422" s="343">
        <v>2.6535733604824492E-3</v>
      </c>
      <c r="R422" s="363">
        <v>1</v>
      </c>
      <c r="S422" s="364"/>
      <c r="T422" s="337"/>
      <c r="U422" s="337"/>
      <c r="V422" s="337"/>
      <c r="W422" s="337"/>
      <c r="X422" s="337"/>
    </row>
    <row r="423" spans="2:24" s="54" customFormat="1" ht="11.4">
      <c r="B423" s="337"/>
      <c r="C423" s="360" t="s">
        <v>525</v>
      </c>
      <c r="D423" s="361"/>
      <c r="E423" s="338" t="s">
        <v>109</v>
      </c>
      <c r="F423" s="339"/>
      <c r="G423" s="340" t="s">
        <v>95</v>
      </c>
      <c r="H423" s="340" t="s">
        <v>96</v>
      </c>
      <c r="I423" s="362">
        <v>45552</v>
      </c>
      <c r="J423" s="362">
        <v>46475</v>
      </c>
      <c r="K423" s="340" t="s">
        <v>101</v>
      </c>
      <c r="L423" s="341">
        <v>500000000</v>
      </c>
      <c r="M423" s="341">
        <v>500000000</v>
      </c>
      <c r="N423" s="341">
        <v>510500000</v>
      </c>
      <c r="O423" s="341">
        <v>500000000</v>
      </c>
      <c r="P423" s="342">
        <v>7.3599999999999999E-2</v>
      </c>
      <c r="Q423" s="343">
        <v>2.6535733604824492E-3</v>
      </c>
      <c r="R423" s="363">
        <v>1</v>
      </c>
      <c r="S423" s="364"/>
      <c r="T423" s="337"/>
      <c r="U423" s="337"/>
      <c r="V423" s="337"/>
      <c r="W423" s="337"/>
      <c r="X423" s="337"/>
    </row>
    <row r="424" spans="2:24" s="54" customFormat="1" ht="11.4">
      <c r="B424" s="337"/>
      <c r="C424" s="360" t="s">
        <v>525</v>
      </c>
      <c r="D424" s="361"/>
      <c r="E424" s="338" t="s">
        <v>526</v>
      </c>
      <c r="F424" s="339"/>
      <c r="G424" s="340" t="s">
        <v>95</v>
      </c>
      <c r="H424" s="340" t="s">
        <v>96</v>
      </c>
      <c r="I424" s="362">
        <v>45545</v>
      </c>
      <c r="J424" s="362">
        <v>46090</v>
      </c>
      <c r="K424" s="340" t="s">
        <v>101</v>
      </c>
      <c r="L424" s="341">
        <v>500000000</v>
      </c>
      <c r="M424" s="341">
        <v>500000000</v>
      </c>
      <c r="N424" s="341">
        <v>511046575.5</v>
      </c>
      <c r="O424" s="341">
        <v>500000000</v>
      </c>
      <c r="P424" s="342">
        <v>7.2499999999999995E-2</v>
      </c>
      <c r="Q424" s="343">
        <v>2.6564144538934039E-3</v>
      </c>
      <c r="R424" s="363">
        <v>1</v>
      </c>
      <c r="S424" s="364"/>
      <c r="T424" s="337"/>
      <c r="U424" s="337"/>
      <c r="V424" s="337"/>
      <c r="W424" s="337"/>
      <c r="X424" s="337"/>
    </row>
    <row r="425" spans="2:24" s="54" customFormat="1" ht="11.4">
      <c r="B425" s="337"/>
      <c r="C425" s="360" t="s">
        <v>525</v>
      </c>
      <c r="D425" s="361"/>
      <c r="E425" s="338" t="s">
        <v>526</v>
      </c>
      <c r="F425" s="339"/>
      <c r="G425" s="340" t="s">
        <v>95</v>
      </c>
      <c r="H425" s="340" t="s">
        <v>96</v>
      </c>
      <c r="I425" s="362">
        <v>45545</v>
      </c>
      <c r="J425" s="362">
        <v>46090</v>
      </c>
      <c r="K425" s="340" t="s">
        <v>101</v>
      </c>
      <c r="L425" s="341">
        <v>500000000</v>
      </c>
      <c r="M425" s="341">
        <v>500000000</v>
      </c>
      <c r="N425" s="341">
        <v>511046575.5</v>
      </c>
      <c r="O425" s="341">
        <v>500000000</v>
      </c>
      <c r="P425" s="342">
        <v>7.2499999999999995E-2</v>
      </c>
      <c r="Q425" s="343">
        <v>2.6564144538934039E-3</v>
      </c>
      <c r="R425" s="363">
        <v>1</v>
      </c>
      <c r="S425" s="364"/>
      <c r="T425" s="337"/>
      <c r="U425" s="337"/>
      <c r="V425" s="337"/>
      <c r="W425" s="337"/>
      <c r="X425" s="337"/>
    </row>
    <row r="426" spans="2:24" s="54" customFormat="1" ht="11.4">
      <c r="B426" s="337"/>
      <c r="C426" s="360" t="s">
        <v>525</v>
      </c>
      <c r="D426" s="361"/>
      <c r="E426" s="338" t="s">
        <v>526</v>
      </c>
      <c r="F426" s="339"/>
      <c r="G426" s="340" t="s">
        <v>95</v>
      </c>
      <c r="H426" s="340" t="s">
        <v>96</v>
      </c>
      <c r="I426" s="362">
        <v>45545</v>
      </c>
      <c r="J426" s="362">
        <v>46090</v>
      </c>
      <c r="K426" s="340" t="s">
        <v>101</v>
      </c>
      <c r="L426" s="341">
        <v>500000000</v>
      </c>
      <c r="M426" s="341">
        <v>500000000</v>
      </c>
      <c r="N426" s="341">
        <v>511046575.5</v>
      </c>
      <c r="O426" s="341">
        <v>500000000</v>
      </c>
      <c r="P426" s="342">
        <v>7.2499999999999995E-2</v>
      </c>
      <c r="Q426" s="343">
        <v>2.6564144538934039E-3</v>
      </c>
      <c r="R426" s="363">
        <v>1</v>
      </c>
      <c r="S426" s="364"/>
      <c r="T426" s="337"/>
      <c r="U426" s="337"/>
      <c r="V426" s="337"/>
      <c r="W426" s="337"/>
      <c r="X426" s="337"/>
    </row>
    <row r="427" spans="2:24" s="54" customFormat="1" ht="11.4">
      <c r="B427" s="337"/>
      <c r="C427" s="360" t="s">
        <v>525</v>
      </c>
      <c r="D427" s="361"/>
      <c r="E427" s="338" t="s">
        <v>526</v>
      </c>
      <c r="F427" s="339"/>
      <c r="G427" s="340" t="s">
        <v>95</v>
      </c>
      <c r="H427" s="340" t="s">
        <v>96</v>
      </c>
      <c r="I427" s="362">
        <v>45545</v>
      </c>
      <c r="J427" s="362">
        <v>46090</v>
      </c>
      <c r="K427" s="340" t="s">
        <v>101</v>
      </c>
      <c r="L427" s="341">
        <v>500000000</v>
      </c>
      <c r="M427" s="341">
        <v>500000000</v>
      </c>
      <c r="N427" s="341">
        <v>511046575.5</v>
      </c>
      <c r="O427" s="341">
        <v>500000000</v>
      </c>
      <c r="P427" s="342">
        <v>7.2499999999999995E-2</v>
      </c>
      <c r="Q427" s="343">
        <v>2.6564144538934039E-3</v>
      </c>
      <c r="R427" s="363">
        <v>1</v>
      </c>
      <c r="S427" s="364"/>
      <c r="T427" s="337"/>
      <c r="U427" s="337"/>
      <c r="V427" s="337"/>
      <c r="W427" s="337"/>
      <c r="X427" s="337"/>
    </row>
    <row r="428" spans="2:24" s="54" customFormat="1" ht="11.4">
      <c r="B428" s="337"/>
      <c r="C428" s="360" t="s">
        <v>525</v>
      </c>
      <c r="D428" s="361"/>
      <c r="E428" s="338" t="s">
        <v>526</v>
      </c>
      <c r="F428" s="339"/>
      <c r="G428" s="340" t="s">
        <v>95</v>
      </c>
      <c r="H428" s="340" t="s">
        <v>96</v>
      </c>
      <c r="I428" s="362">
        <v>45545</v>
      </c>
      <c r="J428" s="362">
        <v>46090</v>
      </c>
      <c r="K428" s="340" t="s">
        <v>101</v>
      </c>
      <c r="L428" s="341">
        <v>500000000</v>
      </c>
      <c r="M428" s="341">
        <v>500000000</v>
      </c>
      <c r="N428" s="341">
        <v>511046575.5</v>
      </c>
      <c r="O428" s="341">
        <v>500000000</v>
      </c>
      <c r="P428" s="342">
        <v>7.2499999999999995E-2</v>
      </c>
      <c r="Q428" s="343">
        <v>2.6564144538934039E-3</v>
      </c>
      <c r="R428" s="363">
        <v>0.9</v>
      </c>
      <c r="S428" s="364"/>
      <c r="T428" s="337"/>
      <c r="U428" s="337"/>
      <c r="V428" s="337"/>
      <c r="W428" s="337"/>
      <c r="X428" s="337"/>
    </row>
    <row r="429" spans="2:24" s="54" customFormat="1" ht="11.4">
      <c r="B429" s="337"/>
      <c r="C429" s="360" t="s">
        <v>525</v>
      </c>
      <c r="D429" s="361"/>
      <c r="E429" s="338" t="s">
        <v>526</v>
      </c>
      <c r="F429" s="339"/>
      <c r="G429" s="340" t="s">
        <v>95</v>
      </c>
      <c r="H429" s="340" t="s">
        <v>96</v>
      </c>
      <c r="I429" s="362">
        <v>45545</v>
      </c>
      <c r="J429" s="362">
        <v>46090</v>
      </c>
      <c r="K429" s="340" t="s">
        <v>101</v>
      </c>
      <c r="L429" s="341">
        <v>500000000</v>
      </c>
      <c r="M429" s="341">
        <v>500000000</v>
      </c>
      <c r="N429" s="341">
        <v>511046575.5</v>
      </c>
      <c r="O429" s="341">
        <v>500000000</v>
      </c>
      <c r="P429" s="342">
        <v>7.2499999999999995E-2</v>
      </c>
      <c r="Q429" s="343">
        <v>2.6564144538934039E-3</v>
      </c>
      <c r="R429" s="363">
        <v>0.9</v>
      </c>
      <c r="S429" s="364"/>
      <c r="T429" s="337"/>
      <c r="U429" s="337"/>
      <c r="V429" s="337"/>
      <c r="W429" s="337"/>
      <c r="X429" s="337"/>
    </row>
    <row r="430" spans="2:24" s="54" customFormat="1" ht="11.4">
      <c r="B430" s="337"/>
      <c r="C430" s="360" t="s">
        <v>525</v>
      </c>
      <c r="D430" s="361"/>
      <c r="E430" s="338" t="s">
        <v>526</v>
      </c>
      <c r="F430" s="339"/>
      <c r="G430" s="340" t="s">
        <v>95</v>
      </c>
      <c r="H430" s="340" t="s">
        <v>96</v>
      </c>
      <c r="I430" s="362">
        <v>45545</v>
      </c>
      <c r="J430" s="362">
        <v>46090</v>
      </c>
      <c r="K430" s="340" t="s">
        <v>101</v>
      </c>
      <c r="L430" s="341">
        <v>500000000</v>
      </c>
      <c r="M430" s="341">
        <v>500000000</v>
      </c>
      <c r="N430" s="341">
        <v>511046575.5</v>
      </c>
      <c r="O430" s="341">
        <v>500000000</v>
      </c>
      <c r="P430" s="342">
        <v>7.2499999999999995E-2</v>
      </c>
      <c r="Q430" s="343">
        <v>2.6564144538934039E-3</v>
      </c>
      <c r="R430" s="363">
        <v>0.9</v>
      </c>
      <c r="S430" s="364"/>
      <c r="T430" s="337"/>
      <c r="U430" s="337"/>
      <c r="V430" s="337"/>
      <c r="W430" s="337"/>
      <c r="X430" s="337"/>
    </row>
    <row r="431" spans="2:24" s="54" customFormat="1" ht="11.4">
      <c r="B431" s="337"/>
      <c r="C431" s="360" t="s">
        <v>525</v>
      </c>
      <c r="D431" s="361"/>
      <c r="E431" s="338" t="s">
        <v>526</v>
      </c>
      <c r="F431" s="339"/>
      <c r="G431" s="340" t="s">
        <v>95</v>
      </c>
      <c r="H431" s="340" t="s">
        <v>96</v>
      </c>
      <c r="I431" s="362">
        <v>45545</v>
      </c>
      <c r="J431" s="362">
        <v>46090</v>
      </c>
      <c r="K431" s="340" t="s">
        <v>101</v>
      </c>
      <c r="L431" s="341">
        <v>500000000</v>
      </c>
      <c r="M431" s="341">
        <v>500000000</v>
      </c>
      <c r="N431" s="341">
        <v>511046575.5</v>
      </c>
      <c r="O431" s="341">
        <v>500000000</v>
      </c>
      <c r="P431" s="342">
        <v>7.2499999999999995E-2</v>
      </c>
      <c r="Q431" s="343">
        <v>2.6564144538934039E-3</v>
      </c>
      <c r="R431" s="363">
        <v>0.9</v>
      </c>
      <c r="S431" s="364"/>
      <c r="T431" s="337"/>
      <c r="U431" s="337"/>
      <c r="V431" s="337"/>
      <c r="W431" s="337"/>
      <c r="X431" s="337"/>
    </row>
    <row r="432" spans="2:24" s="54" customFormat="1" ht="11.4">
      <c r="B432" s="337"/>
      <c r="C432" s="360" t="s">
        <v>525</v>
      </c>
      <c r="D432" s="361"/>
      <c r="E432" s="338" t="s">
        <v>526</v>
      </c>
      <c r="F432" s="339"/>
      <c r="G432" s="340" t="s">
        <v>95</v>
      </c>
      <c r="H432" s="340" t="s">
        <v>96</v>
      </c>
      <c r="I432" s="362">
        <v>45541</v>
      </c>
      <c r="J432" s="362">
        <v>46090</v>
      </c>
      <c r="K432" s="340" t="s">
        <v>101</v>
      </c>
      <c r="L432" s="341">
        <v>500000000</v>
      </c>
      <c r="M432" s="341">
        <v>500000000</v>
      </c>
      <c r="N432" s="341">
        <v>511361643.87</v>
      </c>
      <c r="O432" s="341">
        <v>500000000</v>
      </c>
      <c r="P432" s="342">
        <v>7.2499999999999995E-2</v>
      </c>
      <c r="Q432" s="343">
        <v>2.6580521758000886E-3</v>
      </c>
      <c r="R432" s="363">
        <v>0.9</v>
      </c>
      <c r="S432" s="364"/>
      <c r="T432" s="337"/>
      <c r="U432" s="337"/>
      <c r="V432" s="337"/>
      <c r="W432" s="337"/>
      <c r="X432" s="337"/>
    </row>
    <row r="433" spans="2:24" s="54" customFormat="1" ht="11.4">
      <c r="B433" s="337"/>
      <c r="C433" s="360" t="s">
        <v>525</v>
      </c>
      <c r="D433" s="361"/>
      <c r="E433" s="338" t="s">
        <v>526</v>
      </c>
      <c r="F433" s="339"/>
      <c r="G433" s="340" t="s">
        <v>95</v>
      </c>
      <c r="H433" s="340" t="s">
        <v>96</v>
      </c>
      <c r="I433" s="362">
        <v>45541</v>
      </c>
      <c r="J433" s="362">
        <v>46090</v>
      </c>
      <c r="K433" s="340" t="s">
        <v>101</v>
      </c>
      <c r="L433" s="341">
        <v>500000000</v>
      </c>
      <c r="M433" s="341">
        <v>500000000</v>
      </c>
      <c r="N433" s="341">
        <v>511361643.87</v>
      </c>
      <c r="O433" s="341">
        <v>500000000</v>
      </c>
      <c r="P433" s="342">
        <v>7.2499999999999995E-2</v>
      </c>
      <c r="Q433" s="343">
        <v>2.6580521758000886E-3</v>
      </c>
      <c r="R433" s="363">
        <v>1</v>
      </c>
      <c r="S433" s="364"/>
      <c r="T433" s="337"/>
      <c r="U433" s="337"/>
      <c r="V433" s="337"/>
      <c r="W433" s="337"/>
      <c r="X433" s="337"/>
    </row>
    <row r="434" spans="2:24" s="54" customFormat="1" ht="11.4">
      <c r="B434" s="337"/>
      <c r="C434" s="360" t="s">
        <v>525</v>
      </c>
      <c r="D434" s="361"/>
      <c r="E434" s="338" t="s">
        <v>526</v>
      </c>
      <c r="F434" s="339"/>
      <c r="G434" s="340" t="s">
        <v>95</v>
      </c>
      <c r="H434" s="340" t="s">
        <v>96</v>
      </c>
      <c r="I434" s="362">
        <v>45541</v>
      </c>
      <c r="J434" s="362">
        <v>46090</v>
      </c>
      <c r="K434" s="340" t="s">
        <v>101</v>
      </c>
      <c r="L434" s="341">
        <v>500000000</v>
      </c>
      <c r="M434" s="341">
        <v>500000000</v>
      </c>
      <c r="N434" s="341">
        <v>511361643.87</v>
      </c>
      <c r="O434" s="341">
        <v>500000000</v>
      </c>
      <c r="P434" s="342">
        <v>7.2499999999999995E-2</v>
      </c>
      <c r="Q434" s="343">
        <v>2.6580521758000886E-3</v>
      </c>
      <c r="R434" s="363">
        <v>1</v>
      </c>
      <c r="S434" s="364"/>
      <c r="T434" s="337"/>
      <c r="U434" s="337"/>
      <c r="V434" s="337"/>
      <c r="W434" s="337"/>
      <c r="X434" s="337"/>
    </row>
    <row r="435" spans="2:24" s="54" customFormat="1" ht="11.4">
      <c r="B435" s="337"/>
      <c r="C435" s="360" t="s">
        <v>525</v>
      </c>
      <c r="D435" s="361"/>
      <c r="E435" s="338" t="s">
        <v>526</v>
      </c>
      <c r="F435" s="339"/>
      <c r="G435" s="340" t="s">
        <v>95</v>
      </c>
      <c r="H435" s="340" t="s">
        <v>96</v>
      </c>
      <c r="I435" s="362">
        <v>45541</v>
      </c>
      <c r="J435" s="362">
        <v>46090</v>
      </c>
      <c r="K435" s="340" t="s">
        <v>101</v>
      </c>
      <c r="L435" s="341">
        <v>500000000</v>
      </c>
      <c r="M435" s="341">
        <v>500000000</v>
      </c>
      <c r="N435" s="341">
        <v>511361643.87</v>
      </c>
      <c r="O435" s="341">
        <v>500000000</v>
      </c>
      <c r="P435" s="342">
        <v>7.2499999999999995E-2</v>
      </c>
      <c r="Q435" s="343">
        <v>2.6580521758000886E-3</v>
      </c>
      <c r="R435" s="363">
        <v>1</v>
      </c>
      <c r="S435" s="364"/>
      <c r="T435" s="337"/>
      <c r="U435" s="337"/>
      <c r="V435" s="337"/>
      <c r="W435" s="337"/>
      <c r="X435" s="337"/>
    </row>
    <row r="436" spans="2:24" s="54" customFormat="1" ht="11.4">
      <c r="B436" s="337"/>
      <c r="C436" s="360" t="s">
        <v>525</v>
      </c>
      <c r="D436" s="361"/>
      <c r="E436" s="338" t="s">
        <v>109</v>
      </c>
      <c r="F436" s="339"/>
      <c r="G436" s="340" t="s">
        <v>95</v>
      </c>
      <c r="H436" s="340" t="s">
        <v>96</v>
      </c>
      <c r="I436" s="362">
        <v>45540</v>
      </c>
      <c r="J436" s="362">
        <v>46468</v>
      </c>
      <c r="K436" s="340" t="s">
        <v>101</v>
      </c>
      <c r="L436" s="341">
        <v>500000000</v>
      </c>
      <c r="M436" s="341">
        <v>500000000</v>
      </c>
      <c r="N436" s="341">
        <v>511539726.18000001</v>
      </c>
      <c r="O436" s="341">
        <v>500000000</v>
      </c>
      <c r="P436" s="342">
        <v>7.4999999999999997E-2</v>
      </c>
      <c r="Q436" s="343">
        <v>2.658977845680185E-3</v>
      </c>
      <c r="R436" s="363">
        <v>0.9</v>
      </c>
      <c r="S436" s="364"/>
      <c r="T436" s="337"/>
      <c r="U436" s="337"/>
      <c r="V436" s="337"/>
      <c r="W436" s="337"/>
      <c r="X436" s="337"/>
    </row>
    <row r="437" spans="2:24" s="54" customFormat="1" ht="11.4">
      <c r="B437" s="337"/>
      <c r="C437" s="360" t="s">
        <v>525</v>
      </c>
      <c r="D437" s="361"/>
      <c r="E437" s="338" t="s">
        <v>109</v>
      </c>
      <c r="F437" s="339"/>
      <c r="G437" s="340" t="s">
        <v>95</v>
      </c>
      <c r="H437" s="340" t="s">
        <v>96</v>
      </c>
      <c r="I437" s="362">
        <v>45540</v>
      </c>
      <c r="J437" s="362">
        <v>46468</v>
      </c>
      <c r="K437" s="340" t="s">
        <v>101</v>
      </c>
      <c r="L437" s="341">
        <v>500000000</v>
      </c>
      <c r="M437" s="341">
        <v>500000000</v>
      </c>
      <c r="N437" s="341">
        <v>511539726.18000001</v>
      </c>
      <c r="O437" s="341">
        <v>500000000</v>
      </c>
      <c r="P437" s="342">
        <v>7.4999999999999997E-2</v>
      </c>
      <c r="Q437" s="343">
        <v>2.658977845680185E-3</v>
      </c>
      <c r="R437" s="363">
        <v>0.9</v>
      </c>
      <c r="S437" s="364"/>
      <c r="T437" s="337"/>
      <c r="U437" s="337"/>
      <c r="V437" s="337"/>
      <c r="W437" s="337"/>
      <c r="X437" s="337"/>
    </row>
    <row r="438" spans="2:24" s="54" customFormat="1" ht="11.4">
      <c r="B438" s="337"/>
      <c r="C438" s="360" t="s">
        <v>525</v>
      </c>
      <c r="D438" s="361"/>
      <c r="E438" s="338" t="s">
        <v>109</v>
      </c>
      <c r="F438" s="339"/>
      <c r="G438" s="340" t="s">
        <v>95</v>
      </c>
      <c r="H438" s="340" t="s">
        <v>96</v>
      </c>
      <c r="I438" s="362">
        <v>45540</v>
      </c>
      <c r="J438" s="362">
        <v>46468</v>
      </c>
      <c r="K438" s="340" t="s">
        <v>101</v>
      </c>
      <c r="L438" s="341">
        <v>500000000</v>
      </c>
      <c r="M438" s="341">
        <v>500000000</v>
      </c>
      <c r="N438" s="341">
        <v>511539726.18000001</v>
      </c>
      <c r="O438" s="341">
        <v>500000000</v>
      </c>
      <c r="P438" s="342">
        <v>7.4999999999999997E-2</v>
      </c>
      <c r="Q438" s="343">
        <v>2.658977845680185E-3</v>
      </c>
      <c r="R438" s="363">
        <v>0.9</v>
      </c>
      <c r="S438" s="364"/>
      <c r="T438" s="337"/>
      <c r="U438" s="337"/>
      <c r="V438" s="337"/>
      <c r="W438" s="337"/>
      <c r="X438" s="337"/>
    </row>
    <row r="439" spans="2:24" s="54" customFormat="1" ht="11.4">
      <c r="B439" s="337"/>
      <c r="C439" s="360" t="s">
        <v>525</v>
      </c>
      <c r="D439" s="361"/>
      <c r="E439" s="338" t="s">
        <v>109</v>
      </c>
      <c r="F439" s="339"/>
      <c r="G439" s="340" t="s">
        <v>95</v>
      </c>
      <c r="H439" s="340" t="s">
        <v>96</v>
      </c>
      <c r="I439" s="362">
        <v>45540</v>
      </c>
      <c r="J439" s="362">
        <v>46468</v>
      </c>
      <c r="K439" s="340" t="s">
        <v>101</v>
      </c>
      <c r="L439" s="341">
        <v>500000000</v>
      </c>
      <c r="M439" s="341">
        <v>500000000</v>
      </c>
      <c r="N439" s="341">
        <v>511539726.18000001</v>
      </c>
      <c r="O439" s="341">
        <v>500000000</v>
      </c>
      <c r="P439" s="342">
        <v>7.4999999999999997E-2</v>
      </c>
      <c r="Q439" s="343">
        <v>2.658977845680185E-3</v>
      </c>
      <c r="R439" s="363">
        <v>0.9</v>
      </c>
      <c r="S439" s="364"/>
      <c r="T439" s="337"/>
      <c r="U439" s="337"/>
      <c r="V439" s="337"/>
      <c r="W439" s="337"/>
      <c r="X439" s="337"/>
    </row>
    <row r="440" spans="2:24" s="54" customFormat="1" ht="11.4">
      <c r="B440" s="337"/>
      <c r="C440" s="360" t="s">
        <v>525</v>
      </c>
      <c r="D440" s="361"/>
      <c r="E440" s="338" t="s">
        <v>109</v>
      </c>
      <c r="F440" s="339"/>
      <c r="G440" s="340" t="s">
        <v>95</v>
      </c>
      <c r="H440" s="340" t="s">
        <v>96</v>
      </c>
      <c r="I440" s="362">
        <v>45540</v>
      </c>
      <c r="J440" s="362">
        <v>46468</v>
      </c>
      <c r="K440" s="340" t="s">
        <v>101</v>
      </c>
      <c r="L440" s="341">
        <v>500000000</v>
      </c>
      <c r="M440" s="341">
        <v>500000000</v>
      </c>
      <c r="N440" s="341">
        <v>511539726.23000002</v>
      </c>
      <c r="O440" s="341">
        <v>500000000</v>
      </c>
      <c r="P440" s="342">
        <v>7.4999999999999997E-2</v>
      </c>
      <c r="Q440" s="343">
        <v>2.6589778459400843E-3</v>
      </c>
      <c r="R440" s="363">
        <v>0.9</v>
      </c>
      <c r="S440" s="364"/>
      <c r="T440" s="337"/>
      <c r="U440" s="337"/>
      <c r="V440" s="337"/>
      <c r="W440" s="337"/>
      <c r="X440" s="337"/>
    </row>
    <row r="441" spans="2:24" s="54" customFormat="1" ht="11.4">
      <c r="B441" s="337"/>
      <c r="C441" s="360" t="s">
        <v>525</v>
      </c>
      <c r="D441" s="361"/>
      <c r="E441" s="338" t="s">
        <v>109</v>
      </c>
      <c r="F441" s="339"/>
      <c r="G441" s="340" t="s">
        <v>95</v>
      </c>
      <c r="H441" s="340" t="s">
        <v>96</v>
      </c>
      <c r="I441" s="362">
        <v>45537</v>
      </c>
      <c r="J441" s="362">
        <v>46470</v>
      </c>
      <c r="K441" s="340" t="s">
        <v>101</v>
      </c>
      <c r="L441" s="341">
        <v>500000000</v>
      </c>
      <c r="M441" s="341">
        <v>500000000</v>
      </c>
      <c r="N441" s="341">
        <v>511671232.80000001</v>
      </c>
      <c r="O441" s="341">
        <v>500000000</v>
      </c>
      <c r="P441" s="342">
        <v>7.4999999999999997E-2</v>
      </c>
      <c r="Q441" s="343">
        <v>2.6596614156381851E-3</v>
      </c>
      <c r="R441" s="363">
        <v>0.9</v>
      </c>
      <c r="S441" s="364"/>
      <c r="T441" s="337"/>
      <c r="U441" s="337"/>
      <c r="V441" s="337"/>
      <c r="W441" s="337"/>
      <c r="X441" s="337"/>
    </row>
    <row r="442" spans="2:24" s="54" customFormat="1" ht="11.4">
      <c r="B442" s="337"/>
      <c r="C442" s="360" t="s">
        <v>525</v>
      </c>
      <c r="D442" s="361"/>
      <c r="E442" s="338" t="s">
        <v>109</v>
      </c>
      <c r="F442" s="339"/>
      <c r="G442" s="340" t="s">
        <v>95</v>
      </c>
      <c r="H442" s="340" t="s">
        <v>96</v>
      </c>
      <c r="I442" s="362">
        <v>45537</v>
      </c>
      <c r="J442" s="362">
        <v>46470</v>
      </c>
      <c r="K442" s="340" t="s">
        <v>101</v>
      </c>
      <c r="L442" s="341">
        <v>500000000</v>
      </c>
      <c r="M442" s="341">
        <v>500000000</v>
      </c>
      <c r="N442" s="341">
        <v>511671232.80000001</v>
      </c>
      <c r="O442" s="341">
        <v>500000000</v>
      </c>
      <c r="P442" s="342">
        <v>7.4999999999999997E-2</v>
      </c>
      <c r="Q442" s="343">
        <v>2.6596614156381851E-3</v>
      </c>
      <c r="R442" s="363">
        <v>0.9</v>
      </c>
      <c r="S442" s="364"/>
      <c r="T442" s="337"/>
      <c r="U442" s="337"/>
      <c r="V442" s="337"/>
      <c r="W442" s="337"/>
      <c r="X442" s="337"/>
    </row>
    <row r="443" spans="2:24" s="54" customFormat="1" ht="11.4">
      <c r="B443" s="337"/>
      <c r="C443" s="360" t="s">
        <v>525</v>
      </c>
      <c r="D443" s="361"/>
      <c r="E443" s="338" t="s">
        <v>109</v>
      </c>
      <c r="F443" s="339"/>
      <c r="G443" s="340" t="s">
        <v>95</v>
      </c>
      <c r="H443" s="340" t="s">
        <v>96</v>
      </c>
      <c r="I443" s="362">
        <v>45537</v>
      </c>
      <c r="J443" s="362">
        <v>46470</v>
      </c>
      <c r="K443" s="340" t="s">
        <v>101</v>
      </c>
      <c r="L443" s="341">
        <v>500000000</v>
      </c>
      <c r="M443" s="341">
        <v>500000000</v>
      </c>
      <c r="N443" s="341">
        <v>511671232.80000001</v>
      </c>
      <c r="O443" s="341">
        <v>500000000</v>
      </c>
      <c r="P443" s="342">
        <v>7.4999999999999997E-2</v>
      </c>
      <c r="Q443" s="343">
        <v>2.6596614156381851E-3</v>
      </c>
      <c r="R443" s="363">
        <v>0.9</v>
      </c>
      <c r="S443" s="364"/>
      <c r="T443" s="337"/>
      <c r="U443" s="337"/>
      <c r="V443" s="337"/>
      <c r="W443" s="337"/>
      <c r="X443" s="337"/>
    </row>
    <row r="444" spans="2:24" s="54" customFormat="1" ht="11.4">
      <c r="B444" s="337"/>
      <c r="C444" s="360" t="s">
        <v>525</v>
      </c>
      <c r="D444" s="361"/>
      <c r="E444" s="338" t="s">
        <v>616</v>
      </c>
      <c r="F444" s="339"/>
      <c r="G444" s="340" t="s">
        <v>95</v>
      </c>
      <c r="H444" s="340" t="s">
        <v>96</v>
      </c>
      <c r="I444" s="362">
        <v>45523</v>
      </c>
      <c r="J444" s="362">
        <v>45712</v>
      </c>
      <c r="K444" s="340" t="s">
        <v>101</v>
      </c>
      <c r="L444" s="341">
        <v>500000000</v>
      </c>
      <c r="M444" s="341">
        <v>500000000</v>
      </c>
      <c r="N444" s="341">
        <v>512849314.94</v>
      </c>
      <c r="O444" s="341">
        <v>500000000</v>
      </c>
      <c r="P444" s="342">
        <v>7.0000000000000007E-2</v>
      </c>
      <c r="Q444" s="343">
        <v>2.6657850735875761E-3</v>
      </c>
      <c r="R444" s="363">
        <v>1</v>
      </c>
      <c r="S444" s="364"/>
      <c r="T444" s="337"/>
      <c r="U444" s="337"/>
      <c r="V444" s="337"/>
      <c r="W444" s="337"/>
      <c r="X444" s="337"/>
    </row>
    <row r="445" spans="2:24" s="54" customFormat="1" ht="11.4">
      <c r="B445" s="337"/>
      <c r="C445" s="360" t="s">
        <v>525</v>
      </c>
      <c r="D445" s="361"/>
      <c r="E445" s="338" t="s">
        <v>616</v>
      </c>
      <c r="F445" s="339"/>
      <c r="G445" s="340" t="s">
        <v>95</v>
      </c>
      <c r="H445" s="340" t="s">
        <v>96</v>
      </c>
      <c r="I445" s="362">
        <v>45523</v>
      </c>
      <c r="J445" s="362">
        <v>45712</v>
      </c>
      <c r="K445" s="340" t="s">
        <v>101</v>
      </c>
      <c r="L445" s="341">
        <v>500000000</v>
      </c>
      <c r="M445" s="341">
        <v>500000000</v>
      </c>
      <c r="N445" s="341">
        <v>512849314.94</v>
      </c>
      <c r="O445" s="341">
        <v>500000000</v>
      </c>
      <c r="P445" s="342">
        <v>7.0000000000000007E-2</v>
      </c>
      <c r="Q445" s="343">
        <v>2.6657850735875761E-3</v>
      </c>
      <c r="R445" s="363">
        <v>1</v>
      </c>
      <c r="S445" s="364"/>
      <c r="T445" s="337"/>
      <c r="U445" s="337"/>
      <c r="V445" s="337"/>
      <c r="W445" s="337"/>
      <c r="X445" s="337"/>
    </row>
    <row r="446" spans="2:24" s="54" customFormat="1" ht="11.4">
      <c r="B446" s="337"/>
      <c r="C446" s="360" t="s">
        <v>525</v>
      </c>
      <c r="D446" s="361"/>
      <c r="E446" s="338" t="s">
        <v>617</v>
      </c>
      <c r="F446" s="339"/>
      <c r="G446" s="340" t="s">
        <v>95</v>
      </c>
      <c r="H446" s="340" t="s">
        <v>96</v>
      </c>
      <c r="I446" s="362">
        <v>45513</v>
      </c>
      <c r="J446" s="362">
        <v>46099</v>
      </c>
      <c r="K446" s="340" t="s">
        <v>101</v>
      </c>
      <c r="L446" s="341">
        <v>500000000</v>
      </c>
      <c r="M446" s="341">
        <v>500000000</v>
      </c>
      <c r="N446" s="341">
        <v>513808219.04000002</v>
      </c>
      <c r="O446" s="341">
        <v>500000000</v>
      </c>
      <c r="P446" s="342">
        <v>7.1499999999999994E-2</v>
      </c>
      <c r="Q446" s="343">
        <v>2.6707694465063175E-3</v>
      </c>
      <c r="R446" s="363">
        <v>1</v>
      </c>
      <c r="S446" s="364"/>
      <c r="T446" s="337"/>
      <c r="U446" s="337"/>
      <c r="V446" s="337"/>
      <c r="W446" s="337"/>
      <c r="X446" s="337"/>
    </row>
    <row r="447" spans="2:24" s="54" customFormat="1" ht="11.4">
      <c r="B447" s="337"/>
      <c r="C447" s="360" t="s">
        <v>525</v>
      </c>
      <c r="D447" s="361"/>
      <c r="E447" s="338" t="s">
        <v>617</v>
      </c>
      <c r="F447" s="339"/>
      <c r="G447" s="340" t="s">
        <v>95</v>
      </c>
      <c r="H447" s="340" t="s">
        <v>96</v>
      </c>
      <c r="I447" s="362">
        <v>45513</v>
      </c>
      <c r="J447" s="362">
        <v>46099</v>
      </c>
      <c r="K447" s="340" t="s">
        <v>101</v>
      </c>
      <c r="L447" s="341">
        <v>500000000</v>
      </c>
      <c r="M447" s="341">
        <v>500000000</v>
      </c>
      <c r="N447" s="341">
        <v>513808219.04000002</v>
      </c>
      <c r="O447" s="341">
        <v>500000000</v>
      </c>
      <c r="P447" s="342">
        <v>7.1499999999999994E-2</v>
      </c>
      <c r="Q447" s="343">
        <v>2.6707694465063175E-3</v>
      </c>
      <c r="R447" s="363">
        <v>1</v>
      </c>
      <c r="S447" s="364"/>
      <c r="T447" s="337"/>
      <c r="U447" s="337"/>
      <c r="V447" s="337"/>
      <c r="W447" s="337"/>
      <c r="X447" s="337"/>
    </row>
    <row r="448" spans="2:24" s="54" customFormat="1" ht="11.4">
      <c r="B448" s="337"/>
      <c r="C448" s="360" t="s">
        <v>525</v>
      </c>
      <c r="D448" s="361"/>
      <c r="E448" s="338" t="s">
        <v>526</v>
      </c>
      <c r="F448" s="339"/>
      <c r="G448" s="340" t="s">
        <v>95</v>
      </c>
      <c r="H448" s="340" t="s">
        <v>96</v>
      </c>
      <c r="I448" s="362">
        <v>45513</v>
      </c>
      <c r="J448" s="362">
        <v>46090</v>
      </c>
      <c r="K448" s="340" t="s">
        <v>101</v>
      </c>
      <c r="L448" s="341">
        <v>500000000</v>
      </c>
      <c r="M448" s="341">
        <v>500000000</v>
      </c>
      <c r="N448" s="341">
        <v>514005479.39999998</v>
      </c>
      <c r="O448" s="341">
        <v>500000000</v>
      </c>
      <c r="P448" s="342">
        <v>7.2499999999999995E-2</v>
      </c>
      <c r="Q448" s="343">
        <v>2.6717948036784527E-3</v>
      </c>
      <c r="R448" s="363">
        <v>1</v>
      </c>
      <c r="S448" s="364"/>
      <c r="T448" s="337"/>
      <c r="U448" s="337"/>
      <c r="V448" s="337"/>
      <c r="W448" s="337"/>
      <c r="X448" s="337"/>
    </row>
    <row r="449" spans="2:24" s="54" customFormat="1" ht="11.4">
      <c r="B449" s="337"/>
      <c r="C449" s="360" t="s">
        <v>525</v>
      </c>
      <c r="D449" s="361"/>
      <c r="E449" s="338" t="s">
        <v>100</v>
      </c>
      <c r="F449" s="339"/>
      <c r="G449" s="340" t="s">
        <v>95</v>
      </c>
      <c r="H449" s="340" t="s">
        <v>96</v>
      </c>
      <c r="I449" s="362">
        <v>45509</v>
      </c>
      <c r="J449" s="362">
        <v>46125</v>
      </c>
      <c r="K449" s="340" t="s">
        <v>101</v>
      </c>
      <c r="L449" s="341">
        <v>500000000</v>
      </c>
      <c r="M449" s="341">
        <v>500000000</v>
      </c>
      <c r="N449" s="341">
        <v>514901369.75999999</v>
      </c>
      <c r="O449" s="341">
        <v>500000000</v>
      </c>
      <c r="P449" s="342">
        <v>7.0000000000000007E-2</v>
      </c>
      <c r="Q449" s="343">
        <v>2.67645163187279E-3</v>
      </c>
      <c r="R449" s="363">
        <v>1</v>
      </c>
      <c r="S449" s="364"/>
      <c r="T449" s="337"/>
      <c r="U449" s="337"/>
      <c r="V449" s="337"/>
      <c r="W449" s="337"/>
      <c r="X449" s="337"/>
    </row>
    <row r="450" spans="2:24" s="54" customFormat="1" ht="11.4">
      <c r="B450" s="337"/>
      <c r="C450" s="360" t="s">
        <v>525</v>
      </c>
      <c r="D450" s="361"/>
      <c r="E450" s="338" t="s">
        <v>100</v>
      </c>
      <c r="F450" s="339"/>
      <c r="G450" s="340" t="s">
        <v>95</v>
      </c>
      <c r="H450" s="340" t="s">
        <v>96</v>
      </c>
      <c r="I450" s="362">
        <v>45509</v>
      </c>
      <c r="J450" s="362">
        <v>46125</v>
      </c>
      <c r="K450" s="340" t="s">
        <v>101</v>
      </c>
      <c r="L450" s="341">
        <v>500000000</v>
      </c>
      <c r="M450" s="341">
        <v>500000000</v>
      </c>
      <c r="N450" s="341">
        <v>514901369.75999999</v>
      </c>
      <c r="O450" s="341">
        <v>500000000</v>
      </c>
      <c r="P450" s="342">
        <v>7.0000000000000007E-2</v>
      </c>
      <c r="Q450" s="343">
        <v>2.67645163187279E-3</v>
      </c>
      <c r="R450" s="363">
        <v>1</v>
      </c>
      <c r="S450" s="364"/>
      <c r="T450" s="337"/>
      <c r="U450" s="337"/>
      <c r="V450" s="337"/>
      <c r="W450" s="337"/>
      <c r="X450" s="337"/>
    </row>
    <row r="451" spans="2:24" s="54" customFormat="1" ht="11.4">
      <c r="B451" s="337"/>
      <c r="C451" s="360" t="s">
        <v>525</v>
      </c>
      <c r="D451" s="361"/>
      <c r="E451" s="338" t="s">
        <v>100</v>
      </c>
      <c r="F451" s="339"/>
      <c r="G451" s="340" t="s">
        <v>95</v>
      </c>
      <c r="H451" s="340" t="s">
        <v>96</v>
      </c>
      <c r="I451" s="362">
        <v>45509</v>
      </c>
      <c r="J451" s="362">
        <v>46125</v>
      </c>
      <c r="K451" s="340" t="s">
        <v>101</v>
      </c>
      <c r="L451" s="341">
        <v>500000000</v>
      </c>
      <c r="M451" s="341">
        <v>500000000</v>
      </c>
      <c r="N451" s="341">
        <v>514901369.75999999</v>
      </c>
      <c r="O451" s="341">
        <v>500000000</v>
      </c>
      <c r="P451" s="342">
        <v>7.0000000000000007E-2</v>
      </c>
      <c r="Q451" s="343">
        <v>2.67645163187279E-3</v>
      </c>
      <c r="R451" s="363">
        <v>1</v>
      </c>
      <c r="S451" s="364"/>
      <c r="T451" s="337"/>
      <c r="U451" s="337"/>
      <c r="V451" s="337"/>
      <c r="W451" s="337"/>
      <c r="X451" s="337"/>
    </row>
    <row r="452" spans="2:24" s="54" customFormat="1" ht="11.4">
      <c r="B452" s="337"/>
      <c r="C452" s="360" t="s">
        <v>525</v>
      </c>
      <c r="D452" s="361"/>
      <c r="E452" s="338" t="s">
        <v>100</v>
      </c>
      <c r="F452" s="339"/>
      <c r="G452" s="340" t="s">
        <v>95</v>
      </c>
      <c r="H452" s="340" t="s">
        <v>96</v>
      </c>
      <c r="I452" s="362">
        <v>45509</v>
      </c>
      <c r="J452" s="362">
        <v>46136</v>
      </c>
      <c r="K452" s="340" t="s">
        <v>101</v>
      </c>
      <c r="L452" s="341">
        <v>500000000</v>
      </c>
      <c r="M452" s="341">
        <v>500000000</v>
      </c>
      <c r="N452" s="341">
        <v>514901369.75999999</v>
      </c>
      <c r="O452" s="341">
        <v>500000000</v>
      </c>
      <c r="P452" s="342">
        <v>7.0000000000000007E-2</v>
      </c>
      <c r="Q452" s="343">
        <v>2.67645163187279E-3</v>
      </c>
      <c r="R452" s="363">
        <v>1</v>
      </c>
      <c r="S452" s="364"/>
      <c r="T452" s="337"/>
      <c r="U452" s="337"/>
      <c r="V452" s="337"/>
      <c r="W452" s="337"/>
      <c r="X452" s="337"/>
    </row>
    <row r="453" spans="2:24" s="54" customFormat="1" ht="11.4">
      <c r="B453" s="337"/>
      <c r="C453" s="360" t="s">
        <v>614</v>
      </c>
      <c r="D453" s="361"/>
      <c r="E453" s="338" t="s">
        <v>617</v>
      </c>
      <c r="F453" s="339"/>
      <c r="G453" s="340" t="s">
        <v>95</v>
      </c>
      <c r="H453" s="340" t="s">
        <v>96</v>
      </c>
      <c r="I453" s="362">
        <v>45642</v>
      </c>
      <c r="J453" s="362">
        <v>47137</v>
      </c>
      <c r="K453" s="340" t="s">
        <v>101</v>
      </c>
      <c r="L453" s="341">
        <v>759883562</v>
      </c>
      <c r="M453" s="341">
        <v>759883562</v>
      </c>
      <c r="N453" s="341">
        <v>762381809.30999994</v>
      </c>
      <c r="O453" s="341">
        <v>750000000</v>
      </c>
      <c r="P453" s="342">
        <v>9.2499999999999999E-2</v>
      </c>
      <c r="Q453" s="343">
        <v>3.9628522227256142E-3</v>
      </c>
      <c r="R453" s="363">
        <v>1</v>
      </c>
      <c r="S453" s="364"/>
      <c r="T453" s="337"/>
      <c r="U453" s="337"/>
      <c r="V453" s="337"/>
      <c r="W453" s="337"/>
      <c r="X453" s="337"/>
    </row>
    <row r="454" spans="2:24" s="54" customFormat="1" ht="11.4">
      <c r="B454" s="337"/>
      <c r="C454" s="360" t="s">
        <v>525</v>
      </c>
      <c r="D454" s="361"/>
      <c r="E454" s="338" t="s">
        <v>109</v>
      </c>
      <c r="F454" s="339"/>
      <c r="G454" s="340" t="s">
        <v>95</v>
      </c>
      <c r="H454" s="340" t="s">
        <v>96</v>
      </c>
      <c r="I454" s="362">
        <v>45621</v>
      </c>
      <c r="J454" s="362">
        <v>46202</v>
      </c>
      <c r="K454" s="340" t="s">
        <v>101</v>
      </c>
      <c r="L454" s="341">
        <v>1000000000</v>
      </c>
      <c r="M454" s="341">
        <v>1000000000</v>
      </c>
      <c r="N454" s="341">
        <v>1007495890.38</v>
      </c>
      <c r="O454" s="341">
        <v>1000000000</v>
      </c>
      <c r="P454" s="342">
        <v>9.0999999999999998E-2</v>
      </c>
      <c r="Q454" s="343">
        <v>5.236952508340673E-3</v>
      </c>
      <c r="R454" s="363">
        <v>1</v>
      </c>
      <c r="S454" s="364"/>
      <c r="T454" s="337"/>
      <c r="U454" s="337"/>
      <c r="V454" s="337"/>
      <c r="W454" s="337"/>
      <c r="X454" s="337"/>
    </row>
    <row r="455" spans="2:24" s="54" customFormat="1" ht="11.4">
      <c r="B455" s="337"/>
      <c r="C455" s="360" t="s">
        <v>525</v>
      </c>
      <c r="D455" s="361"/>
      <c r="E455" s="338" t="s">
        <v>109</v>
      </c>
      <c r="F455" s="339"/>
      <c r="G455" s="340" t="s">
        <v>95</v>
      </c>
      <c r="H455" s="340" t="s">
        <v>96</v>
      </c>
      <c r="I455" s="362">
        <v>45621</v>
      </c>
      <c r="J455" s="362">
        <v>46202</v>
      </c>
      <c r="K455" s="340" t="s">
        <v>101</v>
      </c>
      <c r="L455" s="341">
        <v>1000000000</v>
      </c>
      <c r="M455" s="341">
        <v>1000000000</v>
      </c>
      <c r="N455" s="341">
        <v>1007495890.38</v>
      </c>
      <c r="O455" s="341">
        <v>1000000000</v>
      </c>
      <c r="P455" s="342">
        <v>9.0999999999999998E-2</v>
      </c>
      <c r="Q455" s="343">
        <v>5.236952508340673E-3</v>
      </c>
      <c r="R455" s="363">
        <v>1</v>
      </c>
      <c r="S455" s="364"/>
      <c r="T455" s="337"/>
      <c r="U455" s="337"/>
      <c r="V455" s="337"/>
      <c r="W455" s="337"/>
      <c r="X455" s="337"/>
    </row>
    <row r="456" spans="2:24" s="54" customFormat="1" ht="11.4">
      <c r="B456" s="337"/>
      <c r="C456" s="360" t="s">
        <v>525</v>
      </c>
      <c r="D456" s="361"/>
      <c r="E456" s="338" t="s">
        <v>109</v>
      </c>
      <c r="F456" s="339"/>
      <c r="G456" s="340" t="s">
        <v>95</v>
      </c>
      <c r="H456" s="340" t="s">
        <v>96</v>
      </c>
      <c r="I456" s="362">
        <v>45616</v>
      </c>
      <c r="J456" s="362">
        <v>46202</v>
      </c>
      <c r="K456" s="340" t="s">
        <v>101</v>
      </c>
      <c r="L456" s="341">
        <v>1000000000</v>
      </c>
      <c r="M456" s="341">
        <v>1000000000</v>
      </c>
      <c r="N456" s="341">
        <v>1008536986.38</v>
      </c>
      <c r="O456" s="341">
        <v>1000000000</v>
      </c>
      <c r="P456" s="342">
        <v>9.0999999999999998E-2</v>
      </c>
      <c r="Q456" s="343">
        <v>5.2423641138476364E-3</v>
      </c>
      <c r="R456" s="363">
        <v>1</v>
      </c>
      <c r="S456" s="364"/>
      <c r="T456" s="337"/>
      <c r="U456" s="337"/>
      <c r="V456" s="337"/>
      <c r="W456" s="337"/>
      <c r="X456" s="337"/>
    </row>
    <row r="457" spans="2:24" s="54" customFormat="1" ht="11.4">
      <c r="B457" s="337"/>
      <c r="C457" s="360" t="s">
        <v>621</v>
      </c>
      <c r="D457" s="361"/>
      <c r="E457" s="338" t="s">
        <v>99</v>
      </c>
      <c r="F457" s="339"/>
      <c r="G457" s="340" t="s">
        <v>95</v>
      </c>
      <c r="H457" s="340" t="s">
        <v>96</v>
      </c>
      <c r="I457" s="362">
        <v>45653</v>
      </c>
      <c r="J457" s="362">
        <v>47476</v>
      </c>
      <c r="K457" s="340" t="s">
        <v>101</v>
      </c>
      <c r="L457" s="341">
        <v>1007671232.9999999</v>
      </c>
      <c r="M457" s="341">
        <v>1007671232.9999999</v>
      </c>
      <c r="N457" s="341">
        <v>995842552.24000001</v>
      </c>
      <c r="O457" s="341">
        <v>1000000000</v>
      </c>
      <c r="P457" s="342">
        <v>0.1</v>
      </c>
      <c r="Q457" s="343">
        <v>5.1763785854239287E-3</v>
      </c>
      <c r="R457" s="363">
        <v>1</v>
      </c>
      <c r="S457" s="364"/>
      <c r="T457" s="337"/>
      <c r="U457" s="337"/>
      <c r="V457" s="337"/>
      <c r="W457" s="337"/>
      <c r="X457" s="337"/>
    </row>
    <row r="458" spans="2:24" s="54" customFormat="1" ht="11.4">
      <c r="B458" s="337"/>
      <c r="C458" s="360" t="s">
        <v>525</v>
      </c>
      <c r="D458" s="361"/>
      <c r="E458" s="338" t="s">
        <v>616</v>
      </c>
      <c r="F458" s="339"/>
      <c r="G458" s="340" t="s">
        <v>95</v>
      </c>
      <c r="H458" s="340" t="s">
        <v>96</v>
      </c>
      <c r="I458" s="362">
        <v>45611</v>
      </c>
      <c r="J458" s="362">
        <v>45681</v>
      </c>
      <c r="K458" s="340" t="s">
        <v>101</v>
      </c>
      <c r="L458" s="341">
        <v>1000000000</v>
      </c>
      <c r="M458" s="341">
        <v>1000000000</v>
      </c>
      <c r="N458" s="341">
        <v>1010082191.75</v>
      </c>
      <c r="O458" s="341">
        <v>1000000000</v>
      </c>
      <c r="P458" s="342">
        <v>6.5000000000000002E-2</v>
      </c>
      <c r="Q458" s="343">
        <v>5.2503960742909406E-3</v>
      </c>
      <c r="R458" s="363">
        <v>1</v>
      </c>
      <c r="S458" s="364"/>
      <c r="T458" s="337"/>
      <c r="U458" s="337"/>
      <c r="V458" s="337"/>
      <c r="W458" s="337"/>
      <c r="X458" s="337"/>
    </row>
    <row r="459" spans="2:24" s="54" customFormat="1" ht="11.4">
      <c r="B459" s="337"/>
      <c r="C459" s="360" t="s">
        <v>525</v>
      </c>
      <c r="D459" s="361"/>
      <c r="E459" s="338" t="s">
        <v>100</v>
      </c>
      <c r="F459" s="339"/>
      <c r="G459" s="340" t="s">
        <v>95</v>
      </c>
      <c r="H459" s="340" t="s">
        <v>96</v>
      </c>
      <c r="I459" s="362">
        <v>45597</v>
      </c>
      <c r="J459" s="362">
        <v>46178</v>
      </c>
      <c r="K459" s="340" t="s">
        <v>101</v>
      </c>
      <c r="L459" s="341">
        <v>1000000000</v>
      </c>
      <c r="M459" s="341">
        <v>1000000000</v>
      </c>
      <c r="N459" s="341">
        <v>1012000000</v>
      </c>
      <c r="O459" s="341">
        <v>1000000000</v>
      </c>
      <c r="P459" s="342">
        <v>7.3499999999999996E-2</v>
      </c>
      <c r="Q459" s="343">
        <v>5.2603648203883224E-3</v>
      </c>
      <c r="R459" s="363">
        <v>1</v>
      </c>
      <c r="S459" s="364"/>
      <c r="T459" s="337"/>
      <c r="U459" s="337"/>
      <c r="V459" s="337"/>
      <c r="W459" s="337"/>
      <c r="X459" s="337"/>
    </row>
    <row r="460" spans="2:24" s="54" customFormat="1" ht="11.4">
      <c r="B460" s="337"/>
      <c r="C460" s="360" t="s">
        <v>525</v>
      </c>
      <c r="D460" s="361"/>
      <c r="E460" s="338" t="s">
        <v>100</v>
      </c>
      <c r="F460" s="339"/>
      <c r="G460" s="340" t="s">
        <v>95</v>
      </c>
      <c r="H460" s="340" t="s">
        <v>96</v>
      </c>
      <c r="I460" s="362">
        <v>45597</v>
      </c>
      <c r="J460" s="362">
        <v>46178</v>
      </c>
      <c r="K460" s="340" t="s">
        <v>101</v>
      </c>
      <c r="L460" s="341">
        <v>1000000000</v>
      </c>
      <c r="M460" s="341">
        <v>1000000000</v>
      </c>
      <c r="N460" s="341">
        <v>1012000000</v>
      </c>
      <c r="O460" s="341">
        <v>1000000000</v>
      </c>
      <c r="P460" s="342">
        <v>7.3499999999999996E-2</v>
      </c>
      <c r="Q460" s="343">
        <v>5.2603648203883224E-3</v>
      </c>
      <c r="R460" s="363">
        <v>1</v>
      </c>
      <c r="S460" s="364"/>
      <c r="T460" s="337"/>
      <c r="U460" s="337"/>
      <c r="V460" s="337"/>
      <c r="W460" s="337"/>
      <c r="X460" s="337"/>
    </row>
    <row r="461" spans="2:24" s="54" customFormat="1" ht="11.4">
      <c r="B461" s="337"/>
      <c r="C461" s="360" t="s">
        <v>525</v>
      </c>
      <c r="D461" s="361"/>
      <c r="E461" s="338" t="s">
        <v>530</v>
      </c>
      <c r="F461" s="339"/>
      <c r="G461" s="340" t="s">
        <v>95</v>
      </c>
      <c r="H461" s="340" t="s">
        <v>96</v>
      </c>
      <c r="I461" s="362">
        <v>45597</v>
      </c>
      <c r="J461" s="362">
        <v>46178</v>
      </c>
      <c r="K461" s="340" t="s">
        <v>101</v>
      </c>
      <c r="L461" s="341">
        <v>1000000000</v>
      </c>
      <c r="M461" s="341">
        <v>1000000000</v>
      </c>
      <c r="N461" s="341">
        <v>1012000000</v>
      </c>
      <c r="O461" s="341">
        <v>1000000000</v>
      </c>
      <c r="P461" s="342">
        <v>7.3499999999999996E-2</v>
      </c>
      <c r="Q461" s="343">
        <v>5.2603648203883224E-3</v>
      </c>
      <c r="R461" s="363">
        <v>1</v>
      </c>
      <c r="S461" s="364"/>
      <c r="T461" s="337"/>
      <c r="U461" s="337"/>
      <c r="V461" s="337"/>
      <c r="W461" s="337"/>
      <c r="X461" s="337"/>
    </row>
    <row r="462" spans="2:24" s="54" customFormat="1" ht="11.4">
      <c r="B462" s="337"/>
      <c r="C462" s="360" t="s">
        <v>525</v>
      </c>
      <c r="D462" s="361"/>
      <c r="E462" s="338" t="s">
        <v>100</v>
      </c>
      <c r="F462" s="339"/>
      <c r="G462" s="340" t="s">
        <v>95</v>
      </c>
      <c r="H462" s="340" t="s">
        <v>96</v>
      </c>
      <c r="I462" s="362">
        <v>45597</v>
      </c>
      <c r="J462" s="362">
        <v>46178</v>
      </c>
      <c r="K462" s="340" t="s">
        <v>101</v>
      </c>
      <c r="L462" s="341">
        <v>1000000000</v>
      </c>
      <c r="M462" s="341">
        <v>1000000000</v>
      </c>
      <c r="N462" s="341">
        <v>1012082191.75</v>
      </c>
      <c r="O462" s="341">
        <v>1000000000</v>
      </c>
      <c r="P462" s="342">
        <v>7.3499999999999996E-2</v>
      </c>
      <c r="Q462" s="343">
        <v>5.260792052196846E-3</v>
      </c>
      <c r="R462" s="363">
        <v>1</v>
      </c>
      <c r="S462" s="364"/>
      <c r="T462" s="337"/>
      <c r="U462" s="337"/>
      <c r="V462" s="337"/>
      <c r="W462" s="337"/>
      <c r="X462" s="337"/>
    </row>
    <row r="463" spans="2:24" s="54" customFormat="1" ht="11.4">
      <c r="B463" s="337"/>
      <c r="C463" s="360" t="s">
        <v>525</v>
      </c>
      <c r="D463" s="361"/>
      <c r="E463" s="338" t="s">
        <v>100</v>
      </c>
      <c r="F463" s="339"/>
      <c r="G463" s="340" t="s">
        <v>95</v>
      </c>
      <c r="H463" s="340" t="s">
        <v>96</v>
      </c>
      <c r="I463" s="362">
        <v>45597</v>
      </c>
      <c r="J463" s="362">
        <v>46178</v>
      </c>
      <c r="K463" s="340" t="s">
        <v>101</v>
      </c>
      <c r="L463" s="341">
        <v>1000000000</v>
      </c>
      <c r="M463" s="341">
        <v>1000000000</v>
      </c>
      <c r="N463" s="341">
        <v>1012082191.75</v>
      </c>
      <c r="O463" s="341">
        <v>1000000000</v>
      </c>
      <c r="P463" s="342">
        <v>7.3499999999999996E-2</v>
      </c>
      <c r="Q463" s="343">
        <v>5.260792052196846E-3</v>
      </c>
      <c r="R463" s="363">
        <v>1</v>
      </c>
      <c r="S463" s="364"/>
      <c r="T463" s="337"/>
      <c r="U463" s="337"/>
      <c r="V463" s="337"/>
      <c r="W463" s="337"/>
      <c r="X463" s="337"/>
    </row>
    <row r="464" spans="2:24" s="54" customFormat="1" ht="11.4">
      <c r="B464" s="337"/>
      <c r="C464" s="360" t="s">
        <v>525</v>
      </c>
      <c r="D464" s="361"/>
      <c r="E464" s="338" t="s">
        <v>109</v>
      </c>
      <c r="F464" s="339"/>
      <c r="G464" s="340" t="s">
        <v>95</v>
      </c>
      <c r="H464" s="340" t="s">
        <v>96</v>
      </c>
      <c r="I464" s="362">
        <v>45593</v>
      </c>
      <c r="J464" s="362">
        <v>46493</v>
      </c>
      <c r="K464" s="340" t="s">
        <v>101</v>
      </c>
      <c r="L464" s="341">
        <v>1000000000</v>
      </c>
      <c r="M464" s="341">
        <v>1000000000</v>
      </c>
      <c r="N464" s="341">
        <v>1012800000</v>
      </c>
      <c r="O464" s="341">
        <v>1000000000</v>
      </c>
      <c r="P464" s="342">
        <v>7.3599999999999999E-2</v>
      </c>
      <c r="Q464" s="343">
        <v>5.2645232115506842E-3</v>
      </c>
      <c r="R464" s="363">
        <v>1</v>
      </c>
      <c r="S464" s="364"/>
      <c r="T464" s="337"/>
      <c r="U464" s="337"/>
      <c r="V464" s="337"/>
      <c r="W464" s="337"/>
      <c r="X464" s="337"/>
    </row>
    <row r="465" spans="2:24" s="54" customFormat="1" ht="11.4">
      <c r="B465" s="337"/>
      <c r="C465" s="360" t="s">
        <v>525</v>
      </c>
      <c r="D465" s="361"/>
      <c r="E465" s="338" t="s">
        <v>109</v>
      </c>
      <c r="F465" s="339"/>
      <c r="G465" s="340" t="s">
        <v>95</v>
      </c>
      <c r="H465" s="340" t="s">
        <v>96</v>
      </c>
      <c r="I465" s="362">
        <v>45575</v>
      </c>
      <c r="J465" s="362">
        <v>46493</v>
      </c>
      <c r="K465" s="340" t="s">
        <v>101</v>
      </c>
      <c r="L465" s="341">
        <v>1000000000</v>
      </c>
      <c r="M465" s="341">
        <v>1000000000</v>
      </c>
      <c r="N465" s="341">
        <v>1016400000</v>
      </c>
      <c r="O465" s="341">
        <v>1000000000</v>
      </c>
      <c r="P465" s="342">
        <v>7.3599999999999999E-2</v>
      </c>
      <c r="Q465" s="343">
        <v>5.283235971781315E-3</v>
      </c>
      <c r="R465" s="363">
        <v>1</v>
      </c>
      <c r="S465" s="364"/>
      <c r="T465" s="337"/>
      <c r="U465" s="337"/>
      <c r="V465" s="337"/>
      <c r="W465" s="337"/>
      <c r="X465" s="337"/>
    </row>
    <row r="466" spans="2:24" s="54" customFormat="1" ht="11.4">
      <c r="B466" s="337"/>
      <c r="C466" s="360" t="s">
        <v>525</v>
      </c>
      <c r="D466" s="361"/>
      <c r="E466" s="338" t="s">
        <v>109</v>
      </c>
      <c r="F466" s="339"/>
      <c r="G466" s="340" t="s">
        <v>95</v>
      </c>
      <c r="H466" s="340" t="s">
        <v>96</v>
      </c>
      <c r="I466" s="362">
        <v>45575</v>
      </c>
      <c r="J466" s="362">
        <v>46493</v>
      </c>
      <c r="K466" s="340" t="s">
        <v>101</v>
      </c>
      <c r="L466" s="341">
        <v>1000000000</v>
      </c>
      <c r="M466" s="341">
        <v>1000000000</v>
      </c>
      <c r="N466" s="341">
        <v>1016400000</v>
      </c>
      <c r="O466" s="341">
        <v>1000000000</v>
      </c>
      <c r="P466" s="342">
        <v>7.3599999999999999E-2</v>
      </c>
      <c r="Q466" s="343">
        <v>5.283235971781315E-3</v>
      </c>
      <c r="R466" s="363">
        <v>0.9</v>
      </c>
      <c r="S466" s="364"/>
      <c r="T466" s="337"/>
      <c r="U466" s="337"/>
      <c r="V466" s="337"/>
      <c r="W466" s="337"/>
      <c r="X466" s="337"/>
    </row>
    <row r="467" spans="2:24" s="54" customFormat="1" ht="11.4">
      <c r="B467" s="337"/>
      <c r="C467" s="360" t="s">
        <v>525</v>
      </c>
      <c r="D467" s="361"/>
      <c r="E467" s="338" t="s">
        <v>109</v>
      </c>
      <c r="F467" s="339"/>
      <c r="G467" s="340" t="s">
        <v>95</v>
      </c>
      <c r="H467" s="340" t="s">
        <v>96</v>
      </c>
      <c r="I467" s="362">
        <v>45561</v>
      </c>
      <c r="J467" s="362">
        <v>46574</v>
      </c>
      <c r="K467" s="340" t="s">
        <v>101</v>
      </c>
      <c r="L467" s="341">
        <v>1000000000</v>
      </c>
      <c r="M467" s="341">
        <v>1000000000</v>
      </c>
      <c r="N467" s="341">
        <v>1018673972.8</v>
      </c>
      <c r="O467" s="341">
        <v>1000000000</v>
      </c>
      <c r="P467" s="342">
        <v>7.1499999999999994E-2</v>
      </c>
      <c r="Q467" s="343">
        <v>5.2950560572750296E-3</v>
      </c>
      <c r="R467" s="363">
        <v>0.9</v>
      </c>
      <c r="S467" s="364"/>
      <c r="T467" s="337"/>
      <c r="U467" s="337"/>
      <c r="V467" s="337"/>
      <c r="W467" s="337"/>
      <c r="X467" s="337"/>
    </row>
    <row r="468" spans="2:24" s="54" customFormat="1" ht="11.4">
      <c r="B468" s="337"/>
      <c r="C468" s="360" t="s">
        <v>525</v>
      </c>
      <c r="D468" s="361"/>
      <c r="E468" s="338" t="s">
        <v>109</v>
      </c>
      <c r="F468" s="339"/>
      <c r="G468" s="340" t="s">
        <v>95</v>
      </c>
      <c r="H468" s="340" t="s">
        <v>96</v>
      </c>
      <c r="I468" s="362">
        <v>45558</v>
      </c>
      <c r="J468" s="362">
        <v>46482</v>
      </c>
      <c r="K468" s="340" t="s">
        <v>101</v>
      </c>
      <c r="L468" s="341">
        <v>1000000000</v>
      </c>
      <c r="M468" s="341">
        <v>1000000000</v>
      </c>
      <c r="N468" s="341">
        <v>1019800000</v>
      </c>
      <c r="O468" s="341">
        <v>1000000000</v>
      </c>
      <c r="P468" s="342">
        <v>7.3599999999999999E-2</v>
      </c>
      <c r="Q468" s="343">
        <v>5.3009091342213549E-3</v>
      </c>
      <c r="R468" s="363">
        <v>0.9</v>
      </c>
      <c r="S468" s="364"/>
      <c r="T468" s="337"/>
      <c r="U468" s="337"/>
      <c r="V468" s="337"/>
      <c r="W468" s="337"/>
      <c r="X468" s="337"/>
    </row>
    <row r="469" spans="2:24" s="54" customFormat="1" ht="11.4">
      <c r="B469" s="337"/>
      <c r="C469" s="360" t="s">
        <v>525</v>
      </c>
      <c r="D469" s="361"/>
      <c r="E469" s="338" t="s">
        <v>109</v>
      </c>
      <c r="F469" s="339"/>
      <c r="G469" s="340" t="s">
        <v>95</v>
      </c>
      <c r="H469" s="340" t="s">
        <v>96</v>
      </c>
      <c r="I469" s="362">
        <v>45552</v>
      </c>
      <c r="J469" s="362">
        <v>46574</v>
      </c>
      <c r="K469" s="340" t="s">
        <v>101</v>
      </c>
      <c r="L469" s="341">
        <v>1000000000</v>
      </c>
      <c r="M469" s="341">
        <v>1000000000</v>
      </c>
      <c r="N469" s="341">
        <v>1020424657.74</v>
      </c>
      <c r="O469" s="341">
        <v>1000000000</v>
      </c>
      <c r="P469" s="342">
        <v>7.1499999999999994E-2</v>
      </c>
      <c r="Q469" s="343">
        <v>5.304156098253251E-3</v>
      </c>
      <c r="R469" s="363">
        <v>0.9</v>
      </c>
      <c r="S469" s="364"/>
      <c r="T469" s="337"/>
      <c r="U469" s="337"/>
      <c r="V469" s="337"/>
      <c r="W469" s="337"/>
      <c r="X469" s="337"/>
    </row>
    <row r="470" spans="2:24" s="54" customFormat="1" ht="11.4">
      <c r="B470" s="337"/>
      <c r="C470" s="360" t="s">
        <v>525</v>
      </c>
      <c r="D470" s="361"/>
      <c r="E470" s="338" t="s">
        <v>109</v>
      </c>
      <c r="F470" s="339"/>
      <c r="G470" s="340" t="s">
        <v>95</v>
      </c>
      <c r="H470" s="340" t="s">
        <v>96</v>
      </c>
      <c r="I470" s="362">
        <v>45552</v>
      </c>
      <c r="J470" s="362">
        <v>46574</v>
      </c>
      <c r="K470" s="340" t="s">
        <v>101</v>
      </c>
      <c r="L470" s="341">
        <v>1000000000</v>
      </c>
      <c r="M470" s="341">
        <v>1000000000</v>
      </c>
      <c r="N470" s="341">
        <v>1020424657.74</v>
      </c>
      <c r="O470" s="341">
        <v>1000000000</v>
      </c>
      <c r="P470" s="342">
        <v>7.1499999999999994E-2</v>
      </c>
      <c r="Q470" s="343">
        <v>5.304156098253251E-3</v>
      </c>
      <c r="R470" s="363">
        <v>0.9</v>
      </c>
      <c r="S470" s="364"/>
      <c r="T470" s="337"/>
      <c r="U470" s="337"/>
      <c r="V470" s="337"/>
      <c r="W470" s="337"/>
      <c r="X470" s="337"/>
    </row>
    <row r="471" spans="2:24" s="54" customFormat="1" ht="11.4">
      <c r="B471" s="337"/>
      <c r="C471" s="360" t="s">
        <v>525</v>
      </c>
      <c r="D471" s="361"/>
      <c r="E471" s="338" t="s">
        <v>109</v>
      </c>
      <c r="F471" s="339"/>
      <c r="G471" s="340" t="s">
        <v>95</v>
      </c>
      <c r="H471" s="340" t="s">
        <v>96</v>
      </c>
      <c r="I471" s="362">
        <v>45552</v>
      </c>
      <c r="J471" s="362">
        <v>46482</v>
      </c>
      <c r="K471" s="340" t="s">
        <v>101</v>
      </c>
      <c r="L471" s="341">
        <v>1000000000</v>
      </c>
      <c r="M471" s="341">
        <v>1000000000</v>
      </c>
      <c r="N471" s="341">
        <v>1021000000</v>
      </c>
      <c r="O471" s="341">
        <v>1000000000</v>
      </c>
      <c r="P471" s="342">
        <v>7.3599999999999999E-2</v>
      </c>
      <c r="Q471" s="343">
        <v>5.3071467209648985E-3</v>
      </c>
      <c r="R471" s="363">
        <v>0.9</v>
      </c>
      <c r="S471" s="364"/>
      <c r="T471" s="337"/>
      <c r="U471" s="337"/>
      <c r="V471" s="337"/>
      <c r="W471" s="337"/>
      <c r="X471" s="337"/>
    </row>
    <row r="472" spans="2:24" s="54" customFormat="1" ht="11.4">
      <c r="B472" s="337"/>
      <c r="C472" s="360" t="s">
        <v>525</v>
      </c>
      <c r="D472" s="361"/>
      <c r="E472" s="338" t="s">
        <v>109</v>
      </c>
      <c r="F472" s="339"/>
      <c r="G472" s="340" t="s">
        <v>95</v>
      </c>
      <c r="H472" s="340" t="s">
        <v>96</v>
      </c>
      <c r="I472" s="362">
        <v>45552</v>
      </c>
      <c r="J472" s="362">
        <v>46482</v>
      </c>
      <c r="K472" s="340" t="s">
        <v>101</v>
      </c>
      <c r="L472" s="341">
        <v>1000000000</v>
      </c>
      <c r="M472" s="341">
        <v>1000000000</v>
      </c>
      <c r="N472" s="341">
        <v>1021000000</v>
      </c>
      <c r="O472" s="341">
        <v>1000000000</v>
      </c>
      <c r="P472" s="342">
        <v>7.3599999999999999E-2</v>
      </c>
      <c r="Q472" s="343">
        <v>5.3071467209648985E-3</v>
      </c>
      <c r="R472" s="363">
        <v>0.9</v>
      </c>
      <c r="S472" s="364"/>
      <c r="T472" s="337"/>
      <c r="U472" s="337"/>
      <c r="V472" s="337"/>
      <c r="W472" s="337"/>
      <c r="X472" s="337"/>
    </row>
    <row r="473" spans="2:24" s="54" customFormat="1" ht="11.4">
      <c r="B473" s="337"/>
      <c r="C473" s="360" t="s">
        <v>525</v>
      </c>
      <c r="D473" s="361"/>
      <c r="E473" s="338" t="s">
        <v>109</v>
      </c>
      <c r="F473" s="339"/>
      <c r="G473" s="340" t="s">
        <v>95</v>
      </c>
      <c r="H473" s="340" t="s">
        <v>96</v>
      </c>
      <c r="I473" s="362">
        <v>45545</v>
      </c>
      <c r="J473" s="362">
        <v>46574</v>
      </c>
      <c r="K473" s="340" t="s">
        <v>101</v>
      </c>
      <c r="L473" s="341">
        <v>1000000000</v>
      </c>
      <c r="M473" s="341">
        <v>1000000000</v>
      </c>
      <c r="N473" s="341">
        <v>1021479451.85</v>
      </c>
      <c r="O473" s="341">
        <v>1000000000</v>
      </c>
      <c r="P473" s="342">
        <v>7.1499999999999994E-2</v>
      </c>
      <c r="Q473" s="343">
        <v>5.3096389063846715E-3</v>
      </c>
      <c r="R473" s="363">
        <v>0.9</v>
      </c>
      <c r="S473" s="364"/>
      <c r="T473" s="337"/>
      <c r="U473" s="337"/>
      <c r="V473" s="337"/>
      <c r="W473" s="337"/>
      <c r="X473" s="337"/>
    </row>
    <row r="474" spans="2:24" s="54" customFormat="1" ht="11.4">
      <c r="B474" s="337"/>
      <c r="C474" s="360" t="s">
        <v>525</v>
      </c>
      <c r="D474" s="361"/>
      <c r="E474" s="338" t="s">
        <v>100</v>
      </c>
      <c r="F474" s="339"/>
      <c r="G474" s="340" t="s">
        <v>95</v>
      </c>
      <c r="H474" s="340" t="s">
        <v>96</v>
      </c>
      <c r="I474" s="362">
        <v>45547</v>
      </c>
      <c r="J474" s="362">
        <v>46178</v>
      </c>
      <c r="K474" s="340" t="s">
        <v>101</v>
      </c>
      <c r="L474" s="341">
        <v>1000000000</v>
      </c>
      <c r="M474" s="341">
        <v>1000000000</v>
      </c>
      <c r="N474" s="341">
        <v>1022000000</v>
      </c>
      <c r="O474" s="341">
        <v>1000000000</v>
      </c>
      <c r="P474" s="342">
        <v>7.3499999999999996E-2</v>
      </c>
      <c r="Q474" s="343">
        <v>5.3123447099178512E-3</v>
      </c>
      <c r="R474" s="363">
        <v>1</v>
      </c>
      <c r="S474" s="364"/>
      <c r="T474" s="337"/>
      <c r="U474" s="337"/>
      <c r="V474" s="337"/>
      <c r="W474" s="337"/>
      <c r="X474" s="337"/>
    </row>
    <row r="475" spans="2:24" s="54" customFormat="1" ht="11.4">
      <c r="B475" s="337"/>
      <c r="C475" s="360" t="s">
        <v>525</v>
      </c>
      <c r="D475" s="361"/>
      <c r="E475" s="338" t="s">
        <v>109</v>
      </c>
      <c r="F475" s="339"/>
      <c r="G475" s="340" t="s">
        <v>95</v>
      </c>
      <c r="H475" s="340" t="s">
        <v>96</v>
      </c>
      <c r="I475" s="362">
        <v>45546</v>
      </c>
      <c r="J475" s="362">
        <v>46493</v>
      </c>
      <c r="K475" s="340" t="s">
        <v>101</v>
      </c>
      <c r="L475" s="341">
        <v>1000000000</v>
      </c>
      <c r="M475" s="341">
        <v>1000000000</v>
      </c>
      <c r="N475" s="341">
        <v>1022200000</v>
      </c>
      <c r="O475" s="341">
        <v>1000000000</v>
      </c>
      <c r="P475" s="342">
        <v>7.3599999999999999E-2</v>
      </c>
      <c r="Q475" s="343">
        <v>5.313384307708442E-3</v>
      </c>
      <c r="R475" s="363">
        <v>0.9</v>
      </c>
      <c r="S475" s="364"/>
      <c r="T475" s="337"/>
      <c r="U475" s="337"/>
      <c r="V475" s="337"/>
      <c r="W475" s="337"/>
      <c r="X475" s="337"/>
    </row>
    <row r="476" spans="2:24" s="54" customFormat="1" ht="11.4">
      <c r="B476" s="337"/>
      <c r="C476" s="360" t="s">
        <v>525</v>
      </c>
      <c r="D476" s="361"/>
      <c r="E476" s="338" t="s">
        <v>109</v>
      </c>
      <c r="F476" s="339"/>
      <c r="G476" s="340" t="s">
        <v>95</v>
      </c>
      <c r="H476" s="340" t="s">
        <v>96</v>
      </c>
      <c r="I476" s="362">
        <v>45546</v>
      </c>
      <c r="J476" s="362">
        <v>46483</v>
      </c>
      <c r="K476" s="340" t="s">
        <v>101</v>
      </c>
      <c r="L476" s="341">
        <v>1000000000</v>
      </c>
      <c r="M476" s="341">
        <v>1000000000</v>
      </c>
      <c r="N476" s="341">
        <v>1022200000</v>
      </c>
      <c r="O476" s="341">
        <v>1000000000</v>
      </c>
      <c r="P476" s="342">
        <v>7.3599999999999999E-2</v>
      </c>
      <c r="Q476" s="343">
        <v>5.313384307708442E-3</v>
      </c>
      <c r="R476" s="363">
        <v>0.9</v>
      </c>
      <c r="S476" s="364"/>
      <c r="T476" s="337"/>
      <c r="U476" s="337"/>
      <c r="V476" s="337"/>
      <c r="W476" s="337"/>
      <c r="X476" s="337"/>
    </row>
    <row r="477" spans="2:24" s="54" customFormat="1" ht="11.4">
      <c r="B477" s="337"/>
      <c r="C477" s="360" t="s">
        <v>525</v>
      </c>
      <c r="D477" s="361"/>
      <c r="E477" s="338" t="s">
        <v>109</v>
      </c>
      <c r="F477" s="339"/>
      <c r="G477" s="340" t="s">
        <v>95</v>
      </c>
      <c r="H477" s="340" t="s">
        <v>96</v>
      </c>
      <c r="I477" s="362">
        <v>45546</v>
      </c>
      <c r="J477" s="362">
        <v>46482</v>
      </c>
      <c r="K477" s="340" t="s">
        <v>101</v>
      </c>
      <c r="L477" s="341">
        <v>1000000000</v>
      </c>
      <c r="M477" s="341">
        <v>1000000000</v>
      </c>
      <c r="N477" s="341">
        <v>1022200000</v>
      </c>
      <c r="O477" s="341">
        <v>1000000000</v>
      </c>
      <c r="P477" s="342">
        <v>7.3599999999999999E-2</v>
      </c>
      <c r="Q477" s="343">
        <v>5.313384307708442E-3</v>
      </c>
      <c r="R477" s="363">
        <v>1</v>
      </c>
      <c r="S477" s="364"/>
      <c r="T477" s="337"/>
      <c r="U477" s="337"/>
      <c r="V477" s="337"/>
      <c r="W477" s="337"/>
      <c r="X477" s="337"/>
    </row>
    <row r="478" spans="2:24" s="54" customFormat="1" ht="11.4">
      <c r="B478" s="337"/>
      <c r="C478" s="360" t="s">
        <v>525</v>
      </c>
      <c r="D478" s="361"/>
      <c r="E478" s="338" t="s">
        <v>109</v>
      </c>
      <c r="F478" s="339"/>
      <c r="G478" s="340" t="s">
        <v>95</v>
      </c>
      <c r="H478" s="340" t="s">
        <v>96</v>
      </c>
      <c r="I478" s="362">
        <v>45546</v>
      </c>
      <c r="J478" s="362">
        <v>46483</v>
      </c>
      <c r="K478" s="340" t="s">
        <v>101</v>
      </c>
      <c r="L478" s="341">
        <v>1000000000</v>
      </c>
      <c r="M478" s="341">
        <v>1000000000</v>
      </c>
      <c r="N478" s="341">
        <v>1022200000</v>
      </c>
      <c r="O478" s="341">
        <v>1000000000</v>
      </c>
      <c r="P478" s="342">
        <v>7.3599999999999999E-2</v>
      </c>
      <c r="Q478" s="343">
        <v>5.313384307708442E-3</v>
      </c>
      <c r="R478" s="363">
        <v>1</v>
      </c>
      <c r="S478" s="364"/>
      <c r="T478" s="337"/>
      <c r="U478" s="337"/>
      <c r="V478" s="337"/>
      <c r="W478" s="337"/>
      <c r="X478" s="337"/>
    </row>
    <row r="479" spans="2:24" s="54" customFormat="1" ht="11.4">
      <c r="B479" s="337"/>
      <c r="C479" s="360" t="s">
        <v>525</v>
      </c>
      <c r="D479" s="361"/>
      <c r="E479" s="338" t="s">
        <v>616</v>
      </c>
      <c r="F479" s="339"/>
      <c r="G479" s="340" t="s">
        <v>95</v>
      </c>
      <c r="H479" s="340" t="s">
        <v>96</v>
      </c>
      <c r="I479" s="362">
        <v>45537</v>
      </c>
      <c r="J479" s="362">
        <v>45671</v>
      </c>
      <c r="K479" s="340" t="s">
        <v>101</v>
      </c>
      <c r="L479" s="341">
        <v>1000000000</v>
      </c>
      <c r="M479" s="341">
        <v>1000000000</v>
      </c>
      <c r="N479" s="341">
        <v>1023013698.55</v>
      </c>
      <c r="O479" s="341">
        <v>1000000000</v>
      </c>
      <c r="P479" s="342">
        <v>0.08</v>
      </c>
      <c r="Q479" s="343">
        <v>5.317613903782375E-3</v>
      </c>
      <c r="R479" s="363">
        <v>1</v>
      </c>
      <c r="S479" s="364"/>
      <c r="T479" s="337"/>
      <c r="U479" s="337"/>
      <c r="V479" s="337"/>
      <c r="W479" s="337"/>
      <c r="X479" s="337"/>
    </row>
    <row r="480" spans="2:24" s="54" customFormat="1" ht="11.4">
      <c r="B480" s="337"/>
      <c r="C480" s="360" t="s">
        <v>525</v>
      </c>
      <c r="D480" s="361"/>
      <c r="E480" s="338" t="s">
        <v>109</v>
      </c>
      <c r="F480" s="339"/>
      <c r="G480" s="340" t="s">
        <v>95</v>
      </c>
      <c r="H480" s="340" t="s">
        <v>96</v>
      </c>
      <c r="I480" s="362">
        <v>45537</v>
      </c>
      <c r="J480" s="362">
        <v>46574</v>
      </c>
      <c r="K480" s="340" t="s">
        <v>101</v>
      </c>
      <c r="L480" s="341">
        <v>1000000000</v>
      </c>
      <c r="M480" s="341">
        <v>1000000000</v>
      </c>
      <c r="N480" s="341">
        <v>1023178082.23</v>
      </c>
      <c r="O480" s="341">
        <v>1000000000</v>
      </c>
      <c r="P480" s="342">
        <v>7.1499999999999994E-2</v>
      </c>
      <c r="Q480" s="343">
        <v>5.318468368335061E-3</v>
      </c>
      <c r="R480" s="363">
        <v>0.9</v>
      </c>
      <c r="S480" s="364"/>
      <c r="T480" s="337"/>
      <c r="U480" s="337"/>
      <c r="V480" s="337"/>
      <c r="W480" s="337"/>
      <c r="X480" s="337"/>
    </row>
    <row r="481" spans="2:24" s="54" customFormat="1" ht="11.4">
      <c r="B481" s="337"/>
      <c r="C481" s="360" t="s">
        <v>525</v>
      </c>
      <c r="D481" s="361"/>
      <c r="E481" s="338" t="s">
        <v>530</v>
      </c>
      <c r="F481" s="339"/>
      <c r="G481" s="340" t="s">
        <v>95</v>
      </c>
      <c r="H481" s="340" t="s">
        <v>96</v>
      </c>
      <c r="I481" s="362">
        <v>45537</v>
      </c>
      <c r="J481" s="362">
        <v>46209</v>
      </c>
      <c r="K481" s="340" t="s">
        <v>101</v>
      </c>
      <c r="L481" s="341">
        <v>1000000000</v>
      </c>
      <c r="M481" s="341">
        <v>1000000000</v>
      </c>
      <c r="N481" s="341">
        <v>1023342465.91</v>
      </c>
      <c r="O481" s="341">
        <v>1000000000</v>
      </c>
      <c r="P481" s="342">
        <v>7.1999999999999995E-2</v>
      </c>
      <c r="Q481" s="343">
        <v>5.3193228328877471E-3</v>
      </c>
      <c r="R481" s="363">
        <v>0.9</v>
      </c>
      <c r="S481" s="364"/>
      <c r="T481" s="337"/>
      <c r="U481" s="337"/>
      <c r="V481" s="337"/>
      <c r="W481" s="337"/>
      <c r="X481" s="337"/>
    </row>
    <row r="482" spans="2:24" s="54" customFormat="1" ht="11.4">
      <c r="B482" s="337"/>
      <c r="C482" s="360" t="s">
        <v>525</v>
      </c>
      <c r="D482" s="361"/>
      <c r="E482" s="338" t="s">
        <v>530</v>
      </c>
      <c r="F482" s="339"/>
      <c r="G482" s="340" t="s">
        <v>95</v>
      </c>
      <c r="H482" s="340" t="s">
        <v>96</v>
      </c>
      <c r="I482" s="362">
        <v>45537</v>
      </c>
      <c r="J482" s="362">
        <v>46209</v>
      </c>
      <c r="K482" s="340" t="s">
        <v>101</v>
      </c>
      <c r="L482" s="341">
        <v>1000000000</v>
      </c>
      <c r="M482" s="341">
        <v>1000000000</v>
      </c>
      <c r="N482" s="341">
        <v>1023342465.91</v>
      </c>
      <c r="O482" s="341">
        <v>1000000000</v>
      </c>
      <c r="P482" s="342">
        <v>7.1999999999999995E-2</v>
      </c>
      <c r="Q482" s="343">
        <v>5.3193228328877471E-3</v>
      </c>
      <c r="R482" s="363">
        <v>0.9</v>
      </c>
      <c r="S482" s="364"/>
      <c r="T482" s="337"/>
      <c r="U482" s="337"/>
      <c r="V482" s="337"/>
      <c r="W482" s="337"/>
      <c r="X482" s="337"/>
    </row>
    <row r="483" spans="2:24" s="54" customFormat="1" ht="11.4">
      <c r="B483" s="337"/>
      <c r="C483" s="360" t="s">
        <v>525</v>
      </c>
      <c r="D483" s="361"/>
      <c r="E483" s="338" t="s">
        <v>530</v>
      </c>
      <c r="F483" s="339"/>
      <c r="G483" s="340" t="s">
        <v>95</v>
      </c>
      <c r="H483" s="340" t="s">
        <v>96</v>
      </c>
      <c r="I483" s="362">
        <v>45537</v>
      </c>
      <c r="J483" s="362">
        <v>46209</v>
      </c>
      <c r="K483" s="340" t="s">
        <v>101</v>
      </c>
      <c r="L483" s="341">
        <v>1000000000</v>
      </c>
      <c r="M483" s="341">
        <v>1000000000</v>
      </c>
      <c r="N483" s="341">
        <v>1023342465.91</v>
      </c>
      <c r="O483" s="341">
        <v>1000000000</v>
      </c>
      <c r="P483" s="342">
        <v>7.1999999999999995E-2</v>
      </c>
      <c r="Q483" s="343">
        <v>5.3193228328877471E-3</v>
      </c>
      <c r="R483" s="363">
        <v>0.9</v>
      </c>
      <c r="S483" s="364"/>
      <c r="T483" s="337"/>
      <c r="U483" s="337"/>
      <c r="V483" s="337"/>
      <c r="W483" s="337"/>
      <c r="X483" s="337"/>
    </row>
    <row r="484" spans="2:24" s="54" customFormat="1" ht="11.4">
      <c r="B484" s="337"/>
      <c r="C484" s="360" t="s">
        <v>525</v>
      </c>
      <c r="D484" s="361"/>
      <c r="E484" s="338" t="s">
        <v>530</v>
      </c>
      <c r="F484" s="339"/>
      <c r="G484" s="340" t="s">
        <v>95</v>
      </c>
      <c r="H484" s="340" t="s">
        <v>96</v>
      </c>
      <c r="I484" s="362">
        <v>45537</v>
      </c>
      <c r="J484" s="362">
        <v>46209</v>
      </c>
      <c r="K484" s="340" t="s">
        <v>101</v>
      </c>
      <c r="L484" s="341">
        <v>1000000000</v>
      </c>
      <c r="M484" s="341">
        <v>1000000000</v>
      </c>
      <c r="N484" s="341">
        <v>1023342465.91</v>
      </c>
      <c r="O484" s="341">
        <v>1000000000</v>
      </c>
      <c r="P484" s="342">
        <v>7.1999999999999995E-2</v>
      </c>
      <c r="Q484" s="343">
        <v>5.3193228328877471E-3</v>
      </c>
      <c r="R484" s="363">
        <v>0.9</v>
      </c>
      <c r="S484" s="364"/>
      <c r="T484" s="337"/>
      <c r="U484" s="337"/>
      <c r="V484" s="337"/>
      <c r="W484" s="337"/>
      <c r="X484" s="337"/>
    </row>
    <row r="485" spans="2:24" s="54" customFormat="1" ht="11.4">
      <c r="B485" s="337"/>
      <c r="C485" s="360" t="s">
        <v>525</v>
      </c>
      <c r="D485" s="361"/>
      <c r="E485" s="338" t="s">
        <v>530</v>
      </c>
      <c r="F485" s="339"/>
      <c r="G485" s="340" t="s">
        <v>95</v>
      </c>
      <c r="H485" s="340" t="s">
        <v>96</v>
      </c>
      <c r="I485" s="362">
        <v>45537</v>
      </c>
      <c r="J485" s="362">
        <v>46209</v>
      </c>
      <c r="K485" s="340" t="s">
        <v>101</v>
      </c>
      <c r="L485" s="341">
        <v>1000000000</v>
      </c>
      <c r="M485" s="341">
        <v>1000000000</v>
      </c>
      <c r="N485" s="341">
        <v>1023342465.91</v>
      </c>
      <c r="O485" s="341">
        <v>1000000000</v>
      </c>
      <c r="P485" s="342">
        <v>7.1999999999999995E-2</v>
      </c>
      <c r="Q485" s="343">
        <v>5.3193228328877471E-3</v>
      </c>
      <c r="R485" s="363">
        <v>0.9</v>
      </c>
      <c r="S485" s="364"/>
      <c r="T485" s="337"/>
      <c r="U485" s="337"/>
      <c r="V485" s="337"/>
      <c r="W485" s="337"/>
      <c r="X485" s="337"/>
    </row>
    <row r="486" spans="2:24" s="54" customFormat="1" ht="11.4">
      <c r="B486" s="337"/>
      <c r="C486" s="360" t="s">
        <v>525</v>
      </c>
      <c r="D486" s="361"/>
      <c r="E486" s="338" t="s">
        <v>530</v>
      </c>
      <c r="F486" s="339"/>
      <c r="G486" s="340" t="s">
        <v>95</v>
      </c>
      <c r="H486" s="340" t="s">
        <v>96</v>
      </c>
      <c r="I486" s="362">
        <v>45478</v>
      </c>
      <c r="J486" s="362">
        <v>46209</v>
      </c>
      <c r="K486" s="340" t="s">
        <v>101</v>
      </c>
      <c r="L486" s="341">
        <v>1000000000</v>
      </c>
      <c r="M486" s="341">
        <v>1000000000</v>
      </c>
      <c r="N486" s="341">
        <v>1035064383.5599999</v>
      </c>
      <c r="O486" s="341">
        <v>1000000000</v>
      </c>
      <c r="P486" s="342">
        <v>7.1999999999999995E-2</v>
      </c>
      <c r="Q486" s="343">
        <v>5.3802532313398698E-3</v>
      </c>
      <c r="R486" s="363">
        <v>0.9</v>
      </c>
      <c r="S486" s="364"/>
      <c r="T486" s="337"/>
      <c r="U486" s="337"/>
      <c r="V486" s="337"/>
      <c r="W486" s="337"/>
      <c r="X486" s="337"/>
    </row>
    <row r="487" spans="2:24" s="54" customFormat="1" ht="11.4">
      <c r="B487" s="337"/>
      <c r="C487" s="360" t="s">
        <v>525</v>
      </c>
      <c r="D487" s="361"/>
      <c r="E487" s="338" t="s">
        <v>530</v>
      </c>
      <c r="F487" s="339"/>
      <c r="G487" s="340" t="s">
        <v>95</v>
      </c>
      <c r="H487" s="340" t="s">
        <v>96</v>
      </c>
      <c r="I487" s="362">
        <v>45478</v>
      </c>
      <c r="J487" s="362">
        <v>46209</v>
      </c>
      <c r="K487" s="340" t="s">
        <v>101</v>
      </c>
      <c r="L487" s="341">
        <v>1000000000</v>
      </c>
      <c r="M487" s="341">
        <v>1000000000</v>
      </c>
      <c r="N487" s="341">
        <v>1035064383.5599999</v>
      </c>
      <c r="O487" s="341">
        <v>1000000000</v>
      </c>
      <c r="P487" s="342">
        <v>7.1999999999999995E-2</v>
      </c>
      <c r="Q487" s="343">
        <v>5.3802532313398698E-3</v>
      </c>
      <c r="R487" s="363">
        <v>0.9</v>
      </c>
      <c r="S487" s="364"/>
      <c r="T487" s="337"/>
      <c r="U487" s="337"/>
      <c r="V487" s="337"/>
      <c r="W487" s="337"/>
      <c r="X487" s="337"/>
    </row>
    <row r="488" spans="2:24" s="54" customFormat="1" ht="11.4">
      <c r="B488" s="337"/>
      <c r="C488" s="360" t="s">
        <v>525</v>
      </c>
      <c r="D488" s="361"/>
      <c r="E488" s="338" t="s">
        <v>530</v>
      </c>
      <c r="F488" s="339"/>
      <c r="G488" s="340" t="s">
        <v>95</v>
      </c>
      <c r="H488" s="340" t="s">
        <v>96</v>
      </c>
      <c r="I488" s="362">
        <v>45478</v>
      </c>
      <c r="J488" s="362">
        <v>46209</v>
      </c>
      <c r="K488" s="340" t="s">
        <v>101</v>
      </c>
      <c r="L488" s="341">
        <v>1000000000</v>
      </c>
      <c r="M488" s="341">
        <v>1000000000</v>
      </c>
      <c r="N488" s="341">
        <v>1035064383.5599999</v>
      </c>
      <c r="O488" s="341">
        <v>1000000000</v>
      </c>
      <c r="P488" s="342">
        <v>7.1999999999999995E-2</v>
      </c>
      <c r="Q488" s="343">
        <v>5.3802532313398698E-3</v>
      </c>
      <c r="R488" s="363">
        <v>1</v>
      </c>
      <c r="S488" s="364"/>
      <c r="T488" s="337"/>
      <c r="U488" s="337"/>
      <c r="V488" s="337"/>
      <c r="W488" s="337"/>
      <c r="X488" s="337"/>
    </row>
    <row r="489" spans="2:24" s="54" customFormat="1" ht="11.4">
      <c r="B489" s="337"/>
      <c r="C489" s="360" t="s">
        <v>525</v>
      </c>
      <c r="D489" s="361"/>
      <c r="E489" s="338" t="s">
        <v>530</v>
      </c>
      <c r="F489" s="339"/>
      <c r="G489" s="340" t="s">
        <v>95</v>
      </c>
      <c r="H489" s="340" t="s">
        <v>96</v>
      </c>
      <c r="I489" s="362">
        <v>45478</v>
      </c>
      <c r="J489" s="362">
        <v>46209</v>
      </c>
      <c r="K489" s="340" t="s">
        <v>101</v>
      </c>
      <c r="L489" s="341">
        <v>1000000000</v>
      </c>
      <c r="M489" s="341">
        <v>1000000000</v>
      </c>
      <c r="N489" s="341">
        <v>1035064383.5599999</v>
      </c>
      <c r="O489" s="341">
        <v>1000000000</v>
      </c>
      <c r="P489" s="342">
        <v>7.1999999999999995E-2</v>
      </c>
      <c r="Q489" s="343">
        <v>5.3802532313398698E-3</v>
      </c>
      <c r="R489" s="363">
        <v>0.9</v>
      </c>
      <c r="S489" s="364"/>
      <c r="T489" s="337"/>
      <c r="U489" s="337"/>
      <c r="V489" s="337"/>
      <c r="W489" s="337"/>
      <c r="X489" s="337"/>
    </row>
    <row r="490" spans="2:24" s="54" customFormat="1" ht="11.4">
      <c r="B490" s="337"/>
      <c r="C490" s="360" t="s">
        <v>525</v>
      </c>
      <c r="D490" s="361"/>
      <c r="E490" s="338" t="s">
        <v>530</v>
      </c>
      <c r="F490" s="339"/>
      <c r="G490" s="340" t="s">
        <v>95</v>
      </c>
      <c r="H490" s="340" t="s">
        <v>96</v>
      </c>
      <c r="I490" s="362">
        <v>45478</v>
      </c>
      <c r="J490" s="362">
        <v>46209</v>
      </c>
      <c r="K490" s="340" t="s">
        <v>101</v>
      </c>
      <c r="L490" s="341">
        <v>1000000000</v>
      </c>
      <c r="M490" s="341">
        <v>1000000000</v>
      </c>
      <c r="N490" s="341">
        <v>1035064383.76</v>
      </c>
      <c r="O490" s="341">
        <v>1000000000</v>
      </c>
      <c r="P490" s="342">
        <v>7.1999999999999995E-2</v>
      </c>
      <c r="Q490" s="343">
        <v>5.3802532323794679E-3</v>
      </c>
      <c r="R490" s="363">
        <v>0.9</v>
      </c>
      <c r="S490" s="364"/>
      <c r="T490" s="337"/>
      <c r="U490" s="337"/>
      <c r="V490" s="337"/>
      <c r="W490" s="337"/>
      <c r="X490" s="337"/>
    </row>
    <row r="491" spans="2:24" s="54" customFormat="1" ht="11.4">
      <c r="B491" s="337"/>
      <c r="C491" s="360" t="s">
        <v>621</v>
      </c>
      <c r="D491" s="361"/>
      <c r="E491" s="338" t="s">
        <v>624</v>
      </c>
      <c r="F491" s="339"/>
      <c r="G491" s="340" t="s">
        <v>95</v>
      </c>
      <c r="H491" s="340" t="s">
        <v>96</v>
      </c>
      <c r="I491" s="362">
        <v>45639</v>
      </c>
      <c r="J491" s="362">
        <v>45709</v>
      </c>
      <c r="K491" s="340" t="s">
        <v>101</v>
      </c>
      <c r="L491" s="341">
        <v>1743419863</v>
      </c>
      <c r="M491" s="341">
        <v>1743419863</v>
      </c>
      <c r="N491" s="341">
        <v>1749868128.27</v>
      </c>
      <c r="O491" s="341">
        <v>1700000000</v>
      </c>
      <c r="P491" s="342">
        <v>8.2500000000000004E-2</v>
      </c>
      <c r="Q491" s="343">
        <v>9.0957951998718069E-3</v>
      </c>
      <c r="R491" s="363">
        <v>0.9</v>
      </c>
      <c r="S491" s="364"/>
      <c r="T491" s="337"/>
      <c r="U491" s="337"/>
      <c r="V491" s="337"/>
      <c r="W491" s="337"/>
      <c r="X491" s="337"/>
    </row>
    <row r="492" spans="2:24" s="54" customFormat="1" ht="11.4">
      <c r="B492" s="337"/>
      <c r="C492" s="360" t="s">
        <v>619</v>
      </c>
      <c r="D492" s="361"/>
      <c r="E492" s="338" t="s">
        <v>623</v>
      </c>
      <c r="F492" s="339"/>
      <c r="G492" s="340" t="s">
        <v>95</v>
      </c>
      <c r="H492" s="340" t="s">
        <v>96</v>
      </c>
      <c r="I492" s="362">
        <v>45656</v>
      </c>
      <c r="J492" s="362">
        <v>48393</v>
      </c>
      <c r="K492" s="340" t="s">
        <v>101</v>
      </c>
      <c r="L492" s="341">
        <v>2000818681</v>
      </c>
      <c r="M492" s="341">
        <v>2000818681</v>
      </c>
      <c r="N492" s="341">
        <v>2001216103.8900001</v>
      </c>
      <c r="O492" s="341">
        <v>2000000000</v>
      </c>
      <c r="P492" s="342">
        <v>7.4499999999999997E-2</v>
      </c>
      <c r="Q492" s="343">
        <v>1.0402299200491639E-2</v>
      </c>
      <c r="R492" s="363">
        <v>1</v>
      </c>
      <c r="S492" s="364"/>
      <c r="T492" s="337"/>
      <c r="U492" s="337"/>
      <c r="V492" s="337"/>
      <c r="W492" s="337"/>
      <c r="X492" s="337"/>
    </row>
    <row r="493" spans="2:24" s="54" customFormat="1" ht="11.4">
      <c r="B493" s="337"/>
      <c r="C493" s="360" t="s">
        <v>525</v>
      </c>
      <c r="D493" s="361"/>
      <c r="E493" s="338" t="s">
        <v>616</v>
      </c>
      <c r="F493" s="339"/>
      <c r="G493" s="340" t="s">
        <v>95</v>
      </c>
      <c r="H493" s="340" t="s">
        <v>96</v>
      </c>
      <c r="I493" s="362">
        <v>45524</v>
      </c>
      <c r="J493" s="362">
        <v>45916</v>
      </c>
      <c r="K493" s="340" t="s">
        <v>101</v>
      </c>
      <c r="L493" s="341">
        <v>2500000000</v>
      </c>
      <c r="M493" s="341">
        <v>2500000000</v>
      </c>
      <c r="N493" s="341">
        <v>2566500000</v>
      </c>
      <c r="O493" s="341">
        <v>2500000000</v>
      </c>
      <c r="P493" s="342">
        <v>9.5000000000000001E-2</v>
      </c>
      <c r="Q493" s="343">
        <v>1.3340638647753585E-2</v>
      </c>
      <c r="R493" s="363">
        <v>0.9</v>
      </c>
      <c r="S493" s="364"/>
      <c r="T493" s="337"/>
      <c r="U493" s="337"/>
      <c r="V493" s="337"/>
      <c r="W493" s="337"/>
      <c r="X493" s="337"/>
    </row>
    <row r="494" spans="2:24" s="54" customFormat="1" ht="11.4">
      <c r="B494" s="337"/>
      <c r="C494" s="360" t="s">
        <v>619</v>
      </c>
      <c r="D494" s="361"/>
      <c r="E494" s="338" t="s">
        <v>623</v>
      </c>
      <c r="F494" s="339"/>
      <c r="G494" s="340" t="s">
        <v>95</v>
      </c>
      <c r="H494" s="340" t="s">
        <v>96</v>
      </c>
      <c r="I494" s="362">
        <v>45653</v>
      </c>
      <c r="J494" s="362">
        <v>48393</v>
      </c>
      <c r="K494" s="340" t="s">
        <v>101</v>
      </c>
      <c r="L494" s="341">
        <v>3111139344</v>
      </c>
      <c r="M494" s="341">
        <v>3111139344</v>
      </c>
      <c r="N494" s="341">
        <v>3001861208.1599998</v>
      </c>
      <c r="O494" s="341">
        <v>3000000000</v>
      </c>
      <c r="P494" s="342">
        <v>7.4499999999999997E-2</v>
      </c>
      <c r="Q494" s="343">
        <v>1.5603641398313488E-2</v>
      </c>
      <c r="R494" s="363">
        <v>1</v>
      </c>
      <c r="S494" s="364"/>
      <c r="T494" s="337"/>
      <c r="U494" s="337"/>
      <c r="V494" s="337"/>
      <c r="W494" s="337"/>
      <c r="X494" s="337"/>
    </row>
    <row r="495" spans="2:24" s="54" customFormat="1" ht="11.4">
      <c r="B495" s="337"/>
      <c r="C495" s="344" t="s">
        <v>689</v>
      </c>
      <c r="D495" s="345"/>
      <c r="E495" s="338"/>
      <c r="F495" s="339"/>
      <c r="G495" s="340"/>
      <c r="H495" s="340"/>
      <c r="I495" s="340"/>
      <c r="J495" s="340"/>
      <c r="K495" s="340"/>
      <c r="L495" s="346">
        <v>179753777888</v>
      </c>
      <c r="M495" s="346">
        <v>164786181434.54996</v>
      </c>
      <c r="N495" s="346">
        <v>182521211304.32993</v>
      </c>
      <c r="O495" s="346">
        <v>179559000000</v>
      </c>
      <c r="P495" s="340"/>
      <c r="Q495" s="347"/>
      <c r="R495" s="347"/>
      <c r="S495" s="347"/>
      <c r="T495" s="337"/>
      <c r="U495" s="337"/>
      <c r="V495" s="337"/>
      <c r="W495" s="337"/>
      <c r="X495" s="337"/>
    </row>
    <row r="496" spans="2:24" s="54" customFormat="1" ht="11.4">
      <c r="B496" s="337"/>
      <c r="C496" s="394" t="s">
        <v>690</v>
      </c>
      <c r="D496" s="394"/>
      <c r="E496" s="395"/>
      <c r="F496" s="340"/>
      <c r="G496" s="340"/>
      <c r="H496" s="340"/>
      <c r="I496" s="340"/>
      <c r="J496" s="340"/>
      <c r="K496" s="340"/>
      <c r="L496" s="346">
        <v>41179000000</v>
      </c>
      <c r="M496" s="346">
        <v>40263837987</v>
      </c>
      <c r="N496" s="346">
        <v>40523004666</v>
      </c>
      <c r="O496" s="346">
        <v>41179000000</v>
      </c>
      <c r="P496" s="340"/>
      <c r="Q496" s="347"/>
      <c r="R496" s="347"/>
      <c r="S496" s="347"/>
      <c r="T496" s="337"/>
      <c r="U496" s="337"/>
      <c r="V496" s="337"/>
      <c r="W496" s="337"/>
      <c r="X496" s="337"/>
    </row>
    <row r="497" spans="2:24">
      <c r="B497" s="196"/>
      <c r="C497" s="196"/>
      <c r="D497" s="196"/>
      <c r="E497" s="199"/>
      <c r="F497" s="196"/>
      <c r="G497" s="196"/>
      <c r="H497" s="196"/>
      <c r="I497" s="196"/>
      <c r="J497" s="196"/>
      <c r="K497" s="196"/>
      <c r="L497" s="197"/>
      <c r="M497" s="196"/>
      <c r="N497" s="367"/>
      <c r="O497" s="196"/>
      <c r="P497" s="196"/>
      <c r="Q497" s="196"/>
      <c r="R497" s="196"/>
      <c r="S497" s="196"/>
      <c r="T497" s="196"/>
      <c r="U497" s="196"/>
      <c r="V497" s="196"/>
      <c r="W497" s="196"/>
      <c r="X497" s="196"/>
    </row>
    <row r="498" spans="2:24">
      <c r="B498" s="196"/>
      <c r="C498" s="196"/>
      <c r="D498" s="196"/>
      <c r="E498" s="199"/>
      <c r="F498" s="196"/>
      <c r="G498" s="196"/>
      <c r="H498" s="196"/>
      <c r="I498" s="196"/>
      <c r="J498" s="196"/>
      <c r="K498" s="196"/>
      <c r="L498" s="197"/>
      <c r="M498" s="196"/>
      <c r="N498" s="196"/>
      <c r="O498" s="196"/>
      <c r="P498" s="196"/>
      <c r="Q498" s="196"/>
      <c r="R498" s="196"/>
      <c r="S498" s="196"/>
      <c r="T498" s="196"/>
      <c r="U498" s="196"/>
      <c r="V498" s="196"/>
      <c r="W498" s="196"/>
      <c r="X498" s="196"/>
    </row>
    <row r="499" spans="2:24">
      <c r="B499" s="196"/>
      <c r="C499" s="201"/>
      <c r="D499" s="201"/>
      <c r="E499" s="196"/>
      <c r="F499" s="196"/>
      <c r="G499" s="196"/>
      <c r="H499" s="196"/>
      <c r="I499" s="196"/>
      <c r="J499" s="196"/>
      <c r="K499" s="196"/>
      <c r="L499" s="197"/>
      <c r="M499" s="196"/>
      <c r="N499" s="202"/>
      <c r="O499" s="196"/>
      <c r="P499" s="196"/>
      <c r="Q499" s="196"/>
      <c r="R499" s="196"/>
      <c r="S499" s="196"/>
      <c r="T499" s="196"/>
      <c r="U499" s="196"/>
      <c r="V499" s="196"/>
      <c r="W499" s="196"/>
      <c r="X499" s="196"/>
    </row>
    <row r="500" spans="2:24">
      <c r="B500" s="196"/>
      <c r="C500" s="104" t="s">
        <v>648</v>
      </c>
      <c r="D500" s="104"/>
      <c r="E500" s="104"/>
      <c r="F500" s="195"/>
      <c r="G500" s="196"/>
      <c r="H500" s="196"/>
      <c r="I500" s="196"/>
      <c r="J500" s="196"/>
      <c r="K500" s="196"/>
      <c r="L500" s="196"/>
      <c r="M500" s="196"/>
      <c r="N500" s="202"/>
      <c r="O500" s="196"/>
      <c r="P500" s="196"/>
      <c r="Q500" s="196"/>
      <c r="R500" s="196"/>
      <c r="S500" s="196"/>
      <c r="T500" s="196"/>
      <c r="U500" s="196"/>
      <c r="V500" s="196"/>
      <c r="W500" s="196"/>
      <c r="X500" s="196"/>
    </row>
    <row r="501" spans="2:24">
      <c r="B501" s="70"/>
      <c r="C501" s="104"/>
      <c r="D501" s="104"/>
      <c r="E501" s="104"/>
      <c r="F501" s="70"/>
      <c r="G501" s="175"/>
      <c r="H501" s="70"/>
      <c r="I501" s="196"/>
      <c r="J501" s="196"/>
      <c r="K501" s="196"/>
      <c r="L501" s="196"/>
      <c r="M501" s="196"/>
      <c r="N501" s="70"/>
      <c r="O501" s="70"/>
      <c r="P501" s="70"/>
      <c r="Q501" s="70"/>
      <c r="R501" s="70"/>
      <c r="S501" s="70"/>
      <c r="T501" s="70"/>
      <c r="U501" s="70"/>
      <c r="V501" s="70"/>
      <c r="W501" s="70"/>
      <c r="X501" s="70"/>
    </row>
    <row r="502" spans="2:24">
      <c r="B502" s="70"/>
      <c r="C502" s="70" t="s">
        <v>679</v>
      </c>
      <c r="D502" s="70"/>
      <c r="E502" s="70"/>
      <c r="F502" s="70"/>
      <c r="G502" s="203"/>
      <c r="I502" s="196"/>
      <c r="J502" s="196"/>
      <c r="K502" s="196"/>
      <c r="L502" s="196"/>
      <c r="M502" s="196"/>
      <c r="N502" s="70"/>
      <c r="O502" s="70"/>
      <c r="P502" s="70"/>
      <c r="Q502" s="70"/>
      <c r="R502" s="70"/>
      <c r="S502" s="70"/>
      <c r="T502" s="70"/>
      <c r="U502" s="70"/>
      <c r="V502" s="70"/>
      <c r="W502" s="70"/>
      <c r="X502" s="70"/>
    </row>
    <row r="503" spans="2:24">
      <c r="B503" s="196"/>
      <c r="C503" s="104"/>
      <c r="D503" s="104"/>
      <c r="E503" s="104"/>
      <c r="F503" s="195"/>
      <c r="G503" s="196"/>
      <c r="H503" s="196"/>
      <c r="I503" s="196"/>
      <c r="J503" s="196"/>
      <c r="K503" s="196"/>
      <c r="L503" s="196"/>
      <c r="M503" s="196"/>
      <c r="N503" s="202"/>
      <c r="O503" s="196"/>
      <c r="P503" s="196"/>
      <c r="Q503" s="196"/>
      <c r="R503" s="196"/>
      <c r="S503" s="196"/>
      <c r="T503" s="196"/>
      <c r="U503" s="196"/>
      <c r="V503" s="196"/>
      <c r="W503" s="196"/>
      <c r="X503" s="196"/>
    </row>
    <row r="504" spans="2:24" ht="19.95" customHeight="1">
      <c r="B504" s="70"/>
      <c r="C504" s="448" t="s">
        <v>77</v>
      </c>
      <c r="D504" s="449"/>
      <c r="E504" s="450"/>
      <c r="F504" s="32">
        <v>45657</v>
      </c>
      <c r="G504" s="32">
        <v>45291</v>
      </c>
      <c r="I504" s="196"/>
      <c r="J504" s="196"/>
      <c r="K504" s="196"/>
      <c r="L504" s="196"/>
      <c r="M504" s="196"/>
      <c r="N504" s="70"/>
      <c r="O504" s="70"/>
      <c r="P504" s="70"/>
      <c r="Q504" s="70"/>
      <c r="R504" s="70"/>
      <c r="S504" s="70"/>
      <c r="T504" s="70"/>
      <c r="U504" s="70"/>
      <c r="V504" s="70"/>
      <c r="W504" s="70"/>
      <c r="X504" s="70"/>
    </row>
    <row r="505" spans="2:24">
      <c r="B505" s="70"/>
      <c r="C505" s="177" t="s">
        <v>637</v>
      </c>
      <c r="D505" s="334"/>
      <c r="E505" s="178"/>
      <c r="F505" s="204">
        <v>129318218.90000001</v>
      </c>
      <c r="G505" s="204">
        <v>53951779</v>
      </c>
      <c r="I505" s="196"/>
      <c r="J505" s="196"/>
      <c r="K505" s="196"/>
      <c r="L505" s="196"/>
      <c r="M505" s="196"/>
      <c r="N505" s="70"/>
      <c r="O505" s="70"/>
      <c r="P505" s="70"/>
      <c r="Q505" s="70"/>
      <c r="R505" s="70"/>
      <c r="S505" s="70"/>
      <c r="T505" s="70"/>
      <c r="U505" s="70"/>
      <c r="V505" s="70"/>
      <c r="W505" s="70"/>
      <c r="X505" s="70"/>
    </row>
    <row r="506" spans="2:24">
      <c r="B506" s="70"/>
      <c r="C506" s="180" t="s">
        <v>31</v>
      </c>
      <c r="D506" s="335"/>
      <c r="E506" s="181"/>
      <c r="F506" s="205">
        <v>129318218.90000001</v>
      </c>
      <c r="G506" s="205">
        <v>53951779</v>
      </c>
      <c r="I506" s="196"/>
      <c r="J506" s="196"/>
      <c r="K506" s="196"/>
      <c r="L506" s="196"/>
      <c r="M506" s="196"/>
      <c r="N506" s="70"/>
      <c r="O506" s="70"/>
      <c r="P506" s="70"/>
      <c r="Q506" s="70"/>
      <c r="R506" s="70"/>
      <c r="S506" s="70"/>
      <c r="T506" s="70"/>
      <c r="U506" s="70"/>
      <c r="V506" s="70"/>
      <c r="W506" s="70"/>
      <c r="X506" s="70"/>
    </row>
    <row r="507" spans="2:24">
      <c r="B507" s="196"/>
      <c r="C507" s="104"/>
      <c r="D507" s="104"/>
      <c r="E507" s="104"/>
      <c r="F507" s="195"/>
      <c r="G507" s="196"/>
      <c r="H507" s="196"/>
      <c r="I507" s="196"/>
      <c r="J507" s="196"/>
      <c r="K507" s="196"/>
      <c r="L507" s="196"/>
      <c r="M507" s="196"/>
      <c r="N507" s="202"/>
      <c r="O507" s="196"/>
      <c r="P507" s="196"/>
      <c r="Q507" s="196"/>
      <c r="R507" s="196"/>
      <c r="S507" s="196"/>
      <c r="T507" s="196"/>
      <c r="U507" s="196"/>
      <c r="V507" s="196"/>
      <c r="W507" s="196"/>
      <c r="X507" s="196"/>
    </row>
    <row r="508" spans="2:24">
      <c r="B508" s="196"/>
      <c r="C508" s="104" t="s">
        <v>639</v>
      </c>
      <c r="D508" s="104"/>
      <c r="E508" s="104"/>
      <c r="F508" s="195"/>
      <c r="G508" s="196"/>
      <c r="H508" s="196"/>
      <c r="I508" s="196"/>
      <c r="J508" s="196"/>
      <c r="K508" s="196"/>
      <c r="L508" s="196"/>
      <c r="M508" s="196"/>
      <c r="N508" s="196"/>
      <c r="O508" s="196"/>
      <c r="P508" s="196"/>
      <c r="Q508" s="196"/>
      <c r="R508" s="196"/>
      <c r="S508" s="196"/>
      <c r="T508" s="196"/>
      <c r="U508" s="196"/>
      <c r="V508" s="196"/>
      <c r="W508" s="196"/>
      <c r="X508" s="196"/>
    </row>
    <row r="509" spans="2:24">
      <c r="B509" s="70"/>
      <c r="C509" s="104"/>
      <c r="D509" s="104"/>
      <c r="E509" s="104"/>
      <c r="F509" s="70"/>
      <c r="G509" s="175"/>
      <c r="H509" s="70"/>
      <c r="I509" s="196"/>
      <c r="J509" s="196"/>
      <c r="K509" s="196"/>
      <c r="L509" s="196"/>
      <c r="M509" s="196"/>
      <c r="N509" s="70"/>
      <c r="O509" s="70"/>
      <c r="P509" s="70"/>
      <c r="Q509" s="70"/>
      <c r="R509" s="70"/>
      <c r="S509" s="70"/>
      <c r="T509" s="70"/>
      <c r="U509" s="70"/>
      <c r="V509" s="70"/>
      <c r="W509" s="70"/>
      <c r="X509" s="70"/>
    </row>
    <row r="510" spans="2:24">
      <c r="B510" s="70"/>
      <c r="C510" s="70" t="s">
        <v>679</v>
      </c>
      <c r="D510" s="70"/>
      <c r="E510" s="70"/>
      <c r="F510" s="70"/>
      <c r="G510" s="203"/>
      <c r="I510" s="196"/>
      <c r="J510" s="196"/>
      <c r="K510" s="196"/>
      <c r="L510" s="196"/>
      <c r="M510" s="196"/>
      <c r="N510" s="70"/>
      <c r="O510" s="70"/>
      <c r="P510" s="70"/>
      <c r="Q510" s="70"/>
      <c r="R510" s="70"/>
      <c r="S510" s="70"/>
      <c r="T510" s="70"/>
      <c r="U510" s="70"/>
      <c r="V510" s="70"/>
      <c r="W510" s="70"/>
      <c r="X510" s="70"/>
    </row>
    <row r="511" spans="2:24">
      <c r="B511" s="70"/>
      <c r="C511" s="104"/>
      <c r="D511" s="104"/>
      <c r="E511" s="104"/>
      <c r="F511" s="195"/>
      <c r="G511" s="196"/>
      <c r="I511" s="196"/>
      <c r="J511" s="196"/>
      <c r="K511" s="196"/>
      <c r="L511" s="196"/>
      <c r="M511" s="196"/>
      <c r="N511" s="70"/>
      <c r="O511" s="70"/>
      <c r="P511" s="70"/>
      <c r="Q511" s="70"/>
      <c r="R511" s="70"/>
      <c r="S511" s="70"/>
      <c r="T511" s="70"/>
      <c r="U511" s="70"/>
      <c r="V511" s="70"/>
      <c r="W511" s="70"/>
      <c r="X511" s="70"/>
    </row>
    <row r="512" spans="2:24" ht="19.95" customHeight="1">
      <c r="B512" s="70"/>
      <c r="C512" s="448" t="s">
        <v>77</v>
      </c>
      <c r="D512" s="449"/>
      <c r="E512" s="450"/>
      <c r="F512" s="32">
        <v>45657</v>
      </c>
      <c r="G512" s="32">
        <v>45291</v>
      </c>
      <c r="I512" s="196"/>
      <c r="J512" s="196"/>
      <c r="K512" s="196"/>
      <c r="L512" s="196"/>
      <c r="M512" s="196"/>
      <c r="N512" s="70"/>
      <c r="O512" s="70"/>
      <c r="P512" s="70"/>
      <c r="Q512" s="70"/>
      <c r="R512" s="70"/>
      <c r="S512" s="70"/>
      <c r="T512" s="70"/>
      <c r="U512" s="70"/>
      <c r="V512" s="70"/>
      <c r="W512" s="70"/>
      <c r="X512" s="70"/>
    </row>
    <row r="513" spans="2:24" ht="19.95" customHeight="1">
      <c r="B513" s="70"/>
      <c r="C513" s="177" t="s">
        <v>524</v>
      </c>
      <c r="D513" s="334"/>
      <c r="E513" s="178"/>
      <c r="F513" s="396">
        <v>-438456479</v>
      </c>
      <c r="G513" s="396">
        <v>0</v>
      </c>
      <c r="I513" s="196"/>
      <c r="J513" s="196"/>
      <c r="K513" s="196"/>
      <c r="L513" s="196"/>
      <c r="M513" s="196"/>
      <c r="N513" s="70"/>
      <c r="O513" s="70"/>
      <c r="P513" s="70"/>
      <c r="Q513" s="70"/>
      <c r="R513" s="70"/>
      <c r="S513" s="70"/>
      <c r="T513" s="70"/>
      <c r="U513" s="70"/>
      <c r="V513" s="70"/>
      <c r="W513" s="70"/>
      <c r="X513" s="70"/>
    </row>
    <row r="514" spans="2:24" ht="19.95" customHeight="1">
      <c r="B514" s="70"/>
      <c r="C514" s="177" t="s">
        <v>638</v>
      </c>
      <c r="D514" s="334"/>
      <c r="E514" s="178"/>
      <c r="F514" s="396">
        <v>-39890411</v>
      </c>
      <c r="G514" s="396">
        <v>0</v>
      </c>
      <c r="I514" s="196"/>
      <c r="J514" s="196"/>
      <c r="K514" s="196"/>
      <c r="L514" s="196"/>
      <c r="M514" s="196"/>
      <c r="N514" s="70"/>
      <c r="O514" s="70"/>
      <c r="P514" s="70"/>
      <c r="Q514" s="70"/>
      <c r="R514" s="70"/>
      <c r="S514" s="70"/>
      <c r="T514" s="70"/>
      <c r="U514" s="70"/>
      <c r="V514" s="70"/>
      <c r="W514" s="70"/>
      <c r="X514" s="70"/>
    </row>
    <row r="515" spans="2:24">
      <c r="B515" s="70"/>
      <c r="C515" s="177" t="s">
        <v>640</v>
      </c>
      <c r="D515" s="334"/>
      <c r="E515" s="178"/>
      <c r="F515" s="396">
        <v>-2612330</v>
      </c>
      <c r="G515" s="396">
        <v>0</v>
      </c>
      <c r="I515" s="196"/>
      <c r="J515" s="196"/>
      <c r="K515" s="196"/>
      <c r="L515" s="196"/>
      <c r="M515" s="196"/>
      <c r="N515" s="70"/>
      <c r="O515" s="70"/>
      <c r="P515" s="70"/>
      <c r="Q515" s="70"/>
      <c r="R515" s="70"/>
      <c r="S515" s="70"/>
      <c r="T515" s="70"/>
      <c r="U515" s="70"/>
      <c r="V515" s="70"/>
      <c r="W515" s="70"/>
      <c r="X515" s="70"/>
    </row>
    <row r="516" spans="2:24">
      <c r="B516" s="70"/>
      <c r="C516" s="180" t="s">
        <v>31</v>
      </c>
      <c r="D516" s="335"/>
      <c r="E516" s="181"/>
      <c r="F516" s="397">
        <v>-480959220</v>
      </c>
      <c r="G516" s="397">
        <v>0</v>
      </c>
      <c r="I516" s="196"/>
      <c r="J516" s="196"/>
      <c r="K516" s="196"/>
      <c r="L516" s="196"/>
      <c r="M516" s="196"/>
      <c r="N516" s="70"/>
      <c r="O516" s="70"/>
      <c r="P516" s="70"/>
      <c r="Q516" s="70"/>
      <c r="R516" s="70"/>
      <c r="S516" s="70"/>
      <c r="T516" s="70"/>
      <c r="U516" s="70"/>
      <c r="V516" s="70"/>
      <c r="W516" s="70"/>
      <c r="X516" s="70"/>
    </row>
    <row r="517" spans="2:24">
      <c r="B517" s="70"/>
      <c r="C517" s="104"/>
      <c r="D517" s="104"/>
      <c r="E517" s="104"/>
      <c r="F517" s="195"/>
      <c r="G517" s="196"/>
      <c r="I517" s="196"/>
      <c r="J517" s="196"/>
      <c r="K517" s="196"/>
      <c r="L517" s="196"/>
      <c r="M517" s="196"/>
      <c r="N517" s="70"/>
      <c r="O517" s="70"/>
      <c r="P517" s="70"/>
      <c r="Q517" s="70"/>
      <c r="R517" s="70"/>
      <c r="S517" s="70"/>
      <c r="T517" s="70"/>
      <c r="U517" s="70"/>
      <c r="V517" s="70"/>
      <c r="W517" s="70"/>
      <c r="X517" s="70"/>
    </row>
    <row r="518" spans="2:24">
      <c r="B518" s="70"/>
      <c r="C518" s="104" t="s">
        <v>641</v>
      </c>
      <c r="D518" s="104"/>
      <c r="E518" s="104"/>
      <c r="F518" s="195"/>
      <c r="G518" s="196"/>
      <c r="I518" s="196"/>
      <c r="J518" s="196"/>
      <c r="K518" s="196"/>
      <c r="L518" s="196"/>
      <c r="M518" s="196"/>
      <c r="N518" s="70"/>
      <c r="O518" s="70"/>
      <c r="P518" s="70"/>
      <c r="Q518" s="70"/>
      <c r="R518" s="70"/>
      <c r="S518" s="70"/>
      <c r="T518" s="70"/>
      <c r="U518" s="70"/>
      <c r="V518" s="70"/>
      <c r="W518" s="70"/>
      <c r="X518" s="70"/>
    </row>
    <row r="519" spans="2:24">
      <c r="B519" s="70"/>
      <c r="C519" s="104"/>
      <c r="D519" s="104"/>
      <c r="E519" s="104"/>
      <c r="F519" s="70"/>
      <c r="G519" s="175"/>
      <c r="I519" s="196"/>
      <c r="J519" s="196"/>
      <c r="K519" s="196"/>
      <c r="L519" s="196"/>
      <c r="M519" s="196"/>
      <c r="N519" s="70"/>
      <c r="O519" s="70"/>
      <c r="P519" s="70"/>
      <c r="Q519" s="70"/>
      <c r="R519" s="70"/>
      <c r="S519" s="70"/>
      <c r="T519" s="70"/>
      <c r="U519" s="70"/>
      <c r="V519" s="70"/>
      <c r="W519" s="70"/>
      <c r="X519" s="70"/>
    </row>
    <row r="520" spans="2:24">
      <c r="B520" s="70"/>
      <c r="C520" s="70" t="s">
        <v>679</v>
      </c>
      <c r="D520" s="70"/>
      <c r="E520" s="70"/>
      <c r="F520" s="70"/>
      <c r="G520" s="203"/>
      <c r="I520" s="196"/>
      <c r="J520" s="196"/>
      <c r="K520" s="196"/>
      <c r="L520" s="196"/>
      <c r="M520" s="196"/>
      <c r="N520" s="70"/>
      <c r="O520" s="70"/>
      <c r="P520" s="70"/>
      <c r="Q520" s="70"/>
      <c r="R520" s="70"/>
      <c r="S520" s="70"/>
      <c r="T520" s="70"/>
      <c r="U520" s="70"/>
      <c r="V520" s="70"/>
      <c r="W520" s="70"/>
      <c r="X520" s="70"/>
    </row>
    <row r="521" spans="2:24">
      <c r="B521" s="70"/>
      <c r="C521" s="70"/>
      <c r="D521" s="70"/>
      <c r="E521" s="70"/>
      <c r="F521" s="70"/>
      <c r="G521" s="195"/>
      <c r="I521" s="196"/>
      <c r="J521" s="196"/>
      <c r="K521" s="196"/>
      <c r="L521" s="196"/>
      <c r="M521" s="196"/>
      <c r="N521" s="70"/>
      <c r="O521" s="70"/>
      <c r="P521" s="70"/>
      <c r="Q521" s="70"/>
      <c r="R521" s="70"/>
      <c r="S521" s="70"/>
      <c r="T521" s="70"/>
      <c r="U521" s="70"/>
      <c r="V521" s="70"/>
      <c r="W521" s="70"/>
      <c r="X521" s="70"/>
    </row>
    <row r="522" spans="2:24">
      <c r="B522" s="70"/>
      <c r="C522" s="448" t="s">
        <v>77</v>
      </c>
      <c r="D522" s="449"/>
      <c r="E522" s="450"/>
      <c r="F522" s="32">
        <v>45657</v>
      </c>
      <c r="G522" s="32">
        <v>45291</v>
      </c>
      <c r="I522" s="196"/>
      <c r="J522" s="196"/>
      <c r="K522" s="196"/>
      <c r="L522" s="196"/>
      <c r="M522" s="196"/>
      <c r="N522" s="70"/>
      <c r="O522" s="70"/>
      <c r="P522" s="70"/>
      <c r="Q522" s="70"/>
      <c r="R522" s="70"/>
      <c r="S522" s="70"/>
      <c r="T522" s="70"/>
      <c r="U522" s="70"/>
      <c r="V522" s="70"/>
      <c r="W522" s="70"/>
      <c r="X522" s="70"/>
    </row>
    <row r="523" spans="2:24">
      <c r="B523" s="70"/>
      <c r="C523" s="177" t="s">
        <v>102</v>
      </c>
      <c r="D523" s="334"/>
      <c r="E523" s="178"/>
      <c r="F523" s="396">
        <v>-229231540.66</v>
      </c>
      <c r="G523" s="396">
        <v>-43541545</v>
      </c>
      <c r="I523" s="196"/>
      <c r="J523" s="196"/>
      <c r="K523" s="196"/>
      <c r="L523" s="196"/>
      <c r="M523" s="196"/>
      <c r="N523" s="70"/>
      <c r="O523" s="70"/>
      <c r="P523" s="70"/>
      <c r="Q523" s="70"/>
      <c r="R523" s="70"/>
      <c r="S523" s="70"/>
      <c r="T523" s="70"/>
      <c r="U523" s="70"/>
      <c r="V523" s="70"/>
      <c r="W523" s="70"/>
      <c r="X523" s="70"/>
    </row>
    <row r="524" spans="2:24">
      <c r="B524" s="70"/>
      <c r="C524" s="180" t="s">
        <v>31</v>
      </c>
      <c r="D524" s="335"/>
      <c r="E524" s="181"/>
      <c r="F524" s="397">
        <v>-229231540.66</v>
      </c>
      <c r="G524" s="397">
        <v>-43541545</v>
      </c>
      <c r="I524" s="196"/>
      <c r="J524" s="196"/>
      <c r="K524" s="196"/>
      <c r="L524" s="196"/>
      <c r="M524" s="196"/>
      <c r="N524" s="70"/>
      <c r="O524" s="70"/>
      <c r="P524" s="70"/>
      <c r="Q524" s="70"/>
      <c r="R524" s="70"/>
      <c r="S524" s="70"/>
      <c r="T524" s="70"/>
      <c r="U524" s="70"/>
      <c r="V524" s="70"/>
      <c r="W524" s="70"/>
      <c r="X524" s="70"/>
    </row>
    <row r="525" spans="2:24">
      <c r="B525" s="70"/>
      <c r="C525" s="31"/>
      <c r="D525" s="31"/>
      <c r="E525" s="31"/>
      <c r="F525" s="206"/>
      <c r="G525" s="207"/>
      <c r="I525" s="196"/>
      <c r="J525" s="196"/>
      <c r="K525" s="196"/>
      <c r="L525" s="196"/>
      <c r="M525" s="196"/>
      <c r="N525" s="70"/>
      <c r="O525" s="70"/>
      <c r="P525" s="70"/>
      <c r="Q525" s="70"/>
      <c r="R525" s="70"/>
      <c r="S525" s="70"/>
      <c r="T525" s="70"/>
      <c r="U525" s="70"/>
      <c r="V525" s="70"/>
      <c r="W525" s="70"/>
      <c r="X525" s="70"/>
    </row>
    <row r="526" spans="2:24">
      <c r="B526" s="70"/>
      <c r="C526" s="70"/>
      <c r="D526" s="70"/>
      <c r="E526" s="70"/>
      <c r="F526" s="70"/>
      <c r="G526" s="70"/>
      <c r="H526" s="70"/>
      <c r="I526" s="196"/>
      <c r="J526" s="196"/>
      <c r="K526" s="196"/>
      <c r="L526" s="196"/>
      <c r="M526" s="196"/>
      <c r="N526" s="70"/>
      <c r="O526" s="70"/>
      <c r="P526" s="70"/>
      <c r="Q526" s="70"/>
      <c r="R526" s="70"/>
      <c r="S526" s="70"/>
      <c r="T526" s="70"/>
      <c r="U526" s="70"/>
      <c r="V526" s="70"/>
      <c r="W526" s="70"/>
      <c r="X526" s="70"/>
    </row>
    <row r="527" spans="2:24">
      <c r="B527" s="70"/>
      <c r="C527" s="104" t="s">
        <v>642</v>
      </c>
      <c r="D527" s="104"/>
      <c r="E527" s="104"/>
      <c r="F527" s="195"/>
      <c r="G527" s="196"/>
      <c r="H527" s="70"/>
      <c r="I527" s="196"/>
      <c r="J527" s="196"/>
      <c r="K527" s="196"/>
      <c r="L527" s="196"/>
      <c r="M527" s="196"/>
      <c r="N527" s="70"/>
      <c r="O527" s="70"/>
      <c r="P527" s="70"/>
      <c r="Q527" s="70"/>
      <c r="R527" s="70"/>
      <c r="S527" s="70"/>
      <c r="T527" s="70"/>
      <c r="U527" s="70"/>
      <c r="V527" s="70"/>
      <c r="W527" s="70"/>
      <c r="X527" s="70"/>
    </row>
    <row r="528" spans="2:24">
      <c r="B528" s="70"/>
      <c r="C528" s="104"/>
      <c r="D528" s="104"/>
      <c r="E528" s="104"/>
      <c r="F528" s="70"/>
      <c r="G528" s="175"/>
      <c r="H528" s="70"/>
      <c r="I528" s="196"/>
      <c r="J528" s="196"/>
      <c r="K528" s="196"/>
      <c r="L528" s="196"/>
      <c r="M528" s="196"/>
      <c r="N528" s="70"/>
      <c r="O528" s="70"/>
      <c r="P528" s="70"/>
      <c r="Q528" s="70"/>
      <c r="R528" s="70"/>
      <c r="S528" s="70"/>
      <c r="T528" s="70"/>
      <c r="U528" s="70"/>
      <c r="V528" s="70"/>
      <c r="W528" s="70"/>
      <c r="X528" s="70"/>
    </row>
    <row r="529" spans="2:24">
      <c r="B529" s="70"/>
      <c r="C529" s="70" t="s">
        <v>680</v>
      </c>
      <c r="D529" s="70"/>
      <c r="E529" s="70"/>
      <c r="F529" s="70"/>
      <c r="G529" s="203"/>
      <c r="H529" s="70"/>
      <c r="I529" s="196"/>
      <c r="J529" s="196"/>
      <c r="K529" s="196"/>
      <c r="L529" s="196"/>
      <c r="M529" s="196"/>
      <c r="N529" s="70"/>
      <c r="O529" s="70"/>
      <c r="P529" s="70"/>
      <c r="Q529" s="70"/>
      <c r="R529" s="70"/>
      <c r="S529" s="70"/>
      <c r="T529" s="70"/>
      <c r="U529" s="70"/>
      <c r="V529" s="70"/>
      <c r="W529" s="70"/>
      <c r="X529" s="70"/>
    </row>
    <row r="530" spans="2:24">
      <c r="B530" s="70"/>
      <c r="C530" s="70"/>
      <c r="D530" s="70"/>
      <c r="E530" s="70"/>
      <c r="F530" s="70"/>
      <c r="G530" s="195"/>
      <c r="H530" s="70"/>
      <c r="I530" s="196"/>
      <c r="J530" s="196"/>
      <c r="K530" s="196"/>
      <c r="L530" s="196"/>
      <c r="M530" s="196"/>
      <c r="N530" s="70"/>
      <c r="O530" s="70"/>
      <c r="P530" s="70"/>
      <c r="Q530" s="70"/>
      <c r="R530" s="70"/>
      <c r="S530" s="70"/>
      <c r="T530" s="70"/>
      <c r="U530" s="70"/>
      <c r="V530" s="70"/>
      <c r="W530" s="70"/>
      <c r="X530" s="70"/>
    </row>
    <row r="531" spans="2:24" ht="19.95" customHeight="1">
      <c r="B531" s="70"/>
      <c r="C531" s="448" t="s">
        <v>77</v>
      </c>
      <c r="D531" s="449"/>
      <c r="E531" s="450"/>
      <c r="F531" s="32">
        <v>45657</v>
      </c>
      <c r="G531" s="32" t="s">
        <v>651</v>
      </c>
      <c r="H531" s="70"/>
      <c r="I531" s="196"/>
      <c r="J531" s="196"/>
      <c r="K531" s="196"/>
      <c r="L531" s="196"/>
      <c r="M531" s="196"/>
      <c r="N531" s="70"/>
      <c r="O531" s="70"/>
      <c r="P531" s="70"/>
      <c r="Q531" s="70"/>
      <c r="R531" s="70"/>
      <c r="S531" s="70"/>
      <c r="T531" s="70"/>
      <c r="U531" s="70"/>
      <c r="V531" s="70"/>
      <c r="W531" s="70"/>
      <c r="X531" s="70"/>
    </row>
    <row r="532" spans="2:24">
      <c r="B532" s="70"/>
      <c r="C532" s="177" t="s">
        <v>111</v>
      </c>
      <c r="D532" s="334"/>
      <c r="E532" s="178"/>
      <c r="F532" s="204">
        <v>84043889.549999997</v>
      </c>
      <c r="G532" s="246">
        <v>18586438</v>
      </c>
      <c r="H532" s="70"/>
      <c r="I532" s="196"/>
      <c r="J532" s="196"/>
      <c r="K532" s="196"/>
      <c r="L532" s="196"/>
      <c r="M532" s="196"/>
      <c r="N532" s="70"/>
      <c r="O532" s="70"/>
      <c r="P532" s="70"/>
      <c r="Q532" s="70"/>
      <c r="R532" s="70"/>
      <c r="S532" s="70"/>
      <c r="T532" s="70"/>
      <c r="U532" s="70"/>
      <c r="V532" s="70"/>
      <c r="W532" s="70"/>
      <c r="X532" s="70"/>
    </row>
    <row r="533" spans="2:24">
      <c r="B533" s="70"/>
      <c r="C533" s="177" t="s">
        <v>462</v>
      </c>
      <c r="D533" s="334"/>
      <c r="E533" s="178"/>
      <c r="F533" s="204">
        <v>127787017.06999999</v>
      </c>
      <c r="G533" s="246">
        <v>0</v>
      </c>
      <c r="H533" s="70"/>
      <c r="I533" s="196"/>
      <c r="J533" s="196"/>
      <c r="K533" s="196"/>
      <c r="L533" s="196"/>
      <c r="M533" s="196"/>
      <c r="N533" s="70"/>
      <c r="O533" s="70"/>
      <c r="P533" s="70"/>
      <c r="Q533" s="70"/>
      <c r="R533" s="70"/>
      <c r="S533" s="70"/>
      <c r="T533" s="70"/>
      <c r="U533" s="70"/>
      <c r="V533" s="70"/>
      <c r="W533" s="70"/>
      <c r="X533" s="70"/>
    </row>
    <row r="534" spans="2:24">
      <c r="B534" s="70"/>
      <c r="C534" s="177" t="s">
        <v>112</v>
      </c>
      <c r="D534" s="334"/>
      <c r="E534" s="178"/>
      <c r="F534" s="204">
        <v>182695589.09</v>
      </c>
      <c r="G534" s="246">
        <v>2311151</v>
      </c>
      <c r="H534" s="70"/>
      <c r="I534" s="196"/>
      <c r="J534" s="196"/>
      <c r="K534" s="196"/>
      <c r="L534" s="196"/>
      <c r="M534" s="196"/>
      <c r="N534" s="70"/>
      <c r="O534" s="70"/>
      <c r="P534" s="70"/>
      <c r="Q534" s="70"/>
      <c r="R534" s="70"/>
      <c r="S534" s="70"/>
      <c r="T534" s="70"/>
      <c r="U534" s="70"/>
      <c r="V534" s="70"/>
      <c r="W534" s="70"/>
      <c r="X534" s="70"/>
    </row>
    <row r="535" spans="2:24">
      <c r="B535" s="70"/>
      <c r="C535" s="177" t="s">
        <v>110</v>
      </c>
      <c r="D535" s="334"/>
      <c r="E535" s="178"/>
      <c r="F535" s="204">
        <v>825000000</v>
      </c>
      <c r="G535" s="246">
        <v>8773973</v>
      </c>
      <c r="H535" s="70"/>
      <c r="I535" s="196"/>
      <c r="J535" s="196"/>
      <c r="K535" s="196"/>
      <c r="L535" s="196"/>
      <c r="M535" s="196"/>
      <c r="N535" s="70"/>
      <c r="O535" s="70"/>
      <c r="P535" s="70"/>
      <c r="Q535" s="70"/>
      <c r="R535" s="70"/>
      <c r="S535" s="70"/>
      <c r="T535" s="70"/>
      <c r="U535" s="70"/>
      <c r="V535" s="70"/>
      <c r="W535" s="70"/>
      <c r="X535" s="70"/>
    </row>
    <row r="536" spans="2:24">
      <c r="B536" s="70"/>
      <c r="C536" s="177" t="s">
        <v>113</v>
      </c>
      <c r="D536" s="334"/>
      <c r="E536" s="178"/>
      <c r="F536" s="204">
        <v>1051193215.61</v>
      </c>
      <c r="G536" s="246">
        <v>141628085</v>
      </c>
      <c r="H536" s="70"/>
      <c r="I536" s="196"/>
      <c r="J536" s="196"/>
      <c r="K536" s="196"/>
      <c r="L536" s="196"/>
      <c r="M536" s="196"/>
      <c r="N536" s="70"/>
      <c r="O536" s="70"/>
      <c r="P536" s="70"/>
      <c r="Q536" s="70"/>
      <c r="R536" s="70"/>
      <c r="S536" s="70"/>
      <c r="T536" s="70"/>
      <c r="U536" s="70"/>
      <c r="V536" s="70"/>
      <c r="W536" s="70"/>
      <c r="X536" s="70"/>
    </row>
    <row r="537" spans="2:24">
      <c r="B537" s="70"/>
      <c r="C537" s="177" t="s">
        <v>115</v>
      </c>
      <c r="D537" s="334"/>
      <c r="E537" s="178"/>
      <c r="F537" s="246">
        <v>9753715.8399999999</v>
      </c>
      <c r="G537" s="348">
        <v>0</v>
      </c>
      <c r="H537" s="70"/>
      <c r="I537" s="196"/>
      <c r="J537" s="196"/>
      <c r="K537" s="70"/>
      <c r="L537" s="70"/>
      <c r="M537" s="70"/>
      <c r="N537" s="70"/>
      <c r="O537" s="70"/>
      <c r="P537" s="70"/>
      <c r="Q537" s="70"/>
      <c r="R537" s="70"/>
      <c r="S537" s="70"/>
      <c r="T537" s="70"/>
      <c r="U537" s="70"/>
      <c r="V537" s="70"/>
      <c r="W537" s="70"/>
      <c r="X537" s="70"/>
    </row>
    <row r="538" spans="2:24">
      <c r="B538" s="70"/>
      <c r="C538" s="177" t="s">
        <v>116</v>
      </c>
      <c r="D538" s="334"/>
      <c r="E538" s="178"/>
      <c r="F538" s="204">
        <v>134117552.40000001</v>
      </c>
      <c r="G538" s="246">
        <v>32306459</v>
      </c>
      <c r="H538" s="70"/>
      <c r="I538" s="196"/>
      <c r="J538" s="196"/>
      <c r="K538" s="196"/>
      <c r="L538" s="196"/>
      <c r="M538" s="196"/>
      <c r="N538" s="70"/>
      <c r="O538" s="70"/>
      <c r="P538" s="70"/>
      <c r="Q538" s="70"/>
      <c r="R538" s="70"/>
      <c r="S538" s="70"/>
      <c r="T538" s="70"/>
      <c r="U538" s="70"/>
      <c r="V538" s="70"/>
      <c r="W538" s="70"/>
      <c r="X538" s="70"/>
    </row>
    <row r="539" spans="2:24">
      <c r="B539" s="70"/>
      <c r="C539" s="177" t="s">
        <v>117</v>
      </c>
      <c r="D539" s="334"/>
      <c r="E539" s="178"/>
      <c r="F539" s="204">
        <v>1319183.26</v>
      </c>
      <c r="G539" s="246">
        <v>419631</v>
      </c>
      <c r="H539" s="70"/>
      <c r="I539" s="196"/>
      <c r="J539" s="196"/>
      <c r="K539" s="196"/>
      <c r="L539" s="196"/>
      <c r="M539" s="196"/>
      <c r="N539" s="70"/>
      <c r="O539" s="70"/>
      <c r="P539" s="70"/>
      <c r="Q539" s="70"/>
      <c r="R539" s="70"/>
      <c r="S539" s="70"/>
      <c r="T539" s="70"/>
      <c r="U539" s="70"/>
      <c r="V539" s="70"/>
      <c r="W539" s="70"/>
      <c r="X539" s="70"/>
    </row>
    <row r="540" spans="2:24">
      <c r="B540" s="70"/>
      <c r="C540" s="177" t="s">
        <v>118</v>
      </c>
      <c r="D540" s="334"/>
      <c r="E540" s="178"/>
      <c r="F540" s="204">
        <v>162485415.97</v>
      </c>
      <c r="G540" s="246">
        <v>2515847</v>
      </c>
      <c r="H540" s="70"/>
      <c r="I540" s="196"/>
      <c r="J540" s="196"/>
      <c r="K540" s="196"/>
      <c r="L540" s="196"/>
      <c r="M540" s="196"/>
      <c r="N540" s="70"/>
      <c r="O540" s="70"/>
      <c r="P540" s="70"/>
      <c r="Q540" s="70"/>
      <c r="R540" s="70"/>
      <c r="S540" s="70"/>
      <c r="T540" s="70"/>
      <c r="U540" s="70"/>
      <c r="V540" s="70"/>
      <c r="W540" s="70"/>
      <c r="X540" s="70"/>
    </row>
    <row r="541" spans="2:24">
      <c r="B541" s="70"/>
      <c r="C541" s="177" t="s">
        <v>603</v>
      </c>
      <c r="D541" s="334"/>
      <c r="E541" s="178"/>
      <c r="F541" s="204">
        <v>96236899.989999995</v>
      </c>
      <c r="G541" s="246">
        <v>0</v>
      </c>
      <c r="H541" s="70"/>
      <c r="I541" s="196"/>
      <c r="J541" s="196"/>
      <c r="K541" s="196"/>
      <c r="L541" s="196"/>
      <c r="M541" s="196"/>
      <c r="N541" s="70"/>
      <c r="O541" s="70"/>
      <c r="P541" s="70"/>
      <c r="Q541" s="70"/>
      <c r="R541" s="70"/>
      <c r="S541" s="70"/>
      <c r="T541" s="70"/>
      <c r="U541" s="70"/>
      <c r="V541" s="70"/>
      <c r="W541" s="70"/>
      <c r="X541" s="70"/>
    </row>
    <row r="542" spans="2:24">
      <c r="B542" s="70"/>
      <c r="C542" s="177" t="s">
        <v>604</v>
      </c>
      <c r="D542" s="334"/>
      <c r="E542" s="178"/>
      <c r="F542" s="204">
        <v>9044250.1099999994</v>
      </c>
      <c r="G542" s="246">
        <v>22988721</v>
      </c>
      <c r="H542" s="70"/>
      <c r="I542" s="196"/>
      <c r="J542" s="196"/>
      <c r="K542" s="196"/>
      <c r="L542" s="196"/>
      <c r="M542" s="196"/>
      <c r="N542" s="70"/>
      <c r="O542" s="70"/>
      <c r="P542" s="70"/>
      <c r="Q542" s="70"/>
      <c r="R542" s="70"/>
      <c r="S542" s="70"/>
      <c r="T542" s="70"/>
      <c r="U542" s="70"/>
      <c r="V542" s="70"/>
      <c r="W542" s="70"/>
      <c r="X542" s="70"/>
    </row>
    <row r="543" spans="2:24">
      <c r="B543" s="70"/>
      <c r="C543" s="177" t="s">
        <v>119</v>
      </c>
      <c r="D543" s="334"/>
      <c r="E543" s="178"/>
      <c r="F543" s="204">
        <v>487440375.83999997</v>
      </c>
      <c r="G543" s="246">
        <v>229436983</v>
      </c>
      <c r="H543" s="70"/>
      <c r="I543" s="196"/>
      <c r="J543" s="196"/>
      <c r="K543" s="196"/>
      <c r="L543" s="196"/>
      <c r="M543" s="196"/>
      <c r="N543" s="70"/>
      <c r="O543" s="70"/>
      <c r="P543" s="70"/>
      <c r="Q543" s="70"/>
      <c r="R543" s="70"/>
      <c r="S543" s="70"/>
      <c r="T543" s="70"/>
      <c r="U543" s="70"/>
      <c r="V543" s="70"/>
      <c r="W543" s="70"/>
      <c r="X543" s="70"/>
    </row>
    <row r="544" spans="2:24">
      <c r="B544" s="104"/>
      <c r="C544" s="186" t="s">
        <v>165</v>
      </c>
      <c r="D544" s="336"/>
      <c r="E544" s="187"/>
      <c r="F544" s="247">
        <v>3171117104.7300005</v>
      </c>
      <c r="G544" s="247">
        <v>458967288</v>
      </c>
      <c r="H544" s="104"/>
      <c r="I544" s="196"/>
      <c r="J544" s="196"/>
      <c r="K544" s="196"/>
      <c r="L544" s="196"/>
      <c r="M544" s="196"/>
      <c r="N544" s="104"/>
      <c r="O544" s="104"/>
      <c r="P544" s="104"/>
      <c r="Q544" s="104"/>
      <c r="R544" s="104"/>
      <c r="S544" s="104"/>
      <c r="T544" s="104"/>
      <c r="U544" s="104"/>
      <c r="V544" s="104"/>
      <c r="W544" s="104"/>
      <c r="X544" s="104"/>
    </row>
    <row r="545" spans="2:24">
      <c r="B545" s="70"/>
      <c r="C545" s="177" t="s">
        <v>606</v>
      </c>
      <c r="D545" s="334"/>
      <c r="E545" s="178"/>
      <c r="F545" s="204">
        <v>6799508038.71</v>
      </c>
      <c r="G545" s="246">
        <v>262710092</v>
      </c>
      <c r="H545" s="70"/>
      <c r="I545" s="196"/>
      <c r="J545" s="196"/>
      <c r="K545" s="196"/>
      <c r="L545" s="196"/>
      <c r="M545" s="196"/>
      <c r="N545" s="70"/>
      <c r="O545" s="70"/>
      <c r="P545" s="70"/>
      <c r="Q545" s="70"/>
      <c r="R545" s="70"/>
      <c r="S545" s="70"/>
      <c r="T545" s="70"/>
      <c r="U545" s="70"/>
      <c r="V545" s="70"/>
      <c r="W545" s="70"/>
      <c r="X545" s="70"/>
    </row>
    <row r="546" spans="2:24">
      <c r="B546" s="70"/>
      <c r="C546" s="177" t="s">
        <v>605</v>
      </c>
      <c r="D546" s="334"/>
      <c r="E546" s="178"/>
      <c r="F546" s="204">
        <v>220543004.13</v>
      </c>
      <c r="G546" s="246">
        <v>0</v>
      </c>
      <c r="H546" s="70"/>
      <c r="I546" s="196"/>
      <c r="J546" s="196"/>
      <c r="K546" s="196"/>
      <c r="L546" s="196"/>
      <c r="M546" s="196"/>
      <c r="N546" s="70"/>
      <c r="O546" s="70"/>
      <c r="P546" s="70"/>
      <c r="Q546" s="70"/>
      <c r="R546" s="70"/>
      <c r="S546" s="70"/>
      <c r="T546" s="70"/>
      <c r="U546" s="70"/>
      <c r="V546" s="70"/>
      <c r="W546" s="70"/>
      <c r="X546" s="70"/>
    </row>
    <row r="547" spans="2:24">
      <c r="B547" s="104"/>
      <c r="C547" s="186" t="s">
        <v>166</v>
      </c>
      <c r="D547" s="336"/>
      <c r="E547" s="187"/>
      <c r="F547" s="247">
        <v>7020051042.8400002</v>
      </c>
      <c r="G547" s="247">
        <v>262710092</v>
      </c>
      <c r="H547" s="104"/>
      <c r="I547" s="196"/>
      <c r="J547" s="196"/>
      <c r="K547" s="196"/>
      <c r="L547" s="196"/>
      <c r="M547" s="196"/>
      <c r="N547" s="104"/>
      <c r="O547" s="104"/>
      <c r="P547" s="104"/>
      <c r="Q547" s="104"/>
      <c r="R547" s="104"/>
      <c r="S547" s="104"/>
      <c r="T547" s="104"/>
      <c r="U547" s="104"/>
      <c r="V547" s="104"/>
      <c r="W547" s="104"/>
      <c r="X547" s="104"/>
    </row>
    <row r="548" spans="2:24">
      <c r="B548" s="70"/>
      <c r="C548" s="177" t="s">
        <v>531</v>
      </c>
      <c r="D548" s="334"/>
      <c r="E548" s="178"/>
      <c r="F548" s="204">
        <v>476010000</v>
      </c>
      <c r="G548" s="246">
        <v>0</v>
      </c>
      <c r="H548" s="70"/>
      <c r="I548" s="196"/>
      <c r="J548" s="196"/>
      <c r="K548" s="196"/>
      <c r="L548" s="196"/>
      <c r="M548" s="196"/>
      <c r="N548" s="70"/>
      <c r="O548" s="70"/>
      <c r="P548" s="70"/>
      <c r="Q548" s="70"/>
      <c r="R548" s="70"/>
      <c r="S548" s="70"/>
      <c r="T548" s="70"/>
      <c r="U548" s="70"/>
      <c r="V548" s="70"/>
      <c r="W548" s="70"/>
      <c r="X548" s="70"/>
    </row>
    <row r="549" spans="2:24">
      <c r="B549" s="70"/>
      <c r="C549" s="177" t="s">
        <v>607</v>
      </c>
      <c r="D549" s="334"/>
      <c r="E549" s="178"/>
      <c r="F549" s="204">
        <v>14830440</v>
      </c>
      <c r="G549" s="246">
        <v>0</v>
      </c>
      <c r="H549" s="70"/>
      <c r="I549" s="196"/>
      <c r="J549" s="196"/>
      <c r="K549" s="196"/>
      <c r="L549" s="196"/>
      <c r="M549" s="196"/>
      <c r="N549" s="70"/>
      <c r="O549" s="70"/>
      <c r="P549" s="70"/>
      <c r="Q549" s="70"/>
      <c r="R549" s="70"/>
      <c r="S549" s="70"/>
      <c r="T549" s="70"/>
      <c r="U549" s="70"/>
      <c r="V549" s="70"/>
      <c r="W549" s="70"/>
      <c r="X549" s="70"/>
    </row>
    <row r="550" spans="2:24">
      <c r="B550" s="70"/>
      <c r="C550" s="177" t="s">
        <v>416</v>
      </c>
      <c r="D550" s="334"/>
      <c r="E550" s="178"/>
      <c r="F550" s="204">
        <v>1504000</v>
      </c>
      <c r="G550" s="246">
        <v>0</v>
      </c>
      <c r="H550" s="70"/>
      <c r="I550" s="196"/>
      <c r="J550" s="196"/>
      <c r="K550" s="196"/>
      <c r="L550" s="196"/>
      <c r="M550" s="196"/>
      <c r="N550" s="70"/>
      <c r="O550" s="70"/>
      <c r="P550" s="70"/>
      <c r="Q550" s="70"/>
      <c r="R550" s="70"/>
      <c r="S550" s="70"/>
      <c r="T550" s="70"/>
      <c r="U550" s="70"/>
      <c r="V550" s="70"/>
      <c r="W550" s="70"/>
      <c r="X550" s="70"/>
    </row>
    <row r="551" spans="2:24">
      <c r="B551" s="70"/>
      <c r="C551" s="177" t="s">
        <v>417</v>
      </c>
      <c r="D551" s="334"/>
      <c r="E551" s="178"/>
      <c r="F551" s="204">
        <v>9771419</v>
      </c>
      <c r="G551" s="246">
        <v>0</v>
      </c>
      <c r="H551" s="70"/>
      <c r="I551" s="196"/>
      <c r="J551" s="196"/>
      <c r="K551" s="196"/>
      <c r="L551" s="196"/>
      <c r="M551" s="196"/>
      <c r="N551" s="70"/>
      <c r="O551" s="70"/>
      <c r="P551" s="70"/>
      <c r="Q551" s="70"/>
      <c r="R551" s="70"/>
      <c r="S551" s="70"/>
      <c r="T551" s="70"/>
      <c r="U551" s="70"/>
      <c r="V551" s="70"/>
      <c r="W551" s="70"/>
      <c r="X551" s="70"/>
    </row>
    <row r="552" spans="2:24">
      <c r="B552" s="70"/>
      <c r="C552" s="177" t="s">
        <v>608</v>
      </c>
      <c r="D552" s="334"/>
      <c r="E552" s="178"/>
      <c r="F552" s="204">
        <v>365197209</v>
      </c>
      <c r="G552" s="246">
        <v>32112747</v>
      </c>
      <c r="H552" s="374"/>
      <c r="I552" s="196"/>
      <c r="J552" s="196"/>
      <c r="K552" s="196"/>
      <c r="L552" s="196"/>
      <c r="M552" s="196"/>
      <c r="N552" s="70"/>
      <c r="O552" s="70"/>
      <c r="P552" s="70"/>
      <c r="Q552" s="70"/>
      <c r="R552" s="70"/>
      <c r="S552" s="70"/>
      <c r="T552" s="70"/>
      <c r="U552" s="70"/>
      <c r="V552" s="70"/>
      <c r="W552" s="70"/>
      <c r="X552" s="70"/>
    </row>
    <row r="553" spans="2:24">
      <c r="B553" s="104"/>
      <c r="C553" s="186" t="s">
        <v>167</v>
      </c>
      <c r="D553" s="336"/>
      <c r="E553" s="187"/>
      <c r="F553" s="247">
        <v>867313068</v>
      </c>
      <c r="G553" s="247">
        <v>32112747</v>
      </c>
      <c r="H553" s="104"/>
      <c r="I553" s="196"/>
      <c r="J553" s="196"/>
      <c r="K553" s="196"/>
      <c r="L553" s="196"/>
      <c r="M553" s="196"/>
      <c r="N553" s="104"/>
      <c r="O553" s="104"/>
      <c r="P553" s="104"/>
      <c r="Q553" s="104"/>
      <c r="R553" s="104"/>
      <c r="S553" s="104"/>
      <c r="T553" s="104"/>
      <c r="U553" s="104"/>
      <c r="V553" s="104"/>
      <c r="W553" s="104"/>
      <c r="X553" s="104"/>
    </row>
    <row r="554" spans="2:24">
      <c r="B554" s="70"/>
      <c r="C554" s="177" t="s">
        <v>463</v>
      </c>
      <c r="D554" s="334"/>
      <c r="E554" s="178"/>
      <c r="F554" s="204">
        <v>1756</v>
      </c>
      <c r="G554" s="204">
        <v>0</v>
      </c>
      <c r="H554" s="70"/>
      <c r="I554" s="196"/>
      <c r="J554" s="196"/>
      <c r="K554" s="196"/>
      <c r="L554" s="196"/>
      <c r="M554" s="196"/>
      <c r="N554" s="70"/>
      <c r="O554" s="70"/>
      <c r="P554" s="70"/>
      <c r="Q554" s="70"/>
      <c r="R554" s="70"/>
      <c r="S554" s="70"/>
      <c r="T554" s="70"/>
      <c r="U554" s="70"/>
      <c r="V554" s="70"/>
      <c r="W554" s="70"/>
      <c r="X554" s="70"/>
    </row>
    <row r="555" spans="2:24">
      <c r="B555" s="104"/>
      <c r="C555" s="186" t="s">
        <v>464</v>
      </c>
      <c r="D555" s="336"/>
      <c r="E555" s="187"/>
      <c r="F555" s="247">
        <v>1756</v>
      </c>
      <c r="G555" s="247">
        <v>0</v>
      </c>
      <c r="H555" s="104"/>
      <c r="I555" s="196"/>
      <c r="J555" s="196"/>
      <c r="K555" s="196"/>
      <c r="L555" s="196"/>
      <c r="M555" s="196"/>
      <c r="N555" s="104"/>
      <c r="O555" s="104"/>
      <c r="P555" s="104"/>
      <c r="Q555" s="104"/>
      <c r="R555" s="104"/>
      <c r="S555" s="104"/>
      <c r="T555" s="104"/>
      <c r="U555" s="104"/>
      <c r="V555" s="104"/>
      <c r="W555" s="104"/>
      <c r="X555" s="104"/>
    </row>
    <row r="556" spans="2:24">
      <c r="B556" s="70"/>
      <c r="C556" s="180" t="s">
        <v>31</v>
      </c>
      <c r="D556" s="335"/>
      <c r="E556" s="181"/>
      <c r="F556" s="205">
        <v>11058482971.57</v>
      </c>
      <c r="G556" s="205">
        <v>753790127</v>
      </c>
      <c r="H556" s="214"/>
      <c r="I556" s="200"/>
      <c r="J556" s="196"/>
      <c r="K556" s="196"/>
      <c r="L556" s="196"/>
      <c r="M556" s="196"/>
      <c r="N556" s="70"/>
      <c r="O556" s="70"/>
      <c r="P556" s="70"/>
      <c r="Q556" s="70"/>
      <c r="R556" s="70"/>
      <c r="S556" s="70"/>
      <c r="T556" s="70"/>
      <c r="U556" s="70"/>
      <c r="V556" s="70"/>
      <c r="W556" s="70"/>
      <c r="X556" s="70"/>
    </row>
    <row r="557" spans="2:24">
      <c r="B557" s="70"/>
      <c r="C557" s="30" t="s">
        <v>652</v>
      </c>
      <c r="D557" s="31"/>
      <c r="E557" s="31"/>
      <c r="F557" s="207"/>
      <c r="G557" s="207"/>
      <c r="H557" s="214"/>
      <c r="I557" s="200"/>
      <c r="J557" s="196"/>
      <c r="K557" s="196"/>
      <c r="L557" s="196"/>
      <c r="M557" s="196"/>
      <c r="N557" s="70"/>
      <c r="O557" s="70"/>
      <c r="P557" s="70"/>
      <c r="Q557" s="70"/>
      <c r="R557" s="70"/>
      <c r="S557" s="70"/>
      <c r="T557" s="70"/>
      <c r="U557" s="70"/>
      <c r="V557" s="70"/>
      <c r="W557" s="70"/>
      <c r="X557" s="70"/>
    </row>
    <row r="558" spans="2:24">
      <c r="B558" s="70"/>
      <c r="C558" s="31"/>
      <c r="D558" s="31"/>
      <c r="E558" s="31"/>
      <c r="F558" s="207"/>
      <c r="G558" s="207"/>
      <c r="H558" s="214"/>
      <c r="I558" s="200"/>
      <c r="J558" s="196"/>
      <c r="K558" s="196"/>
      <c r="L558" s="196"/>
      <c r="M558" s="196"/>
      <c r="N558" s="70"/>
      <c r="O558" s="70"/>
      <c r="P558" s="70"/>
      <c r="Q558" s="70"/>
      <c r="R558" s="70"/>
      <c r="S558" s="70"/>
      <c r="T558" s="70"/>
      <c r="U558" s="70"/>
      <c r="V558" s="70"/>
      <c r="W558" s="70"/>
      <c r="X558" s="70"/>
    </row>
    <row r="559" spans="2:24">
      <c r="B559" s="70"/>
      <c r="C559" s="70"/>
      <c r="D559" s="70"/>
      <c r="E559" s="70"/>
      <c r="F559" s="70"/>
      <c r="G559" s="70"/>
      <c r="H559" s="70"/>
      <c r="I559" s="196"/>
      <c r="J559" s="196"/>
      <c r="K559" s="196"/>
      <c r="L559" s="196"/>
      <c r="M559" s="196"/>
      <c r="N559" s="70"/>
      <c r="O559" s="70"/>
      <c r="P559" s="70"/>
      <c r="Q559" s="70"/>
      <c r="R559" s="70"/>
      <c r="S559" s="70"/>
      <c r="T559" s="70"/>
      <c r="U559" s="70"/>
      <c r="V559" s="70"/>
      <c r="W559" s="70"/>
      <c r="X559" s="70"/>
    </row>
    <row r="560" spans="2:24">
      <c r="B560" s="70"/>
      <c r="C560" s="104" t="s">
        <v>643</v>
      </c>
      <c r="D560" s="104"/>
      <c r="E560" s="104"/>
      <c r="F560" s="195"/>
      <c r="G560" s="196"/>
      <c r="H560" s="70"/>
      <c r="I560" s="196"/>
      <c r="J560" s="196"/>
      <c r="K560" s="196"/>
      <c r="L560" s="196"/>
      <c r="M560" s="196"/>
      <c r="N560" s="70"/>
      <c r="O560" s="70"/>
      <c r="P560" s="70"/>
      <c r="Q560" s="70"/>
      <c r="R560" s="70"/>
      <c r="S560" s="70"/>
      <c r="T560" s="70"/>
      <c r="U560" s="70"/>
      <c r="V560" s="70"/>
      <c r="W560" s="70"/>
      <c r="X560" s="70"/>
    </row>
    <row r="561" spans="2:24">
      <c r="B561" s="70"/>
      <c r="C561" s="104"/>
      <c r="D561" s="104"/>
      <c r="E561" s="104"/>
      <c r="F561" s="70"/>
      <c r="G561" s="175"/>
      <c r="H561" s="70"/>
      <c r="I561" s="196"/>
      <c r="J561" s="196"/>
      <c r="K561" s="196"/>
      <c r="L561" s="196"/>
      <c r="M561" s="196"/>
      <c r="N561" s="70"/>
      <c r="O561" s="70"/>
      <c r="P561" s="70"/>
      <c r="Q561" s="70"/>
      <c r="R561" s="70"/>
      <c r="S561" s="70"/>
      <c r="T561" s="70"/>
      <c r="U561" s="70"/>
      <c r="V561" s="70"/>
      <c r="W561" s="70"/>
      <c r="X561" s="70"/>
    </row>
    <row r="562" spans="2:24">
      <c r="B562" s="70"/>
      <c r="C562" s="70" t="s">
        <v>691</v>
      </c>
      <c r="D562" s="70"/>
      <c r="E562" s="70"/>
      <c r="F562" s="70"/>
      <c r="G562" s="203"/>
      <c r="H562" s="70"/>
      <c r="I562" s="196"/>
      <c r="J562" s="196"/>
      <c r="K562" s="196"/>
      <c r="L562" s="196"/>
      <c r="M562" s="196"/>
      <c r="N562" s="70"/>
      <c r="O562" s="70"/>
      <c r="P562" s="70"/>
      <c r="Q562" s="70"/>
      <c r="R562" s="70"/>
      <c r="S562" s="70"/>
      <c r="T562" s="70"/>
      <c r="U562" s="70"/>
      <c r="V562" s="70"/>
      <c r="W562" s="70"/>
      <c r="X562" s="70"/>
    </row>
    <row r="563" spans="2:24">
      <c r="B563" s="70"/>
      <c r="C563" s="70"/>
      <c r="D563" s="70"/>
      <c r="E563" s="70"/>
      <c r="F563" s="70"/>
      <c r="G563" s="195"/>
      <c r="H563" s="70"/>
      <c r="I563" s="196"/>
      <c r="J563" s="196"/>
      <c r="K563" s="196"/>
      <c r="L563" s="196"/>
      <c r="M563" s="196"/>
      <c r="N563" s="70"/>
      <c r="O563" s="70"/>
      <c r="P563" s="70"/>
      <c r="Q563" s="70"/>
      <c r="R563" s="70"/>
      <c r="S563" s="70"/>
      <c r="T563" s="70"/>
      <c r="U563" s="70"/>
      <c r="V563" s="70"/>
      <c r="W563" s="70"/>
      <c r="X563" s="70"/>
    </row>
    <row r="564" spans="2:24" ht="19.95" customHeight="1">
      <c r="B564" s="70"/>
      <c r="C564" s="448" t="s">
        <v>77</v>
      </c>
      <c r="D564" s="449"/>
      <c r="E564" s="450"/>
      <c r="F564" s="32">
        <v>45657</v>
      </c>
      <c r="G564" s="32" t="s">
        <v>651</v>
      </c>
      <c r="H564" s="196"/>
      <c r="I564" s="196"/>
      <c r="J564" s="196"/>
      <c r="K564" s="196"/>
      <c r="L564" s="196"/>
      <c r="M564" s="196"/>
      <c r="N564" s="70"/>
      <c r="O564" s="70"/>
      <c r="P564" s="70"/>
      <c r="Q564" s="70"/>
      <c r="R564" s="70"/>
      <c r="S564" s="70"/>
      <c r="T564" s="70"/>
      <c r="U564" s="70"/>
      <c r="V564" s="70"/>
      <c r="W564" s="70"/>
      <c r="X564" s="70"/>
    </row>
    <row r="565" spans="2:24">
      <c r="B565" s="70"/>
      <c r="C565" s="177" t="s">
        <v>168</v>
      </c>
      <c r="D565" s="334"/>
      <c r="E565" s="178"/>
      <c r="F565" s="396">
        <v>-1571142481.5999999</v>
      </c>
      <c r="G565" s="396">
        <v>-135638931</v>
      </c>
      <c r="H565" s="196"/>
      <c r="I565" s="196"/>
      <c r="J565" s="196"/>
      <c r="K565" s="196"/>
      <c r="L565" s="196"/>
      <c r="M565" s="196"/>
      <c r="N565" s="70"/>
      <c r="O565" s="70"/>
      <c r="P565" s="70"/>
      <c r="Q565" s="70"/>
      <c r="R565" s="70"/>
      <c r="S565" s="70"/>
      <c r="T565" s="70"/>
      <c r="U565" s="70"/>
      <c r="V565" s="70"/>
      <c r="W565" s="70"/>
      <c r="X565" s="70"/>
    </row>
    <row r="566" spans="2:24">
      <c r="B566" s="104"/>
      <c r="C566" s="186" t="s">
        <v>169</v>
      </c>
      <c r="D566" s="336"/>
      <c r="E566" s="187"/>
      <c r="F566" s="398">
        <v>-1571142481.5999999</v>
      </c>
      <c r="G566" s="398">
        <v>-135638931</v>
      </c>
      <c r="H566" s="196"/>
      <c r="I566" s="196"/>
      <c r="J566" s="196"/>
      <c r="K566" s="104"/>
      <c r="L566" s="104"/>
      <c r="M566" s="104"/>
      <c r="N566" s="104"/>
      <c r="O566" s="104"/>
      <c r="P566" s="104"/>
      <c r="Q566" s="104"/>
      <c r="R566" s="104"/>
      <c r="S566" s="104"/>
      <c r="T566" s="104"/>
      <c r="U566" s="104"/>
      <c r="V566" s="104"/>
      <c r="W566" s="104"/>
      <c r="X566" s="104"/>
    </row>
    <row r="567" spans="2:24">
      <c r="B567" s="70"/>
      <c r="C567" s="177" t="s">
        <v>115</v>
      </c>
      <c r="D567" s="334"/>
      <c r="E567" s="178"/>
      <c r="F567" s="396">
        <v>0</v>
      </c>
      <c r="G567" s="396">
        <v>-5956399</v>
      </c>
      <c r="H567" s="196"/>
      <c r="I567" s="196"/>
      <c r="J567" s="196"/>
      <c r="K567" s="70"/>
      <c r="L567" s="70"/>
      <c r="M567" s="70"/>
      <c r="N567" s="70"/>
      <c r="O567" s="70"/>
      <c r="P567" s="70"/>
      <c r="Q567" s="70"/>
      <c r="R567" s="70"/>
      <c r="S567" s="70"/>
      <c r="T567" s="70"/>
      <c r="U567" s="70"/>
      <c r="V567" s="70"/>
      <c r="W567" s="70"/>
      <c r="X567" s="70"/>
    </row>
    <row r="568" spans="2:24">
      <c r="B568" s="70"/>
      <c r="C568" s="177" t="s">
        <v>114</v>
      </c>
      <c r="D568" s="334"/>
      <c r="E568" s="178"/>
      <c r="F568" s="396">
        <v>-101037962</v>
      </c>
      <c r="G568" s="396">
        <v>-4550690</v>
      </c>
      <c r="H568" s="196"/>
      <c r="I568" s="196"/>
      <c r="J568" s="196"/>
      <c r="K568" s="70"/>
      <c r="L568" s="70"/>
      <c r="M568" s="70"/>
      <c r="N568" s="70"/>
      <c r="O568" s="70"/>
      <c r="P568" s="70"/>
      <c r="Q568" s="70"/>
      <c r="R568" s="70"/>
      <c r="S568" s="70"/>
      <c r="T568" s="70"/>
      <c r="U568" s="70"/>
      <c r="V568" s="70"/>
      <c r="W568" s="70"/>
      <c r="X568" s="70"/>
    </row>
    <row r="569" spans="2:24">
      <c r="B569" s="70"/>
      <c r="C569" s="177" t="s">
        <v>532</v>
      </c>
      <c r="D569" s="334"/>
      <c r="E569" s="178"/>
      <c r="F569" s="396">
        <v>-320000</v>
      </c>
      <c r="G569" s="396">
        <v>-55000</v>
      </c>
      <c r="H569" s="196"/>
      <c r="I569" s="196"/>
      <c r="J569" s="196"/>
      <c r="K569" s="70"/>
      <c r="L569" s="70"/>
      <c r="M569" s="70"/>
      <c r="N569" s="70"/>
      <c r="O569" s="70"/>
      <c r="P569" s="70"/>
      <c r="Q569" s="70"/>
      <c r="R569" s="70"/>
      <c r="S569" s="70"/>
      <c r="T569" s="70"/>
      <c r="U569" s="70"/>
      <c r="V569" s="70"/>
      <c r="W569" s="70"/>
      <c r="X569" s="70"/>
    </row>
    <row r="570" spans="2:24">
      <c r="B570" s="70"/>
      <c r="C570" s="177" t="s">
        <v>609</v>
      </c>
      <c r="D570" s="334"/>
      <c r="E570" s="178"/>
      <c r="F570" s="396">
        <v>0</v>
      </c>
      <c r="G570" s="396">
        <v>-101513</v>
      </c>
      <c r="H570" s="196"/>
      <c r="I570" s="196"/>
      <c r="J570" s="196"/>
      <c r="K570" s="70"/>
      <c r="L570" s="70"/>
      <c r="M570" s="70"/>
      <c r="N570" s="70"/>
      <c r="O570" s="70"/>
      <c r="P570" s="70"/>
      <c r="Q570" s="70"/>
      <c r="R570" s="70"/>
      <c r="S570" s="70"/>
      <c r="T570" s="70"/>
      <c r="U570" s="70"/>
      <c r="V570" s="70"/>
      <c r="W570" s="70"/>
      <c r="X570" s="70"/>
    </row>
    <row r="571" spans="2:24">
      <c r="B571" s="70"/>
      <c r="C571" s="177" t="s">
        <v>120</v>
      </c>
      <c r="D571" s="334"/>
      <c r="E571" s="178"/>
      <c r="F571" s="396">
        <v>-299</v>
      </c>
      <c r="G571" s="396">
        <v>-462</v>
      </c>
      <c r="H571" s="196"/>
      <c r="I571" s="196"/>
      <c r="J571" s="196"/>
      <c r="K571" s="70"/>
      <c r="L571" s="70"/>
      <c r="M571" s="70"/>
      <c r="N571" s="70"/>
      <c r="O571" s="70"/>
      <c r="P571" s="70"/>
      <c r="Q571" s="70"/>
      <c r="R571" s="70"/>
      <c r="S571" s="70"/>
      <c r="T571" s="70"/>
      <c r="U571" s="70"/>
      <c r="V571" s="70"/>
      <c r="W571" s="70"/>
      <c r="X571" s="70"/>
    </row>
    <row r="572" spans="2:24">
      <c r="B572" s="104"/>
      <c r="C572" s="186" t="s">
        <v>170</v>
      </c>
      <c r="D572" s="336"/>
      <c r="E572" s="187"/>
      <c r="F572" s="398">
        <v>-101358261</v>
      </c>
      <c r="G572" s="398">
        <v>-10664064</v>
      </c>
      <c r="H572" s="196"/>
      <c r="I572" s="196"/>
      <c r="J572" s="196"/>
      <c r="K572" s="196"/>
      <c r="L572" s="196"/>
      <c r="M572" s="196"/>
      <c r="N572" s="104"/>
      <c r="O572" s="104"/>
      <c r="P572" s="104"/>
      <c r="Q572" s="104"/>
      <c r="R572" s="104"/>
      <c r="S572" s="104"/>
      <c r="T572" s="104"/>
      <c r="U572" s="104"/>
      <c r="V572" s="104"/>
      <c r="W572" s="104"/>
      <c r="X572" s="104"/>
    </row>
    <row r="573" spans="2:24">
      <c r="B573" s="70"/>
      <c r="C573" s="180" t="s">
        <v>31</v>
      </c>
      <c r="D573" s="335"/>
      <c r="E573" s="181"/>
      <c r="F573" s="397">
        <v>-1672500742.5999999</v>
      </c>
      <c r="G573" s="398">
        <v>-146302995</v>
      </c>
      <c r="H573" s="196"/>
      <c r="I573" s="196"/>
      <c r="J573" s="196"/>
      <c r="K573" s="196"/>
      <c r="L573" s="196"/>
      <c r="M573" s="196"/>
      <c r="N573" s="70"/>
      <c r="O573" s="70"/>
      <c r="P573" s="70"/>
      <c r="Q573" s="70"/>
      <c r="R573" s="70"/>
      <c r="S573" s="70"/>
      <c r="T573" s="70"/>
      <c r="U573" s="70"/>
      <c r="V573" s="70"/>
      <c r="W573" s="70"/>
      <c r="X573" s="70"/>
    </row>
    <row r="574" spans="2:24">
      <c r="B574" s="70"/>
      <c r="C574" s="30" t="s">
        <v>652</v>
      </c>
      <c r="D574" s="70"/>
      <c r="E574" s="70"/>
      <c r="F574" s="70"/>
      <c r="G574" s="70"/>
      <c r="H574" s="70"/>
      <c r="I574" s="196"/>
      <c r="J574" s="196"/>
      <c r="K574" s="196"/>
      <c r="L574" s="196"/>
      <c r="M574" s="196"/>
      <c r="N574" s="70"/>
      <c r="O574" s="70"/>
      <c r="P574" s="70"/>
      <c r="Q574" s="70"/>
      <c r="R574" s="70"/>
      <c r="S574" s="70"/>
      <c r="T574" s="70"/>
      <c r="U574" s="70"/>
      <c r="V574" s="70"/>
      <c r="W574" s="70"/>
      <c r="X574" s="70"/>
    </row>
    <row r="575" spans="2:24">
      <c r="B575" s="70"/>
      <c r="C575" s="70"/>
      <c r="D575" s="70"/>
      <c r="E575" s="70"/>
      <c r="F575" s="70"/>
      <c r="G575" s="70"/>
      <c r="H575" s="70"/>
      <c r="I575" s="196"/>
      <c r="J575" s="196"/>
      <c r="K575" s="196"/>
      <c r="L575" s="196"/>
      <c r="M575" s="196"/>
      <c r="N575" s="70"/>
      <c r="O575" s="70"/>
      <c r="P575" s="70"/>
      <c r="Q575" s="70"/>
      <c r="R575" s="70"/>
      <c r="S575" s="70"/>
      <c r="T575" s="70"/>
      <c r="U575" s="70"/>
      <c r="V575" s="70"/>
      <c r="W575" s="70"/>
      <c r="X575" s="70"/>
    </row>
    <row r="576" spans="2:24">
      <c r="B576" s="70"/>
      <c r="C576" s="70"/>
      <c r="D576" s="70"/>
      <c r="E576" s="70"/>
      <c r="F576" s="70"/>
      <c r="G576" s="70"/>
      <c r="H576" s="70"/>
      <c r="I576" s="196"/>
      <c r="J576" s="196"/>
      <c r="K576" s="196"/>
      <c r="L576" s="196"/>
      <c r="M576" s="196"/>
      <c r="N576" s="70"/>
      <c r="O576" s="70"/>
      <c r="P576" s="70"/>
      <c r="Q576" s="70"/>
      <c r="R576" s="70"/>
      <c r="S576" s="70"/>
      <c r="T576" s="70"/>
      <c r="U576" s="70"/>
      <c r="V576" s="70"/>
      <c r="W576" s="70"/>
      <c r="X576" s="70"/>
    </row>
    <row r="577" spans="2:24">
      <c r="B577" s="70"/>
      <c r="C577" s="70"/>
      <c r="D577" s="70"/>
      <c r="E577" s="70"/>
      <c r="F577" s="70"/>
      <c r="G577" s="70"/>
      <c r="H577" s="70"/>
      <c r="I577" s="196"/>
      <c r="J577" s="196"/>
      <c r="K577" s="196"/>
      <c r="L577" s="196"/>
      <c r="M577" s="196"/>
      <c r="N577" s="70"/>
      <c r="O577" s="70"/>
      <c r="P577" s="70"/>
      <c r="Q577" s="70"/>
      <c r="R577" s="70"/>
      <c r="S577" s="70"/>
      <c r="T577" s="70"/>
      <c r="U577" s="70"/>
      <c r="V577" s="70"/>
      <c r="W577" s="70"/>
      <c r="X577" s="70"/>
    </row>
    <row r="578" spans="2:24">
      <c r="B578" s="70"/>
      <c r="C578" s="70"/>
      <c r="D578" s="70"/>
      <c r="E578" s="70"/>
      <c r="F578" s="70"/>
      <c r="G578" s="70"/>
      <c r="H578" s="70"/>
      <c r="I578" s="196"/>
      <c r="J578" s="196"/>
      <c r="K578" s="196"/>
      <c r="L578" s="196"/>
      <c r="M578" s="196"/>
      <c r="N578" s="70"/>
      <c r="O578" s="70"/>
      <c r="P578" s="70"/>
      <c r="Q578" s="70"/>
      <c r="R578" s="70"/>
      <c r="S578" s="70"/>
      <c r="T578" s="70"/>
      <c r="U578" s="70"/>
      <c r="V578" s="70"/>
      <c r="W578" s="70"/>
      <c r="X578" s="70"/>
    </row>
    <row r="579" spans="2:24">
      <c r="B579" s="104" t="s">
        <v>153</v>
      </c>
      <c r="C579" s="104" t="s">
        <v>152</v>
      </c>
      <c r="D579" s="104"/>
      <c r="E579" s="104"/>
      <c r="F579" s="70"/>
      <c r="G579" s="70"/>
      <c r="H579" s="208"/>
      <c r="I579" s="196"/>
      <c r="J579" s="196"/>
      <c r="K579" s="196"/>
      <c r="L579" s="196"/>
      <c r="M579" s="196"/>
      <c r="N579" s="70"/>
      <c r="O579" s="70"/>
      <c r="P579" s="70"/>
      <c r="Q579" s="70"/>
      <c r="R579" s="70"/>
      <c r="S579" s="70"/>
      <c r="T579" s="70"/>
      <c r="U579" s="70"/>
      <c r="V579" s="70"/>
      <c r="W579" s="70"/>
      <c r="X579" s="70"/>
    </row>
    <row r="580" spans="2:24">
      <c r="B580" s="70"/>
      <c r="C580" s="104"/>
      <c r="D580" s="104"/>
      <c r="E580" s="104"/>
      <c r="F580" s="70"/>
      <c r="G580" s="175"/>
      <c r="H580" s="70"/>
      <c r="I580" s="196"/>
      <c r="J580" s="196"/>
      <c r="K580" s="196"/>
      <c r="L580" s="196"/>
      <c r="M580" s="196"/>
      <c r="N580" s="70"/>
      <c r="O580" s="70"/>
      <c r="P580" s="70"/>
      <c r="Q580" s="70"/>
      <c r="R580" s="70"/>
      <c r="S580" s="70"/>
      <c r="T580" s="70"/>
      <c r="U580" s="70"/>
      <c r="V580" s="70"/>
      <c r="W580" s="70"/>
      <c r="X580" s="70"/>
    </row>
    <row r="581" spans="2:24" ht="72" customHeight="1">
      <c r="B581" s="70"/>
      <c r="C581" s="443" t="s">
        <v>171</v>
      </c>
      <c r="D581" s="443"/>
      <c r="E581" s="443"/>
      <c r="F581" s="443"/>
      <c r="G581" s="443"/>
      <c r="H581" s="443"/>
      <c r="I581" s="443"/>
      <c r="J581" s="443"/>
      <c r="K581" s="443"/>
      <c r="L581" s="196"/>
      <c r="M581" s="196"/>
      <c r="N581" s="70"/>
      <c r="O581" s="70"/>
      <c r="P581" s="70"/>
      <c r="Q581" s="70"/>
      <c r="R581" s="70"/>
      <c r="S581" s="70"/>
      <c r="T581" s="70"/>
      <c r="U581" s="70"/>
      <c r="V581" s="70"/>
      <c r="W581" s="70"/>
      <c r="X581" s="70"/>
    </row>
    <row r="582" spans="2:24">
      <c r="B582" s="70"/>
      <c r="C582" s="70"/>
      <c r="D582" s="70"/>
      <c r="E582" s="70"/>
      <c r="F582" s="70"/>
      <c r="G582" s="70"/>
      <c r="H582" s="208"/>
      <c r="I582" s="196"/>
      <c r="J582" s="196"/>
      <c r="K582" s="196"/>
      <c r="L582" s="196"/>
      <c r="M582" s="196"/>
      <c r="N582" s="70"/>
      <c r="O582" s="70"/>
      <c r="P582" s="70"/>
      <c r="Q582" s="70"/>
      <c r="R582" s="70"/>
      <c r="S582" s="70"/>
      <c r="T582" s="70"/>
      <c r="U582" s="70"/>
      <c r="V582" s="70"/>
      <c r="W582" s="70"/>
      <c r="X582" s="70"/>
    </row>
    <row r="583" spans="2:24">
      <c r="B583" s="104" t="s">
        <v>154</v>
      </c>
      <c r="C583" s="104" t="s">
        <v>159</v>
      </c>
      <c r="D583" s="104"/>
      <c r="E583" s="104"/>
      <c r="F583" s="70"/>
      <c r="G583" s="70"/>
      <c r="H583" s="208"/>
      <c r="I583" s="196"/>
      <c r="J583" s="196"/>
      <c r="K583" s="196"/>
      <c r="L583" s="196"/>
      <c r="M583" s="196"/>
      <c r="N583" s="70"/>
      <c r="O583" s="70"/>
      <c r="P583" s="70"/>
      <c r="Q583" s="70"/>
      <c r="R583" s="70"/>
      <c r="S583" s="70"/>
      <c r="T583" s="70"/>
      <c r="U583" s="70"/>
      <c r="V583" s="70"/>
      <c r="W583" s="70"/>
      <c r="X583" s="70"/>
    </row>
    <row r="584" spans="2:24">
      <c r="B584" s="70"/>
      <c r="C584" s="104"/>
      <c r="D584" s="104"/>
      <c r="E584" s="104"/>
      <c r="F584" s="70"/>
      <c r="G584" s="175"/>
      <c r="H584" s="70"/>
      <c r="I584" s="196"/>
      <c r="J584" s="196"/>
      <c r="K584" s="196"/>
      <c r="L584" s="196"/>
      <c r="M584" s="196"/>
      <c r="N584" s="70"/>
      <c r="O584" s="70"/>
      <c r="P584" s="70"/>
      <c r="Q584" s="70"/>
      <c r="R584" s="70"/>
      <c r="S584" s="70"/>
      <c r="T584" s="70"/>
      <c r="U584" s="70"/>
      <c r="V584" s="70"/>
      <c r="W584" s="70"/>
      <c r="X584" s="70"/>
    </row>
    <row r="585" spans="2:24" ht="19.2" customHeight="1">
      <c r="B585" s="70"/>
      <c r="C585" s="443" t="s">
        <v>692</v>
      </c>
      <c r="D585" s="443"/>
      <c r="E585" s="443"/>
      <c r="F585" s="443"/>
      <c r="G585" s="443"/>
      <c r="H585" s="443"/>
      <c r="I585" s="443"/>
      <c r="J585" s="443"/>
      <c r="K585" s="443"/>
      <c r="L585" s="196"/>
      <c r="M585" s="196"/>
      <c r="N585" s="70"/>
      <c r="O585" s="70"/>
      <c r="P585" s="70"/>
      <c r="Q585" s="70"/>
      <c r="R585" s="70"/>
      <c r="S585" s="70"/>
      <c r="T585" s="70"/>
      <c r="U585" s="70"/>
      <c r="V585" s="70"/>
      <c r="W585" s="70"/>
      <c r="X585" s="70"/>
    </row>
    <row r="586" spans="2:24">
      <c r="B586" s="70"/>
      <c r="C586" s="70"/>
      <c r="D586" s="70"/>
      <c r="E586" s="70"/>
      <c r="F586" s="70"/>
      <c r="G586" s="70"/>
      <c r="H586" s="208"/>
      <c r="I586" s="196"/>
      <c r="J586" s="196"/>
      <c r="K586" s="196"/>
      <c r="L586" s="196"/>
      <c r="M586" s="196"/>
      <c r="N586" s="70"/>
      <c r="O586" s="70"/>
      <c r="P586" s="70"/>
      <c r="Q586" s="70"/>
      <c r="R586" s="70"/>
      <c r="S586" s="70"/>
      <c r="T586" s="70"/>
      <c r="U586" s="70"/>
      <c r="V586" s="70"/>
      <c r="W586" s="70"/>
      <c r="X586" s="70"/>
    </row>
    <row r="587" spans="2:24">
      <c r="B587" s="104" t="s">
        <v>155</v>
      </c>
      <c r="C587" s="104" t="s">
        <v>158</v>
      </c>
      <c r="D587" s="104"/>
      <c r="E587" s="104"/>
      <c r="F587" s="70"/>
      <c r="G587" s="70"/>
      <c r="H587" s="208"/>
      <c r="I587" s="196"/>
      <c r="J587" s="196"/>
      <c r="K587" s="196"/>
      <c r="L587" s="196"/>
      <c r="M587" s="196"/>
      <c r="N587" s="70"/>
      <c r="O587" s="70"/>
      <c r="P587" s="70"/>
      <c r="Q587" s="70"/>
      <c r="R587" s="70"/>
      <c r="S587" s="70"/>
      <c r="T587" s="70"/>
      <c r="U587" s="70"/>
      <c r="V587" s="70"/>
      <c r="W587" s="70"/>
      <c r="X587" s="70"/>
    </row>
    <row r="588" spans="2:24">
      <c r="B588" s="70"/>
      <c r="C588" s="104"/>
      <c r="D588" s="104"/>
      <c r="E588" s="104"/>
      <c r="F588" s="70"/>
      <c r="G588" s="175"/>
      <c r="H588" s="70"/>
      <c r="I588" s="196"/>
      <c r="J588" s="196"/>
      <c r="K588" s="196"/>
      <c r="L588" s="196"/>
      <c r="M588" s="196"/>
      <c r="N588" s="70"/>
      <c r="O588" s="70"/>
      <c r="P588" s="70"/>
      <c r="Q588" s="70"/>
      <c r="R588" s="70"/>
      <c r="S588" s="70"/>
      <c r="T588" s="70"/>
      <c r="U588" s="70"/>
      <c r="V588" s="70"/>
      <c r="W588" s="70"/>
      <c r="X588" s="70"/>
    </row>
    <row r="589" spans="2:24" ht="27.6" customHeight="1">
      <c r="B589" s="70"/>
      <c r="C589" s="443" t="s">
        <v>610</v>
      </c>
      <c r="D589" s="443"/>
      <c r="E589" s="443"/>
      <c r="F589" s="443"/>
      <c r="G589" s="443"/>
      <c r="H589" s="443"/>
      <c r="I589" s="443"/>
      <c r="J589" s="443"/>
      <c r="K589" s="443"/>
      <c r="L589" s="196"/>
      <c r="M589" s="196"/>
      <c r="N589" s="70"/>
      <c r="O589" s="70"/>
      <c r="P589" s="70"/>
      <c r="Q589" s="70"/>
      <c r="R589" s="70"/>
      <c r="S589" s="70"/>
      <c r="T589" s="70"/>
      <c r="U589" s="70"/>
      <c r="V589" s="70"/>
      <c r="W589" s="70"/>
      <c r="X589" s="70"/>
    </row>
    <row r="590" spans="2:24">
      <c r="B590" s="70"/>
      <c r="C590" s="164"/>
      <c r="D590" s="164"/>
      <c r="E590" s="164"/>
      <c r="F590" s="164"/>
      <c r="G590" s="164"/>
      <c r="H590" s="164"/>
      <c r="I590" s="196"/>
      <c r="J590" s="196"/>
      <c r="K590" s="196"/>
      <c r="L590" s="196"/>
      <c r="M590" s="196"/>
      <c r="N590" s="70"/>
      <c r="O590" s="70"/>
      <c r="P590" s="70"/>
      <c r="Q590" s="70"/>
      <c r="R590" s="70"/>
      <c r="S590" s="70"/>
      <c r="T590" s="70"/>
      <c r="U590" s="70"/>
      <c r="V590" s="70"/>
      <c r="W590" s="70"/>
      <c r="X590" s="70"/>
    </row>
    <row r="591" spans="2:24">
      <c r="B591" s="104" t="s">
        <v>156</v>
      </c>
      <c r="C591" s="104" t="s">
        <v>157</v>
      </c>
      <c r="D591" s="104"/>
      <c r="E591" s="104"/>
      <c r="F591" s="70"/>
      <c r="G591" s="70"/>
      <c r="H591" s="70"/>
      <c r="I591" s="196"/>
      <c r="J591" s="196"/>
      <c r="K591" s="196"/>
      <c r="L591" s="196"/>
      <c r="M591" s="196"/>
      <c r="N591" s="70"/>
      <c r="O591" s="70"/>
      <c r="P591" s="70"/>
      <c r="Q591" s="70"/>
      <c r="R591" s="70"/>
      <c r="S591" s="70"/>
      <c r="T591" s="70"/>
      <c r="U591" s="70"/>
      <c r="V591" s="70"/>
      <c r="W591" s="70"/>
      <c r="X591" s="70"/>
    </row>
    <row r="592" spans="2:24">
      <c r="B592" s="70"/>
      <c r="C592" s="104"/>
      <c r="D592" s="104"/>
      <c r="E592" s="104"/>
      <c r="F592" s="70"/>
      <c r="G592" s="175"/>
      <c r="H592" s="70"/>
      <c r="I592" s="196"/>
      <c r="J592" s="196"/>
      <c r="K592" s="196"/>
      <c r="L592" s="196"/>
      <c r="M592" s="196"/>
      <c r="N592" s="70"/>
      <c r="O592" s="70"/>
      <c r="P592" s="70"/>
      <c r="Q592" s="70"/>
      <c r="R592" s="70"/>
      <c r="S592" s="70"/>
      <c r="T592" s="70"/>
      <c r="U592" s="70"/>
      <c r="V592" s="70"/>
      <c r="W592" s="70"/>
      <c r="X592" s="70"/>
    </row>
    <row r="593" spans="2:24" ht="30" customHeight="1">
      <c r="B593" s="70"/>
      <c r="C593" s="443" t="s">
        <v>611</v>
      </c>
      <c r="D593" s="443"/>
      <c r="E593" s="443"/>
      <c r="F593" s="443"/>
      <c r="G593" s="443"/>
      <c r="H593" s="443"/>
      <c r="I593" s="443"/>
      <c r="J593" s="443"/>
      <c r="K593" s="443"/>
      <c r="L593" s="196"/>
      <c r="M593" s="196"/>
      <c r="N593" s="70"/>
      <c r="O593" s="70"/>
      <c r="P593" s="70"/>
      <c r="Q593" s="70"/>
      <c r="R593" s="70"/>
      <c r="S593" s="70"/>
      <c r="T593" s="70"/>
      <c r="U593" s="70"/>
      <c r="V593" s="70"/>
      <c r="W593" s="70"/>
      <c r="X593" s="70"/>
    </row>
    <row r="594" spans="2:24">
      <c r="B594" s="70"/>
      <c r="C594" s="70"/>
      <c r="D594" s="70"/>
      <c r="E594" s="70"/>
      <c r="F594" s="70"/>
      <c r="G594" s="70"/>
      <c r="H594" s="70"/>
      <c r="I594" s="70"/>
      <c r="J594" s="70"/>
      <c r="K594" s="70"/>
      <c r="L594" s="174"/>
      <c r="M594" s="70"/>
      <c r="N594" s="70"/>
      <c r="O594" s="70"/>
      <c r="P594" s="70"/>
      <c r="Q594" s="70"/>
      <c r="R594" s="70"/>
      <c r="S594" s="70"/>
      <c r="T594" s="70"/>
      <c r="U594" s="70"/>
      <c r="V594" s="70"/>
      <c r="W594" s="70"/>
      <c r="X594" s="70"/>
    </row>
    <row r="595" spans="2:24">
      <c r="B595" s="70"/>
      <c r="C595" s="70"/>
      <c r="D595" s="70"/>
      <c r="E595" s="70"/>
      <c r="F595" s="70"/>
      <c r="G595" s="70"/>
      <c r="H595" s="70"/>
      <c r="I595" s="70"/>
      <c r="J595" s="70"/>
      <c r="K595" s="70"/>
      <c r="L595" s="174"/>
      <c r="M595" s="70"/>
      <c r="N595" s="70"/>
      <c r="O595" s="70"/>
      <c r="P595" s="70"/>
      <c r="Q595" s="70"/>
      <c r="R595" s="70"/>
      <c r="S595" s="70"/>
      <c r="T595" s="70"/>
      <c r="U595" s="70"/>
      <c r="V595" s="70"/>
      <c r="W595" s="70"/>
      <c r="X595" s="70"/>
    </row>
    <row r="596" spans="2:24">
      <c r="B596" s="70"/>
      <c r="C596" s="70"/>
      <c r="D596" s="70"/>
      <c r="E596" s="70"/>
      <c r="F596" s="70"/>
      <c r="G596" s="70"/>
      <c r="H596" s="70"/>
      <c r="I596" s="70"/>
      <c r="J596" s="70"/>
      <c r="K596" s="70"/>
      <c r="L596" s="174"/>
      <c r="M596" s="70"/>
      <c r="N596" s="70"/>
      <c r="O596" s="70"/>
      <c r="P596" s="70"/>
      <c r="Q596" s="70"/>
      <c r="R596" s="70"/>
      <c r="S596" s="70"/>
      <c r="T596" s="70"/>
      <c r="U596" s="70"/>
      <c r="V596" s="70"/>
      <c r="W596" s="70"/>
      <c r="X596" s="70"/>
    </row>
    <row r="597" spans="2:24">
      <c r="B597" s="70"/>
      <c r="C597" s="70"/>
      <c r="D597" s="70"/>
      <c r="E597" s="70"/>
      <c r="F597" s="70"/>
      <c r="G597" s="70"/>
      <c r="H597" s="70"/>
      <c r="I597" s="70"/>
      <c r="J597" s="70"/>
      <c r="K597" s="70"/>
      <c r="L597" s="174"/>
      <c r="M597" s="70"/>
      <c r="N597" s="70"/>
      <c r="O597" s="70"/>
      <c r="P597" s="70"/>
      <c r="Q597" s="70"/>
      <c r="R597" s="70"/>
      <c r="S597" s="70"/>
      <c r="T597" s="70"/>
      <c r="U597" s="70"/>
      <c r="V597" s="70"/>
      <c r="W597" s="70"/>
      <c r="X597" s="70"/>
    </row>
    <row r="598" spans="2:24">
      <c r="B598" s="70"/>
      <c r="C598" s="70"/>
      <c r="D598" s="70"/>
      <c r="E598" s="70"/>
      <c r="F598" s="70"/>
      <c r="G598" s="70"/>
      <c r="H598" s="70"/>
      <c r="I598" s="70"/>
      <c r="J598" s="70"/>
      <c r="K598" s="70"/>
      <c r="L598" s="174"/>
      <c r="M598" s="70"/>
      <c r="N598" s="70"/>
      <c r="O598" s="70"/>
      <c r="P598" s="70"/>
      <c r="Q598" s="70"/>
      <c r="R598" s="70"/>
      <c r="S598" s="70"/>
      <c r="T598" s="70"/>
      <c r="U598" s="70"/>
      <c r="V598" s="70"/>
      <c r="W598" s="70"/>
      <c r="X598" s="70"/>
    </row>
    <row r="599" spans="2:24">
      <c r="B599" s="70"/>
      <c r="C599" s="70"/>
      <c r="D599" s="70"/>
      <c r="E599" s="70"/>
      <c r="F599" s="70"/>
      <c r="G599" s="70"/>
      <c r="H599" s="70"/>
      <c r="I599" s="70"/>
      <c r="J599" s="70"/>
      <c r="K599" s="70"/>
      <c r="L599" s="174"/>
      <c r="M599" s="70"/>
      <c r="N599" s="70"/>
      <c r="O599" s="70"/>
      <c r="P599" s="70"/>
      <c r="Q599" s="70"/>
      <c r="R599" s="70"/>
      <c r="S599" s="70"/>
      <c r="T599" s="70"/>
      <c r="U599" s="70"/>
      <c r="V599" s="70"/>
      <c r="W599" s="70"/>
      <c r="X599" s="70"/>
    </row>
  </sheetData>
  <customSheetViews>
    <customSheetView guid="{7015FC6D-0680-4B00-AA0E-B83DA1D0B666}" scale="80" showPageBreaks="1" showGridLines="0" printArea="1" view="pageBreakPreview" topLeftCell="A79">
      <selection activeCell="H119" sqref="H119"/>
      <pageMargins left="0" right="0" top="0" bottom="0" header="0" footer="0"/>
      <pageSetup scale="67" orientation="portrait" r:id="rId1"/>
    </customSheetView>
    <customSheetView guid="{5FCC9217-B3E9-4B91-A943-5F21728EBEE9}" scale="80" showPageBreaks="1" showGridLines="0" printArea="1" view="pageBreakPreview" topLeftCell="A79">
      <selection activeCell="H119" sqref="H119"/>
      <pageMargins left="0" right="0" top="0" bottom="0" header="0" footer="0"/>
      <pageSetup scale="67" orientation="portrait" r:id="rId2"/>
    </customSheetView>
    <customSheetView guid="{F3648BCD-1CED-4BBB-AE63-37BDB925883F}" scale="80" showPageBreaks="1" showGridLines="0" printArea="1" view="pageBreakPreview">
      <selection activeCell="G307" sqref="G306:G307"/>
      <pageMargins left="0" right="0" top="0" bottom="0" header="0" footer="0"/>
      <pageSetup scale="67" orientation="portrait" r:id="rId3"/>
    </customSheetView>
  </customSheetViews>
  <mergeCells count="85">
    <mergeCell ref="C114:M114"/>
    <mergeCell ref="C581:K581"/>
    <mergeCell ref="C564:E564"/>
    <mergeCell ref="C166:D167"/>
    <mergeCell ref="C116:E116"/>
    <mergeCell ref="C125:E125"/>
    <mergeCell ref="H166:H167"/>
    <mergeCell ref="C512:E512"/>
    <mergeCell ref="C531:E531"/>
    <mergeCell ref="C150:E150"/>
    <mergeCell ref="C504:E504"/>
    <mergeCell ref="C522:E522"/>
    <mergeCell ref="C585:K585"/>
    <mergeCell ref="C589:K589"/>
    <mergeCell ref="C593:K593"/>
    <mergeCell ref="S166:S167"/>
    <mergeCell ref="J166:J167"/>
    <mergeCell ref="K166:K167"/>
    <mergeCell ref="L166:L167"/>
    <mergeCell ref="M166:M167"/>
    <mergeCell ref="N166:N167"/>
    <mergeCell ref="O166:O167"/>
    <mergeCell ref="P166:P167"/>
    <mergeCell ref="Q166:Q167"/>
    <mergeCell ref="R166:R167"/>
    <mergeCell ref="I166:I167"/>
    <mergeCell ref="E166:F167"/>
    <mergeCell ref="G166:G167"/>
    <mergeCell ref="C10:M10"/>
    <mergeCell ref="C8:M8"/>
    <mergeCell ref="C17:M17"/>
    <mergeCell ref="C18:M18"/>
    <mergeCell ref="C34:I34"/>
    <mergeCell ref="J34:K34"/>
    <mergeCell ref="L34:M34"/>
    <mergeCell ref="J33:K33"/>
    <mergeCell ref="C30:I30"/>
    <mergeCell ref="J30:K30"/>
    <mergeCell ref="L30:M30"/>
    <mergeCell ref="C31:I31"/>
    <mergeCell ref="J31:K31"/>
    <mergeCell ref="L31:M31"/>
    <mergeCell ref="C32:I32"/>
    <mergeCell ref="J32:K32"/>
    <mergeCell ref="C109:M109"/>
    <mergeCell ref="C80:M80"/>
    <mergeCell ref="C85:M85"/>
    <mergeCell ref="C93:M93"/>
    <mergeCell ref="D97:M97"/>
    <mergeCell ref="D98:M98"/>
    <mergeCell ref="D105:M105"/>
    <mergeCell ref="D104:M104"/>
    <mergeCell ref="D100:M100"/>
    <mergeCell ref="C89:M89"/>
    <mergeCell ref="C11:M11"/>
    <mergeCell ref="B12:M12"/>
    <mergeCell ref="C22:M22"/>
    <mergeCell ref="C23:M23"/>
    <mergeCell ref="C27:M27"/>
    <mergeCell ref="L29:M29"/>
    <mergeCell ref="J29:K29"/>
    <mergeCell ref="C29:I29"/>
    <mergeCell ref="C37:I37"/>
    <mergeCell ref="C36:I36"/>
    <mergeCell ref="J36:K36"/>
    <mergeCell ref="L36:M36"/>
    <mergeCell ref="L33:M33"/>
    <mergeCell ref="C35:I35"/>
    <mergeCell ref="J35:K35"/>
    <mergeCell ref="L35:M35"/>
    <mergeCell ref="J37:K37"/>
    <mergeCell ref="L37:M37"/>
    <mergeCell ref="C79:M79"/>
    <mergeCell ref="C81:M81"/>
    <mergeCell ref="C57:M57"/>
    <mergeCell ref="L32:M32"/>
    <mergeCell ref="C33:I33"/>
    <mergeCell ref="C72:M72"/>
    <mergeCell ref="C41:M41"/>
    <mergeCell ref="C63:M63"/>
    <mergeCell ref="C53:M53"/>
    <mergeCell ref="C45:M45"/>
    <mergeCell ref="C49:M49"/>
    <mergeCell ref="C39:M39"/>
    <mergeCell ref="C67:M68"/>
  </mergeCells>
  <pageMargins left="0.7" right="0.7" top="0.75" bottom="0.75" header="0.3" footer="0.3"/>
  <pageSetup paperSize="9" scale="29" fitToHeight="0" orientation="portrait" r:id="rId4"/>
  <drawing r:id="rId5"/>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5" Type="http://schemas.openxmlformats.org/package/2006/relationships/digital-signature/signature" Target="sig5.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zHQD+/jWbrbAFiusKXbjJL5VBUwB4o5TWLvts3oWvyA=</DigestValue>
    </Reference>
    <Reference Type="http://www.w3.org/2000/09/xmldsig#Object" URI="#idOfficeObject">
      <DigestMethod Algorithm="http://www.w3.org/2001/04/xmlenc#sha256"/>
      <DigestValue>4XX5VJmMmt9J51RaVXvqaabKNNikoPYlZPx/sUTzpOE=</DigestValue>
    </Reference>
    <Reference Type="http://uri.etsi.org/01903#SignedProperties" URI="#idSignedProperties">
      <Transforms>
        <Transform Algorithm="http://www.w3.org/TR/2001/REC-xml-c14n-20010315"/>
      </Transforms>
      <DigestMethod Algorithm="http://www.w3.org/2001/04/xmlenc#sha256"/>
      <DigestValue>lutxoyIr0eJoBSohcy8x+vI/Og9lhNwPaAKMBkEQ7F8=</DigestValue>
    </Reference>
    <Reference Type="http://www.w3.org/2000/09/xmldsig#Object" URI="#idValidSigLnImg">
      <DigestMethod Algorithm="http://www.w3.org/2001/04/xmlenc#sha256"/>
      <DigestValue>91BcHdW6t5P1l1OXEzyrgBnGEiFpHjhAkfFo0XwQcEs=</DigestValue>
    </Reference>
    <Reference Type="http://www.w3.org/2000/09/xmldsig#Object" URI="#idInvalidSigLnImg">
      <DigestMethod Algorithm="http://www.w3.org/2001/04/xmlenc#sha256"/>
      <DigestValue>MXSIWCjaoJ23R4ofyp8SJw2C5i4styQ+ZXl6x/ELxoc=</DigestValue>
    </Reference>
  </SignedInfo>
  <SignatureValue>RI8nJfc8mqWPVTcAiGutNlLqRghGsEqywUVPleIAqV7TLm90OnV5fD5vD9MfSuPH2e+KowXB6pD5
BP0A/zAfig+blcQ/Zj0DsCHdmGgRf0VmMmtMeh/wFPKJXZWFfrTu9CGvkuAw9g2iyXiYkdY4HHjA
r18ejn8BGjz5r4UNTZfSXnvNk0GBxHgdruFmrdEFA3dEOeMlL8t5ljkp0/kPlOKS/hjbLHMKEe71
QrewAypBdmePbrHfGd3Q21I/rr4kvFKdATahUDVVvS6+Csx7bMtrUjK02JTw46Jwuz71hpVzD9nR
mLf1vQJH+vj9jhVmIO9HD9910+YcSo8eCAfW2g==</SignatureValue>
  <KeyInfo>
    <X509Data>
      <X509Certificate>MIIHsjCCBZqgAwIBAgIRAMnNkFNnFQiGRLhX/r+4a68wDQYJKoZIhvcNAQELBQAwgYUxCzAJBgNVBAYTAlBZMQ0wCwYDVQQKEwRJQ1BQMTgwNgYDVQQLEy9QcmVzdGFkb3IgQ3VhbGlmaWNhZG8gZGUgU2VydmljaW9zIGRlIENvbmZpYW56YTEVMBMGA1UEAxMMQ09ERTEwMCBTLkEuMRYwFAYDVQQFEw1SVUM4MDA4MDYxMC03MB4XDTIzMDUxMTE5MjYzNVoXDTI1MDUxMTE5MjYzNVowgcYxCzAJBgNVBAYTAlBZMTYwNAYDVQQKDC1DRVJUSUZJQ0FETyBDVUFMSUZJQ0FETyBERSBGSVJNQSBFTEVDVFLDk05JQ0ExCzAJBgNVBAsTAkYyMRkwFwYDVQQEExBTQU5DSEVaIENIQVBBUlJPMRgwFgYDVQQqEw9EQUhJQU5BIEZBQklBTkExKTAnBgNVBAMTIERBSElBTkEgRkFCSUFOQSBTQU5DSEVaIENIQVBBUlJPMRIwEAYDVQQFEwlDSTUyNDY3NzAwggEiMA0GCSqGSIb3DQEBAQUAA4IBDwAwggEKAoIBAQC8o4GbgdJ25tfrCcwwS/Nhq2U6qW/x6LgFSnue1Jd3y9EGxCPjpQe1nf5PmdHB+R27UZQ34c8/GJaKdbmvIcyAzdqVaFPY5RGgoekl69Agk2ivHFqprHuwFJ8myKRVcuZRRZi2E2BzXpail9ncoDVhosKgcdGWUJtiKWuoxZzyeLGJTO/CfIbQ7bIQwB02atBMqieXDu+EuNwi3XlSFpBYAu90Nkuo8KoCJ/hKzVWUm23t0lluM8gUMBneAGpoIJfvn+H5mY0dsvCgfUCv2uI4VWzDbKY+jmqVA2wNa4wQXJVt/IOvGI6ybPPVM8TgpJjMXYiJjzy9o7e48DMMsqx3AgMBAAGjggLYMIIC1DAMBgNVHRMBAf8EAjAAMB0GA1UdDgQWBBT7weqFNQPFpO5dQyTc+7LWuT7dzDAfBgNVHSMEGDAWgBS+NVRiaGDnJtMxwV+XseL2ZM4H9TAOBgNVHQ8BAf8EBAMCBeAwTwYDVR0RBEgwRoEXREFIWVNBTkNIRVoyMEBHTUFJTC5DT02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NsG58IPI4kQUWOcUd7aW47ozK4Ki23O2Qlrk3ffEgD8zZiOpmGia72MJDVlgnLBW80WiTHvOLEJRH6YKEseYnc4LOS9XmXtCQ8Vu8MGs9M9Q6a2lA1tqbWUmILPr+gWnoZfsdbmUoW7dTh7H/9HSOMAmdC+F7r04LNcEDNG/8JK3aaGJAD+OIM85zQfhinVy2uEGK1j1Twhk4tx08JBjtjQ//GbV4wKTQF7zoVzVuS3Sg1D+cAK5yl7A6xr+KQFn6LE6JDPcNg5g51ogvSPKmQ6RXVEtaPl+XpTfGqbpV8kX349TAeY1cy5euVSPLQ+vVLC2tZARlzQrzXACrzrn6ITl5vPP8KHz0xJNztlt6XFX5RjJ3daqefdX6PGTwnBoTEbzduowiuNM1qKsaM9cZ3vt4dmcaD2NLEqh+/dDUeoy3JB8DORotWk13Ed8VnEoMtPxNvhKhfz70Ow+kVTJpwt3vLuNJJT471DWFZs5XhjAXqtJHNFrhsAgjr8SyB7uTg0OvHnnPqlLtH+21WovDiuiF5/kbuuFl78mkIRefcUhqpEfrv/ymM+MC5LjNrKwCeyD48VFxM8PLeNUdqONlUflXFU2N8YYo3b0zfho+Ns6RHVtVp3+zLqR46WRwLDaqIKyPEDj1Q1xBZ7CQ4Ablood2Xqvp6oL3ZkBXZHed0f</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2hcEHNAzjb0xyYkasOrLd0qjf4qxZVxGCdNqWBsB4hs=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+Mc+Y/uAXhNBa1tu2J/KeVhM/DTfYI0hxC7tjeBUaaM=</DigestValue>
      </Reference>
      <Reference URI="/xl/drawings/drawing2.xml?ContentType=application/vnd.openxmlformats-officedocument.drawing+xml">
        <DigestMethod Algorithm="http://www.w3.org/2001/04/xmlenc#sha256"/>
        <DigestValue>KUme6xzMcpcBaTPH4PCRAkeLAHmCxCoy54anlwIaBik=</DigestValue>
      </Reference>
      <Reference URI="/xl/drawings/drawing3.xml?ContentType=application/vnd.openxmlformats-officedocument.drawing+xml">
        <DigestMethod Algorithm="http://www.w3.org/2001/04/xmlenc#sha256"/>
        <DigestValue>rTtzda+MXv/5I/DdL+CbgvkUqJt66gpG6ykdcG9haw0=</DigestValue>
      </Reference>
      <Reference URI="/xl/drawings/drawing4.xml?ContentType=application/vnd.openxmlformats-officedocument.drawing+xml">
        <DigestMethod Algorithm="http://www.w3.org/2001/04/xmlenc#sha256"/>
        <DigestValue>sJoGz4pCdxGejHU+qHD4DPOQZn4f7v5IDfgLeTq8GzI=</DigestValue>
      </Reference>
      <Reference URI="/xl/drawings/drawing5.xml?ContentType=application/vnd.openxmlformats-officedocument.drawing+xml">
        <DigestMethod Algorithm="http://www.w3.org/2001/04/xmlenc#sha256"/>
        <DigestValue>KMpvfuNocRLK3rHVkPJk8SDbJO0desN5RV6+Wx/ULmY=</DigestValue>
      </Reference>
      <Reference URI="/xl/drawings/drawing6.xml?ContentType=application/vnd.openxmlformats-officedocument.drawing+xml">
        <DigestMethod Algorithm="http://www.w3.org/2001/04/xmlenc#sha256"/>
        <DigestValue>GLOoRxCKnA9DLvl3lD8ewqh7tZzxBB+1tzGwge0Xg0g=</DigestValue>
      </Reference>
      <Reference URI="/xl/drawings/vmlDrawing1.vml?ContentType=application/vnd.openxmlformats-officedocument.vmlDrawing">
        <DigestMethod Algorithm="http://www.w3.org/2001/04/xmlenc#sha256"/>
        <DigestValue>Gqje/CZLxaBAEkmkuka0V6KAZ+c9EQ319rvWt5MSo58=</DigestValue>
      </Reference>
      <Reference URI="/xl/media/image1.png?ContentType=image/png">
        <DigestMethod Algorithm="http://www.w3.org/2001/04/xmlenc#sha256"/>
        <DigestValue>Z0BjTa2MrSoBCsJR0SBxUbgGXZf7T0aOlhk5ozDpDcI=</DigestValue>
      </Reference>
      <Reference URI="/xl/media/image2.emf?ContentType=image/x-emf">
        <DigestMethod Algorithm="http://www.w3.org/2001/04/xmlenc#sha256"/>
        <DigestValue>HXA3IasaEG5jyQqWYDXg/9HVARx55cJ58wTeczUUkZc=</DigestValue>
      </Reference>
      <Reference URI="/xl/printerSettings/printerSettings1.bin?ContentType=application/vnd.openxmlformats-officedocument.spreadsheetml.printerSettings">
        <DigestMethod Algorithm="http://www.w3.org/2001/04/xmlenc#sha256"/>
        <DigestValue>eQBwZ5I3szCo+X8115pgv3QV4XhgN4Ce87gvKJxe0To=</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eQBwZ5I3szCo+X8115pgv3QV4XhgN4Ce87gvKJxe0To=</DigestValue>
      </Reference>
      <Reference URI="/xl/printerSettings/printerSettings12.bin?ContentType=application/vnd.openxmlformats-officedocument.spreadsheetml.printerSettings">
        <DigestMethod Algorithm="http://www.w3.org/2001/04/xmlenc#sha256"/>
        <DigestValue>GyyR84UYFfbFvVrs+ip9vPggIMAXC0nxkmeUVNsGxCc=</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iFXFSz4Dh8R+3R5EqsI4J9pXIwivpLrgN5h7evEh25o=</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eQBwZ5I3szCo+X8115pgv3QV4XhgN4Ce87gvKJxe0To=</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eQBwZ5I3szCo+X8115pgv3QV4XhgN4Ce87gvKJxe0To=</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eQBwZ5I3szCo+X8115pgv3QV4XhgN4Ce87gvKJxe0To=</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BCq9O5HHwm91X0cDGi4bjZg0oXnSgv7WGiCfkpesuIU=</DigestValue>
      </Reference>
      <Reference URI="/xl/sharedStrings.xml?ContentType=application/vnd.openxmlformats-officedocument.spreadsheetml.sharedStrings+xml">
        <DigestMethod Algorithm="http://www.w3.org/2001/04/xmlenc#sha256"/>
        <DigestValue>kYzkWMsheh/disjU4wt7ItGUroNVDrDfrpmQTQg96X4=</DigestValue>
      </Reference>
      <Reference URI="/xl/styles.xml?ContentType=application/vnd.openxmlformats-officedocument.spreadsheetml.styles+xml">
        <DigestMethod Algorithm="http://www.w3.org/2001/04/xmlenc#sha256"/>
        <DigestValue>jrv7yMYe0O7noDYKTI+IGBRMMN897iQ6NZ4OplIMXwI=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v6I/qWwIYSDt6GTXZRgXsEnKtfDU3m7VTMoQlOwg91Y=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r1pan4YB4nCVRqknDt/tulbIeeENEbFXZrW/2HITUqc=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16ybpilcgcPls+LI/FLvSUju8Y/GS3FT1uphQRtddZs=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Zz0eiQOwxucXNEak9wvmMQNoIP3ChnFeqaa9hpxgxoU=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Vfwd3q6JoZRQl4XRQYCrXci0hbexTcx8ktmX1ddPPBQ=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8p06WvhogJH6kNvXKVH64MTRvxiVeyq7c5FWuQt+VUY=</DigestValue>
      </Reference>
      <Reference URI="/xl/worksheets/sheet1.xml?ContentType=application/vnd.openxmlformats-officedocument.spreadsheetml.worksheet+xml">
        <DigestMethod Algorithm="http://www.w3.org/2001/04/xmlenc#sha256"/>
        <DigestValue>BqQQM9cOQTc3vDKjD0TNyfZYgWSDAcVsre+jy3gNZco=</DigestValue>
      </Reference>
      <Reference URI="/xl/worksheets/sheet2.xml?ContentType=application/vnd.openxmlformats-officedocument.spreadsheetml.worksheet+xml">
        <DigestMethod Algorithm="http://www.w3.org/2001/04/xmlenc#sha256"/>
        <DigestValue>5UkWRnLsFWhhWXnHIve81zRNEvCblfKuWMlbypEYW3I=</DigestValue>
      </Reference>
      <Reference URI="/xl/worksheets/sheet3.xml?ContentType=application/vnd.openxmlformats-officedocument.spreadsheetml.worksheet+xml">
        <DigestMethod Algorithm="http://www.w3.org/2001/04/xmlenc#sha256"/>
        <DigestValue>JyqqrzxktDXECDHqEj7eWofTG5exPNVn6dWX1PPk32o=</DigestValue>
      </Reference>
      <Reference URI="/xl/worksheets/sheet4.xml?ContentType=application/vnd.openxmlformats-officedocument.spreadsheetml.worksheet+xml">
        <DigestMethod Algorithm="http://www.w3.org/2001/04/xmlenc#sha256"/>
        <DigestValue>MyoOsiyysme4uOVzTF/LASqhRK6s17gO6nTyDn1UxgY=</DigestValue>
      </Reference>
      <Reference URI="/xl/worksheets/sheet5.xml?ContentType=application/vnd.openxmlformats-officedocument.spreadsheetml.worksheet+xml">
        <DigestMethod Algorithm="http://www.w3.org/2001/04/xmlenc#sha256"/>
        <DigestValue>4SEcfXh0uhveNcIDJ2m/25ePS6LInGh+9ZiZ2NuvnV4=</DigestValue>
      </Reference>
      <Reference URI="/xl/worksheets/sheet6.xml?ContentType=application/vnd.openxmlformats-officedocument.spreadsheetml.worksheet+xml">
        <DigestMethod Algorithm="http://www.w3.org/2001/04/xmlenc#sha256"/>
        <DigestValue>eJw6aTYU8c+1VcjJgIzoODCepawm2w9zwBm8kJCv5z0=</DigestValue>
      </Reference>
      <Reference URI="/xl/worksheets/sheet7.xml?ContentType=application/vnd.openxmlformats-officedocument.spreadsheetml.worksheet+xml">
        <DigestMethod Algorithm="http://www.w3.org/2001/04/xmlenc#sha256"/>
        <DigestValue>heyj9oKGZ2lGbbh2Qw7/rNBod33v+l3ujpbgk7o2jfQ=</DigestValue>
      </Reference>
      <Reference URI="/xl/worksheets/sheet8.xml?ContentType=application/vnd.openxmlformats-officedocument.spreadsheetml.worksheet+xml">
        <DigestMethod Algorithm="http://www.w3.org/2001/04/xmlenc#sha256"/>
        <DigestValue>j19TGaez6llW7oaeJMkyuTpgXY48NB1CKjWbunpf4N8=</DigestValue>
      </Reference>
      <Reference URI="/xl/worksheets/sheet9.xml?ContentType=application/vnd.openxmlformats-officedocument.spreadsheetml.worksheet+xml">
        <DigestMethod Algorithm="http://www.w3.org/2001/04/xmlenc#sha256"/>
        <DigestValue>DX6qg2iUqiFfTfss3i8t6q9q7g8i4Z/HgVXnm62xEh0=</DigestValue>
      </Reference>
    </Manifest>
    <SignatureProperties>
      <SignatureProperty Id="idSignatureTime" Target="#idPackageSignature">
        <mdssi:SignatureTime xmlns:mdssi="http://schemas.openxmlformats.org/package/2006/digital-signature">
          <mdssi:Format>YYYY-MM-DDThh:mm:ssTZD</mdssi:Format>
          <mdssi:Value>2025-03-31T12:46:21Z</mdssi:Value>
        </mdssi:SignatureTime>
      </SignatureProperty>
    </SignatureProperties>
  </Object>
  <Object Id="idOfficeObject">
    <SignatureProperties>
      <SignatureProperty Id="idOfficeV1Details" Target="#idPackageSignature">
        <SignatureInfoV1 xmlns="http://schemas.microsoft.com/office/2006/digsig">
          <SetupID>{51C6FB6A-3FEB-4B29-93F1-C35A47CF928A}</SetupID>
          <SignatureText>Dahiana Sánchez</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2025-03-31T12:46:21Z</xd:SigningTime>
          <xd:SigningCertificate>
            <xd:Cert>
              <xd:CertDigest>
                <DigestMethod Algorithm="http://www.w3.org/2001/04/xmlenc#sha256"/>
                <DigestValue>dJ9yXvegHlgOHjcZk17y67OD6UHqmLjWRpwgAtUwVWc=</DigestValue>
              </xd:CertDigest>
              <xd:IssuerSerial>
                <X509IssuerName>SERIALNUMBER=RUC80080610-7, CN=CODE100 S.A., OU=Prestador Cualificado de Servicios de Confianza, O=ICPP, C=PY</X509IssuerName>
                <X509SerialNumber>268242175283590528351552862199679052719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FwBAACfAAAAAAAAAAAAAABtGAAALAsAACBFTUYAAAEAbBkAAJoAAAAGAAAAAAAAAAAAAAAAAAAAgAcAADgEAABYAQAAwQAAAAAAAAAAAAAAAAAAAMA/BQDo8QIACgAAABAAAAAAAAAAAAAAAEsAAAAQAAAAAAAAAAUAAAAeAAAAGAAAAAAAAAAAAAAAXQEAAKAAAAAnAAAAGAAAAAEAAAAAAAAAAAAAAAAAAAAlAAAADAAAAAEAAABMAAAAZAAAAAAAAAAAAAAAXAEAAJ8AAAAAAAAAAAAAAF0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8PDwAAAAAAAlAAAADAAAAAEAAABMAAAAZAAAAAAAAAAAAAAAXAEAAJ8AAAAAAAAAAAAAAF0BAACgAAAAIQDwAAAAAAAAAAAAAACAPwAAAAAAAAAAAACAPwAAAAAAAAAAAAAAAAAAAAAAAAAAAAAAAAAAAAAAAAAAJQAAAAwAAAAAAACAKAAAAAwAAAABAAAAJwAAABgAAAABAAAAAAAAAPDw8AAAAAAAJQAAAAwAAAABAAAATAAAAGQAAAAAAAAAAAAAAFwBAACfAAAAAAAAAAAAAABd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AAAAAAAlAAAADAAAAAEAAABMAAAAZAAAAAAAAAAAAAAAXAEAAJ8AAAAAAAAAAAAAAF0BAACgAAAAIQDwAAAAAAAAAAAAAACAPwAAAAAAAAAAAACAPwAAAAAAAAAAAAAAAAAAAAAAAAAAAAAAAAAAAAAAAAAAJQAAAAwAAAAAAACAKAAAAAwAAAABAAAAJwAAABgAAAABAAAAAAAAAP///wAAAAAAJQAAAAwAAAABAAAATAAAAGQAAAAAAAAAAAAAAFw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YX2jkH2AAAABQAAAAkAAABMAAAAAAAAAAAAAAAAAAAA//////////9gAAAAMwAxAC8AMwAvADIAMAAyADUAAAAHAAAABwAAAAUAAAAHAAAABQAAAAcAAAAHAAAABwAAAAcAAABLAAAAQAAAADAAAAAFAAAAIAAAAAEAAAABAAAAEAAAAAAAAAAAAAAAXQEAAKAAAAAAAAAAAAAAAF0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hfaO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QAAABWAAAAMAAAADsAAACV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UAAABXAAAAJQAAAAwAAAAEAAAAVAAAAKgAAAAxAAAAOwAAAMMAAABWAAAAAQAAAFVVj0GF9o5BMQAAADsAAAAPAAAATAAAAAAAAAAAAAAAAAAAAP//////////bAAAAEQAYQBoAGkAYQBuAGEAIABTAOEAbgBjAGgAZQB6AAAADgAAAAoAAAALAAAABQAAAAoAAAALAAAACgAAAAUAAAALAAAACgAAAAsAAAAJAAAACwAAAAoAAAAJAAAASwAAAEAAAAAwAAAABQAAACAAAAABAAAAAQAAABAAAAAAAAAAAAAAAF0BAACgAAAAAAAAAAAAAABdAQAAoAAAACUAAAAMAAAAAgAAACcAAAAYAAAABQAAAAAAAAD///8AAAAAACUAAAAMAAAABQAAAEwAAABkAAAAAAAAAGEAAABcAQAAmwAAAAAAAABhAAAAXQ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cAAAAYAAAABQAAAAAAAAD///8AAAAAACUAAAAMAAAABQAAAEwAAABkAAAADgAAAIsAAABOAQAAmwAAAA4AAACLAAAAQQEAABEAAAAhAPAAAAAAAAAAAAAAAIA/AAAAAAAAAAAAAIA/AAAAAAAAAAAAAAAAAAAAAAAAAAAAAAAAAAAAAAAAAAAlAAAADAAAAAAAAIAoAAAADAAAAAUAAAAlAAAADAAAAAEAAAAYAAAADAAAAAAAAAASAAAADAAAAAEAAAAWAAAADAAAAAAAAABUAAAAXAEAAA8AAACLAAAATQEAAJsAAAABAAAAVVWPQYX2jkEPAAAAiwAAAC0AAABMAAAABAAAAA4AAACLAAAATwEAAJwAAACoAAAARgBpAHIAbQBhAGQAbwAgAHAAbwByADoAIABEAEEASABJAEEATgBBACAARgBBAEIASQBBAE4AQQAgAFMAQQBOAEMASABFAFoAIABDAEgAQQBQAEEAUgBSAE8AAAAGAAAAAwAAAAUAAAALAAAABwAAAAgAAAAIAAAABAAAAAgAAAAIAAAABQAAAAMAAAAEAAAACQAAAAgAAAAJAAAAAwAAAAgAAAAKAAAACAAAAAQAAAAGAAAACAAAAAcAAAADAAAACAAAAAoAAAAIAAAABAAAAAcAAAAIAAAACgAAAAgAAAAJAAAABwAAAAcAAAAEAAAACAAAAAkAAAAIAAAABwAAAAgAAAAIAAAACAAAAAoAAAAWAAAADAAAAAAAAAAlAAAADAAAAAIAAAAOAAAAFAAAAAAAAAAQAAAAFAAAAA==</Object>
  <Object Id="idInvalidSigLnImg">AQAAAGwAAAAAAAAAAAAAAFwBAACfAAAAAAAAAAAAAABtGAAALAsAACBFTUYAAAEA7B8AAKEAAAAGAAAAAAAAAAAAAAAAAAAAgAcAADgEAABYAQAAwQAAAAAAAAAAAAAAAAAAAMA/BQDo8QIACgAAABAAAAAAAAAAAAAAAEsAAAAQAAAAAAAAAAUAAAAeAAAAGAAAAAAAAAAAAAAAXQEAAKAAAAAnAAAAGAAAAAEAAAAAAAAAAAAAAAAAAAAlAAAADAAAAAEAAABMAAAAZAAAAAAAAAAAAAAAXAEAAJ8AAAAAAAAAAAAAAF0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8PDwAAAAAAAlAAAADAAAAAEAAABMAAAAZAAAAAAAAAAAAAAAXAEAAJ8AAAAAAAAAAAAAAF0BAACgAAAAIQDwAAAAAAAAAAAAAACAPwAAAAAAAAAAAACAPwAAAAAAAAAAAAAAAAAAAAAAAAAAAAAAAAAAAAAAAAAAJQAAAAwAAAAAAACAKAAAAAwAAAABAAAAJwAAABgAAAABAAAAAAAAAPDw8AAAAAAAJQAAAAwAAAABAAAATAAAAGQAAAAAAAAAAAAAAFwBAACfAAAAAAAAAAAAAABd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AAAAAAAlAAAADAAAAAEAAABMAAAAZAAAAAAAAAAAAAAAXAEAAJ8AAAAAAAAAAAAAAF0BAACgAAAAIQDwAAAAAAAAAAAAAACAPwAAAAAAAAAAAACAPwAAAAAAAAAAAAAAAAAAAAAAAAAAAAAAAAAAAAAAAAAAJQAAAAwAAAAAAACAKAAAAAwAAAABAAAAJwAAABgAAAABAAAAAAAAAP///wAAAAAAJQAAAAwAAAABAAAATAAAAGQAAAAAAAAAAAAAAFw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dAQAAoAAAAAAAAAAAAAAAXQ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D8g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xAAAAFYAAAAwAAAAOwAAAJU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xQAAAFcAAAAlAAAADAAAAAQAAABUAAAAqAAAADEAAAA7AAAAwwAAAFYAAAABAAAAVVWPQYX2jkExAAAAOwAAAA8AAABMAAAAAAAAAAAAAAAAAAAA//////////9sAAAARABhAGgAaQBhAG4AYQAgAFMA4QBuAGMAaABlAHoAMAAOAAAACgAAAAsAAAAFAAAACgAAAAsAAAAKAAAABQAAAAsAAAAKAAAACwAAAAkAAAALAAAACgAAAAkAAABLAAAAQAAAADAAAAAFAAAAIAAAAAEAAAABAAAAEAAAAAAAAAAAAAAAXQEAAKAAAAAAAAAAAAAAAF0BAACgAAAAJQAAAAwAAAACAAAAJwAAABgAAAAFAAAAAAAAAP///wAAAAAAJQAAAAwAAAAFAAAATAAAAGQAAAAAAAAAYQAAAFwBAACbAAAAAAAAAGEAAABd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wAAABgAAAAFAAAAAAAAAP///wAAAAAAJQAAAAwAAAAFAAAATAAAAGQAAAAOAAAAiwAAAE4BAACbAAAADgAAAIsAAABBAQAAEQAAACEA8AAAAAAAAAAAAAAAgD8AAAAAAAAAAAAAgD8AAAAAAAAAAAAAAAAAAAAAAAAAAAAAAAAAAAAAAAAAACUAAAAMAAAAAAAAgCgAAAAMAAAABQAAACUAAAAMAAAAAQAAABgAAAAMAAAAAAAAABIAAAAMAAAAAQAAABYAAAAMAAAAAAAAAFQAAABcAQAADwAAAIsAAABNAQAAmwAAAAEAAABVVY9BhfaOQQ8AAACLAAAALQAAAEwAAAAEAAAADgAAAIsAAABPAQAAnAAAAKgAAABGAGkAcgBtAGEAZABvACAAcABvAHIAOgAgAEQAQQBIAEkAQQBOAEEAIABGAEEAQgBJAEEATgBBACAAUwBBAE4AQwBIAEUAWgAgAEMASABBAFAAQQBSAFIATwAKAAYAAAADAAAABQAAAAsAAAAHAAAACAAAAAgAAAAEAAAACAAAAAgAAAAFAAAAAwAAAAQAAAAJAAAACAAAAAkAAAADAAAACAAAAAoAAAAIAAAABAAAAAYAAAAIAAAABwAAAAMAAAAIAAAACgAAAAgAAAAEAAAABwAAAAgAAAAKAAAACAAAAAkAAAAHAAAABwAAAAQAAAAIAAAACQAAAAgAAAAHAAAACAAAAAgAAAAIAAAAC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1UlwoOs9yM9xPzMc0fwmMG/wUftZi3JMEJTaflCuxts=</DigestValue>
    </Reference>
    <Reference Type="http://www.w3.org/2000/09/xmldsig#Object" URI="#idOfficeObject">
      <DigestMethod Algorithm="http://www.w3.org/2001/04/xmlenc#sha256"/>
      <DigestValue>MkiGtPnaU7JIfFnkDXEfmyjUeG4m872Dq98j1fBKU3c=</DigestValue>
    </Reference>
    <Reference Type="http://uri.etsi.org/01903#SignedProperties" URI="#idSignedProperties">
      <Transforms>
        <Transform Algorithm="http://www.w3.org/TR/2001/REC-xml-c14n-20010315"/>
      </Transforms>
      <DigestMethod Algorithm="http://www.w3.org/2001/04/xmlenc#sha256"/>
      <DigestValue>owKs4vPBSUUnbIwVgiXqaDnH0IQr7RTOTbxcRKjvnxU=</DigestValue>
    </Reference>
    <Reference Type="http://www.w3.org/2000/09/xmldsig#Object" URI="#idValidSigLnImg">
      <DigestMethod Algorithm="http://www.w3.org/2001/04/xmlenc#sha256"/>
      <DigestValue>vQqfKQ/ejdJbVFKRzIWJS9M62xZaAeapfTJfGq5MGAM=</DigestValue>
    </Reference>
    <Reference Type="http://www.w3.org/2000/09/xmldsig#Object" URI="#idInvalidSigLnImg">
      <DigestMethod Algorithm="http://www.w3.org/2001/04/xmlenc#sha256"/>
      <DigestValue>NKQ4//Y6H2eOC+dIrFdzIG6c4Gcg6rPShS28QkL455s=</DigestValue>
    </Reference>
  </SignedInfo>
  <SignatureValue>QVv6eWSx16ESjX82X7lyJUSLO9wp5NuRLtMmxYFpdZNqe6vNqYSXwnTOZRmFN7goHzF26UirjjTg
B7F+cKLw1fwqFqghgjxcLgMLBgvhR4QdadaXn1dxVI9WFsIkwxzddy80rFCg1cJYbb6qsFmsbWEX
YBJXYISMpD443MAeur1MWV5akaAW4Z0SxgN9rRfhcKH9ohHyEHSWaBiUjeg/YwOfW3aYwp8SULdM
8J7zn5OQnPaUWm+Y+tM+qOq61qlmYAawTQNJgfLC1j4D6JfUAYMjzyabi5fUB0pqNFUNDcb5d2VD
Gw79CceFdAkRfQUJ72Y6PraDBen/MZBBQOtWyA==</SignatureValue>
  <KeyInfo>
    <X509Data>
      <X509Certificate>MIIHpTCCBY2gAwIBAgIQaSiR2l8cvoVJkOfjpxzOWzANBgkqhkiG9w0BAQsFADCBhTELMAkGA1UEBhMCUFkxDTALBgNVBAoTBElDUFAxODA2BgNVBAsTL1ByZXN0YWRvciBDdWFsaWZpY2FkbyBkZSBTZXJ2aWNpb3MgZGUgQ29uZmlhbnphMRUwEwYDVQQDEwxDT0RFMTAwIFMuQS4xFjAUBgNVBAUTDVJVQzgwMDgwNjEwLTcwHhcNMjMwNTExMTk0NzU2WhcNMjUwNTExMTk0NzU2WjCBtzELMAkGA1UEBhMCUFkxNjA0BgNVBAoMLUNFUlRJRklDQURPIENVQUxJRklDQURPIERFIEZJUk1BIEVMRUNUUsOTTklDQTELMAkGA1UECxMCRjIxEzARBgNVBAQTClJJVkFTIE1BU0kxFzAVBgNVBCoTDkdVU1RBVk8gQURPTEZPMSIwIAYDVQQDExlHVVNUQVZPIEFET0xGTyBSSVZBUyBNQVNJMREwDwYDVQQFEwhDSTg3NTQzODCCASIwDQYJKoZIhvcNAQEBBQADggEPADCCAQoCggEBAMG0W+f3oOZjGzQwdRYJERbBm0F42rF6MhZMKlgirl4Fa3ou5zB30YdAhzMS1dweHPjAHpcqg75PkiX8u1WPljCJVhbe9iXN8Oed8+HVCJnWWTgJBc76p4hYGm60DHpAxSJkUoebEugJkfVay6RMFzNSXiv4LF4Drpfq66JyJi+1IiU0THDyp+cKWislY+qV3/JBlgsGuNpJvn9Zc6vPJE1a1V8cfIMDa7kuuJIlJIXlHvy+VAV6c08YRCINEvMJSjpCD1zOYxMG7DVSQke7zfYAQOLxLvVfAUtPtktWnd5rjVhE7bruY7y368HZiz5IWhCRNUPNjXsufstMf3sdJ7UCAwEAAaOCAtswggLXMAwGA1UdEwEB/wQCMAAwHQYDVR0OBBYEFM9YgeNnnTaMvdmyq6vBaQpswTt+MB8GA1UdIwQYMBaAFL41VGJoYOcm0zHBX5ex4vZkzgf1MA4GA1UdDwEB/wQEAwIF4DBSBgNVHREESzBJgRpHVVNUQVZPLlJJVkFTQEFUTEFTLkNPTS5QW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sFAAOCAgEAPq6gG1QttnXTXcRgzfur2rtd2V6Eds4jge1kOqnri5xpcy7uAqm8gCNjQJlVj/H5desMU6sR9SdUyNUN8ImyB8o8k+OOESpIsnqsORaNihjnYXTdUB5qWIeod3UgzbbvWyzgwiblK55oi/66DjBycR2tgHBxHeGfO0rRXyS8r9pgwAvZGuDEFrxu2yFLLdAw867xNXjym3UEA7P0vhlixAjQxhcoKRC2IpkfJ87rNYfJvT/d9vm1aB1WlYLKMjtxgPc8PlealRarR3Lf9X52QQprUPCbPwFQGNgsF17E+Du78L5d3aJ2kKsJR2ujCflRm+qm8ktqYbaY+n9A1KN+N1UBx2IZECjysu4NqJEIP97aXUkVPmFvgK0mLvUb2RJtHi9Uk9vlpS4CWb1VITzEFzLsGYgazxNrvbeJanF041WtuzLkMJU7mm7Zz8Epl9FRUIOlZplcrsuHxQMdtB0pFD5JsL8Nz3ezHgSJ27M/0z3y6SZ5/N8o3gT6oPwnM6iJ6LBNuUQDH92fGjQEfVlFXE71GvCTzHSTillii49AlO7CTC65fm0Gk/ZK2POO8k7PnAS/XVPVB6TdiWse4kiT9MGwLlqLVlcQnoYi4DwlTyhVDZW0N0yhXmU91i10zyI7aMP3rOZlvn5P+8ht5Fbi9SXudSt19VsPJ07tv2jY1U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2hcEHNAzjb0xyYkasOrLd0qjf4qxZVxGCdNqWBsB4hs=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+Mc+Y/uAXhNBa1tu2J/KeVhM/DTfYI0hxC7tjeBUaaM=</DigestValue>
      </Reference>
      <Reference URI="/xl/drawings/drawing2.xml?ContentType=application/vnd.openxmlformats-officedocument.drawing+xml">
        <DigestMethod Algorithm="http://www.w3.org/2001/04/xmlenc#sha256"/>
        <DigestValue>KUme6xzMcpcBaTPH4PCRAkeLAHmCxCoy54anlwIaBik=</DigestValue>
      </Reference>
      <Reference URI="/xl/drawings/drawing3.xml?ContentType=application/vnd.openxmlformats-officedocument.drawing+xml">
        <DigestMethod Algorithm="http://www.w3.org/2001/04/xmlenc#sha256"/>
        <DigestValue>rTtzda+MXv/5I/DdL+CbgvkUqJt66gpG6ykdcG9haw0=</DigestValue>
      </Reference>
      <Reference URI="/xl/drawings/drawing4.xml?ContentType=application/vnd.openxmlformats-officedocument.drawing+xml">
        <DigestMethod Algorithm="http://www.w3.org/2001/04/xmlenc#sha256"/>
        <DigestValue>sJoGz4pCdxGejHU+qHD4DPOQZn4f7v5IDfgLeTq8GzI=</DigestValue>
      </Reference>
      <Reference URI="/xl/drawings/drawing5.xml?ContentType=application/vnd.openxmlformats-officedocument.drawing+xml">
        <DigestMethod Algorithm="http://www.w3.org/2001/04/xmlenc#sha256"/>
        <DigestValue>KMpvfuNocRLK3rHVkPJk8SDbJO0desN5RV6+Wx/ULmY=</DigestValue>
      </Reference>
      <Reference URI="/xl/drawings/drawing6.xml?ContentType=application/vnd.openxmlformats-officedocument.drawing+xml">
        <DigestMethod Algorithm="http://www.w3.org/2001/04/xmlenc#sha256"/>
        <DigestValue>GLOoRxCKnA9DLvl3lD8ewqh7tZzxBB+1tzGwge0Xg0g=</DigestValue>
      </Reference>
      <Reference URI="/xl/drawings/vmlDrawing1.vml?ContentType=application/vnd.openxmlformats-officedocument.vmlDrawing">
        <DigestMethod Algorithm="http://www.w3.org/2001/04/xmlenc#sha256"/>
        <DigestValue>Gqje/CZLxaBAEkmkuka0V6KAZ+c9EQ319rvWt5MSo58=</DigestValue>
      </Reference>
      <Reference URI="/xl/media/image1.png?ContentType=image/png">
        <DigestMethod Algorithm="http://www.w3.org/2001/04/xmlenc#sha256"/>
        <DigestValue>Z0BjTa2MrSoBCsJR0SBxUbgGXZf7T0aOlhk5ozDpDcI=</DigestValue>
      </Reference>
      <Reference URI="/xl/media/image2.emf?ContentType=image/x-emf">
        <DigestMethod Algorithm="http://www.w3.org/2001/04/xmlenc#sha256"/>
        <DigestValue>HXA3IasaEG5jyQqWYDXg/9HVARx55cJ58wTeczUUkZc=</DigestValue>
      </Reference>
      <Reference URI="/xl/printerSettings/printerSettings1.bin?ContentType=application/vnd.openxmlformats-officedocument.spreadsheetml.printerSettings">
        <DigestMethod Algorithm="http://www.w3.org/2001/04/xmlenc#sha256"/>
        <DigestValue>eQBwZ5I3szCo+X8115pgv3QV4XhgN4Ce87gvKJxe0To=</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eQBwZ5I3szCo+X8115pgv3QV4XhgN4Ce87gvKJxe0To=</DigestValue>
      </Reference>
      <Reference URI="/xl/printerSettings/printerSettings12.bin?ContentType=application/vnd.openxmlformats-officedocument.spreadsheetml.printerSettings">
        <DigestMethod Algorithm="http://www.w3.org/2001/04/xmlenc#sha256"/>
        <DigestValue>GyyR84UYFfbFvVrs+ip9vPggIMAXC0nxkmeUVNsGxCc=</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iFXFSz4Dh8R+3R5EqsI4J9pXIwivpLrgN5h7evEh25o=</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eQBwZ5I3szCo+X8115pgv3QV4XhgN4Ce87gvKJxe0To=</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eQBwZ5I3szCo+X8115pgv3QV4XhgN4Ce87gvKJxe0To=</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eQBwZ5I3szCo+X8115pgv3QV4XhgN4Ce87gvKJxe0To=</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BCq9O5HHwm91X0cDGi4bjZg0oXnSgv7WGiCfkpesuIU=</DigestValue>
      </Reference>
      <Reference URI="/xl/sharedStrings.xml?ContentType=application/vnd.openxmlformats-officedocument.spreadsheetml.sharedStrings+xml">
        <DigestMethod Algorithm="http://www.w3.org/2001/04/xmlenc#sha256"/>
        <DigestValue>kYzkWMsheh/disjU4wt7ItGUroNVDrDfrpmQTQg96X4=</DigestValue>
      </Reference>
      <Reference URI="/xl/styles.xml?ContentType=application/vnd.openxmlformats-officedocument.spreadsheetml.styles+xml">
        <DigestMethod Algorithm="http://www.w3.org/2001/04/xmlenc#sha256"/>
        <DigestValue>jrv7yMYe0O7noDYKTI+IGBRMMN897iQ6NZ4OplIMXwI=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v6I/qWwIYSDt6GTXZRgXsEnKtfDU3m7VTMoQlOwg91Y=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r1pan4YB4nCVRqknDt/tulbIeeENEbFXZrW/2HITUqc=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16ybpilcgcPls+LI/FLvSUju8Y/GS3FT1uphQRtddZs=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Zz0eiQOwxucXNEak9wvmMQNoIP3ChnFeqaa9hpxgxoU=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Vfwd3q6JoZRQl4XRQYCrXci0hbexTcx8ktmX1ddPPBQ=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8p06WvhogJH6kNvXKVH64MTRvxiVeyq7c5FWuQt+VUY=</DigestValue>
      </Reference>
      <Reference URI="/xl/worksheets/sheet1.xml?ContentType=application/vnd.openxmlformats-officedocument.spreadsheetml.worksheet+xml">
        <DigestMethod Algorithm="http://www.w3.org/2001/04/xmlenc#sha256"/>
        <DigestValue>BqQQM9cOQTc3vDKjD0TNyfZYgWSDAcVsre+jy3gNZco=</DigestValue>
      </Reference>
      <Reference URI="/xl/worksheets/sheet2.xml?ContentType=application/vnd.openxmlformats-officedocument.spreadsheetml.worksheet+xml">
        <DigestMethod Algorithm="http://www.w3.org/2001/04/xmlenc#sha256"/>
        <DigestValue>5UkWRnLsFWhhWXnHIve81zRNEvCblfKuWMlbypEYW3I=</DigestValue>
      </Reference>
      <Reference URI="/xl/worksheets/sheet3.xml?ContentType=application/vnd.openxmlformats-officedocument.spreadsheetml.worksheet+xml">
        <DigestMethod Algorithm="http://www.w3.org/2001/04/xmlenc#sha256"/>
        <DigestValue>JyqqrzxktDXECDHqEj7eWofTG5exPNVn6dWX1PPk32o=</DigestValue>
      </Reference>
      <Reference URI="/xl/worksheets/sheet4.xml?ContentType=application/vnd.openxmlformats-officedocument.spreadsheetml.worksheet+xml">
        <DigestMethod Algorithm="http://www.w3.org/2001/04/xmlenc#sha256"/>
        <DigestValue>MyoOsiyysme4uOVzTF/LASqhRK6s17gO6nTyDn1UxgY=</DigestValue>
      </Reference>
      <Reference URI="/xl/worksheets/sheet5.xml?ContentType=application/vnd.openxmlformats-officedocument.spreadsheetml.worksheet+xml">
        <DigestMethod Algorithm="http://www.w3.org/2001/04/xmlenc#sha256"/>
        <DigestValue>4SEcfXh0uhveNcIDJ2m/25ePS6LInGh+9ZiZ2NuvnV4=</DigestValue>
      </Reference>
      <Reference URI="/xl/worksheets/sheet6.xml?ContentType=application/vnd.openxmlformats-officedocument.spreadsheetml.worksheet+xml">
        <DigestMethod Algorithm="http://www.w3.org/2001/04/xmlenc#sha256"/>
        <DigestValue>eJw6aTYU8c+1VcjJgIzoODCepawm2w9zwBm8kJCv5z0=</DigestValue>
      </Reference>
      <Reference URI="/xl/worksheets/sheet7.xml?ContentType=application/vnd.openxmlformats-officedocument.spreadsheetml.worksheet+xml">
        <DigestMethod Algorithm="http://www.w3.org/2001/04/xmlenc#sha256"/>
        <DigestValue>heyj9oKGZ2lGbbh2Qw7/rNBod33v+l3ujpbgk7o2jfQ=</DigestValue>
      </Reference>
      <Reference URI="/xl/worksheets/sheet8.xml?ContentType=application/vnd.openxmlformats-officedocument.spreadsheetml.worksheet+xml">
        <DigestMethod Algorithm="http://www.w3.org/2001/04/xmlenc#sha256"/>
        <DigestValue>j19TGaez6llW7oaeJMkyuTpgXY48NB1CKjWbunpf4N8=</DigestValue>
      </Reference>
      <Reference URI="/xl/worksheets/sheet9.xml?ContentType=application/vnd.openxmlformats-officedocument.spreadsheetml.worksheet+xml">
        <DigestMethod Algorithm="http://www.w3.org/2001/04/xmlenc#sha256"/>
        <DigestValue>DX6qg2iUqiFfTfss3i8t6q9q7g8i4Z/HgVXnm62xEh0=</DigestValue>
      </Reference>
    </Manifest>
    <SignatureProperties>
      <SignatureProperty Id="idSignatureTime" Target="#idPackageSignature">
        <mdssi:SignatureTime xmlns:mdssi="http://schemas.openxmlformats.org/package/2006/digital-signature">
          <mdssi:Format>YYYY-MM-DDThh:mm:ssTZD</mdssi:Format>
          <mdssi:Value>2025-03-31T12:58:41Z</mdssi:Value>
        </mdssi:SignatureTime>
      </SignatureProperty>
    </SignatureProperties>
  </Object>
  <Object Id="idOfficeObject">
    <SignatureProperties>
      <SignatureProperty Id="idOfficeV1Details" Target="#idPackageSignature">
        <SignatureInfoV1 xmlns="http://schemas.microsoft.com/office/2006/digsig">
          <SetupID>{EF6428C3-AAAD-476A-808C-6C4CC920FA2A}</SetupID>
          <SignatureText>Gustavo Rivas</SignatureText>
          <SignatureImage/>
          <SignatureComments/>
          <WindowsVersion>10.0</WindowsVersion>
          <OfficeVersion>16.0.18526/26</OfficeVersion>
          <ApplicationVersion>16.0.18526</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2025-03-31T12:58:41Z</xd:SigningTime>
          <xd:SigningCertificate>
            <xd:Cert>
              <xd:CertDigest>
                <DigestMethod Algorithm="http://www.w3.org/2001/04/xmlenc#sha256"/>
                <DigestValue>26u2b1lI2Sf0EEIcwFU4CEEms9NSkjP3txaJxEHcCys=</DigestValue>
              </xd:CertDigest>
              <xd:IssuerSerial>
                <X509IssuerName>SERIALNUMBER=RUC80080610-7, CN=CODE100 S.A., OU=Prestador Cualificado de Servicios de Confianza, O=ICPP, C=PY</X509IssuerName>
                <X509SerialNumber>139779589682325342926204718834691919451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Object Id="idValidSigLnImg">AQAAAGwAAAAAAAAAAAAAAD8BAACfAAAAAAAAAAAAAABmFgAALAsAACBFTUYAAAEANBkAAJ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YX2jkH2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hfaO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wAAABXAAAAJQAAAAwAAAAEAAAAVAAAAJwAAAAxAAAAOwAAAKoAAABWAAAAAQAAAFVVj0GF9o5BMQAAADsAAAANAAAATAAAAAAAAAAAAAAAAAAAAP//////////aAAAAEcAdQBzAHQAYQB2AG8AIABSAGkAdgBhAHMAAAAOAAAACwAAAAgAAAAHAAAACgAAAAoAAAAMAAAABQAAAAwAAAAFAAAACgAAAAoAAAAI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cAAAAYAAAABQAAAAAAAAD///8AAAAAACUAAAAMAAAABQAAAEwAAABkAAAADgAAAIsAAAAWAQAAmwAAAA4AAACLAAAACQEAABEAAAAhAPAAAAAAAAAAAAAAAIA/AAAAAAAAAAAAAIA/AAAAAAAAAAAAAAAAAAAAAAAAAAAAAAAAAAAAAAAAAAAlAAAADAAAAAAAAIAoAAAADAAAAAUAAAAlAAAADAAAAAEAAAAYAAAADAAAAAAAAAASAAAADAAAAAEAAAAWAAAADAAAAAAAAABUAAAAMAEAAA8AAACLAAAAFQEAAJsAAAABAAAAVVWPQYX2jkEPAAAAiwAAACYAAABMAAAABAAAAA4AAACLAAAAFwEAAJwAAACYAAAARgBpAHIAbQBhAGQAbwAgAHAAbwByADoAIABHAFUAUwBUAEEAVgBPACAAQQBEAE8ATABGAE8AIABSAEkAVgBBAFMAIABNAEEAUwBJAAYAAAADAAAABQAAAAsAAAAHAAAACAAAAAgAAAAEAAAACAAAAAgAAAAFAAAAAwAAAAQAAAAJAAAACQAAAAcAAAAHAAAACAAAAAgAAAAKAAAABAAAAAgAAAAJAAAACgAAAAYAAAAGAAAACgAAAAQAAAAIAAAAAwAAAAgAAAAIAAAABwAAAAQAAAAMAAAACAAAAAcAAAADAAAAFgAAAAwAAAAAAAAAJQAAAAwAAAACAAAADgAAABQAAAAAAAAAEAAAABQAAAA=</Object>
  <Object Id="idInvalidSigLnImg">AQAAAGwAAAAAAAAAAAAAAD8BAACfAAAAAAAAAAAAAABmFgAALAsAACBFTUYAAAEAtB8AAK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BsSg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wzQ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AAAAFcAAAAlAAAADAAAAAQAAABUAAAAnAAAADEAAAA7AAAAqgAAAFYAAAABAAAAVVWPQYX2jkExAAAAOwAAAA0AAABMAAAAAAAAAAAAAAAAAAAA//////////9oAAAARwB1AHMAdABhAHYAbwAgAFIAaQB2AGEAcwAAAA4AAAALAAAACAAAAAcAAAAKAAAACgAAAAwAAAAFAAAADAAAAAUAAAAKAAAACgAAAAg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wAAABgAAAAFAAAAAAAAAP///wAAAAAAJQAAAAwAAAAFAAAATAAAAGQAAAAOAAAAiwAAABYBAACbAAAADgAAAIsAAAAJAQAAEQAAACEA8AAAAAAAAAAAAAAAgD8AAAAAAAAAAAAAgD8AAAAAAAAAAAAAAAAAAAAAAAAAAAAAAAAAAAAAAAAAACUAAAAMAAAAAAAAgCgAAAAMAAAABQAAACUAAAAMAAAAAQAAABgAAAAMAAAAAAAAABIAAAAMAAAAAQAAABYAAAAMAAAAAAAAAFQAAAAwAQAADwAAAIsAAAAVAQAAmwAAAAEAAABVVY9BhfaOQQ8AAACLAAAAJgAAAEwAAAAEAAAADgAAAIsAAAAXAQAAnAAAAJgAAABGAGkAcgBtAGEAZABvACAAcABvAHIAOgAgAEcAVQBTAFQAQQBWAE8AIABBAEQATwBMAEYATwAgAFIASQBWAEEAUwAgAE0AQQBTAEkABgAAAAMAAAAFAAAACwAAAAcAAAAIAAAACAAAAAQAAAAIAAAACAAAAAUAAAADAAAABAAAAAkAAAAJAAAABwAAAAcAAAAIAAAACAAAAAoAAAAEAAAACAAAAAkAAAAKAAAABgAAAAYAAAAKAAAABAAAAAgAAAADAAAACAAAAAgAAAAHAAAABAAAAAwAAAAIAAAABwAAAAM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wMGUwfNHBfLHV71V7XV2o7Mpb/rs0sujg9rrpUgKhH11nrg9NMHwRSahjXhmT0drhn5dx8mIEVGg
XZog9pR/6g==</DigestValue>
    </Reference>
    <Reference Type="http://www.w3.org/2000/09/xmldsig#Object" URI="#idOfficeObject">
      <DigestMethod Algorithm="http://www.w3.org/2001/04/xmlenc#sha512"/>
      <DigestValue>H6e0bAnf+YdGlUrZIUKqgRfepyzipSIAAPLLQjwTCITjmrqmmOI/ddCDcIyHmu+FPcVvNfRXXHUZ
hS2fnVILeQ==</DigestValue>
    </Reference>
    <Reference Type="http://uri.etsi.org/01903#SignedProperties" URI="#idSignedProperties">
      <Transforms>
        <Transform Algorithm="http://www.w3.org/TR/2001/REC-xml-c14n-20010315"/>
      </Transforms>
      <DigestMethod Algorithm="http://www.w3.org/2001/04/xmlenc#sha512"/>
      <DigestValue>4u6wS5mQqCS7gJTsOaYykvVgoYYMR6nShuDpuFS67B3Zf6LCVNlTk1FcGfUNFkYWpx4EJFev1LQA
PqRPL7uxCw==</DigestValue>
    </Reference>
    <Reference Type="http://www.w3.org/2000/09/xmldsig#Object" URI="#idValidSigLnImg">
      <DigestMethod Algorithm="http://www.w3.org/2001/04/xmlenc#sha512"/>
      <DigestValue>fM7y2Ly2DNAcVmZin1tZ8O9jsgxdTGO6pxAM4jM5kTOmFIdngPLQYa9AR6CetGh0bJxcZugiZR2/
SlvrJFkvwQ==</DigestValue>
    </Reference>
    <Reference Type="http://www.w3.org/2000/09/xmldsig#Object" URI="#idInvalidSigLnImg">
      <DigestMethod Algorithm="http://www.w3.org/2001/04/xmlenc#sha512"/>
      <DigestValue>GRH7LNu4HrxMmxyKzhtErlEhLcBcST5ouY2hhWDyG3RivZ0P9U5lrcsUOH/Bh6bRFT4gGJhQiQLG
DfX9/g5mNg==</DigestValue>
    </Reference>
  </SignedInfo>
  <SignatureValue>lLmr3j1qb8zp1NuRzTdrhuhcFSpSx2xf31uakxQPVMZNAWZICybTgxMR4oRgnpOHO7UeSn37NzLy
tBfOd6dn2/utohghWbYmJSSQesjkc3TJdNrfiIF+NRTIBujIsCrzQLYslNkM/mSzfd9UA1LTW7+M
c7bxAgWYLXmEfhTNcjscgtOiM7ElmVHuEGtL1CYQrITImEEXd8pFYMDopSINOPBimrRg1zR8v+0L
22wRFxv32SlazSfr6DjflsZuvBRMKnfHp1JZ8qrLa073fLNp9U7mRHXq2muT2zTf4s5B/ehaB/ij
cakTM1vufMwJqfW4vl4tNX/uTi7JvrFI04Zr8w==</SignatureValue>
  <KeyInfo>
    <X509Data>
      <X509Certificate>MIIHsTCCBZmgAwIBAgIQesEWFFsQ2oxKo5SVd5+fqDANBgkqhkiG9w0BAQ0FADCBhTELMAkGA1UEBhMCUFkxDTALBgNVBAoTBElDUFAxODA2BgNVBAsTL1ByZXN0YWRvciBDdWFsaWZpY2FkbyBkZSBTZXJ2aWNpb3MgZGUgQ29uZmlhbnphMRUwEwYDVQQDEwxDT0RFMTAwIFMuQS4xFjAUBgNVBAUTDVJVQzgwMDgwNjEwLTcwHhcNMjQxMDI4MTM1NDU5WhcNMjYxMDI4MTM1NDU5WjCBwTELMAkGA1UEBhMCUFkxNjA0BgNVBAoMLUNFUlRJRklDQURPIENVQUxJRklDQURPIERFIEZJUk1BIEVMRUNUUsOTTklDQTELMAkGA1UECxMCRjIxGTAXBgNVBAQTEFpBTERJVkFSIFNJTFZFUkExFTATBgNVBCoTDE1JR1VFTCBBTkdFTDEnMCUGA1UEAxMeTUlHVUVMIEFOR0VMICBaQUxESVZBUiBTSUxWRVJBMRIwEAYDVQQFEwlDSTExMTY4NzQwggEiMA0GCSqGSIb3DQEBAQUAA4IBDwAwggEKAoIBAQDk2GcVMfKE1LzFuDcL7ClS9uQfBTCbKX6TSOXlAhwYtzQsZjGlSKwFhgAbTZSt1smJz2eccnmyDw/cJiuNLLFxVtQwd41sx/hgHyySaLasRfxCH4eC4oEopDwHefSItLq1MiaZvk5Nxz3dltf031x/8E0r4U2/GwcMGb7FWDeSnvEIJH3Kge04CLS2llK19lB2wyKi/1C+LF6tR66cc72XqqLPyS1tw+AdxxjmNaxCQWaa0zRe79sKwan9YN6/o+FzJoPEwI03K1Q4dRcxRjYdwicMVXsglKBHAdQ7K6nZoXfRsRxS8B3gmUFWVRtk97KIPDIdBJwWCNKZWdkz+pszAgMBAAGjggLdMIIC2TAMBgNVHRMBAf8EAjAAMB0GA1UdDgQWBBTBtXscdJA9QrUyDXeVBJFl7xa+/jAfBgNVHSMEGDAWgBS+NVRiaGDnJtMxwV+XseL2ZM4H9TAOBgNVHQ8BAf8EBAMCBeAwVAYDVR0RBE0wS4EcTUlHVUVMLlNBTERJVkFSQEFUTEFTLkNPTS5QW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hGMuDJX5uNIfqUABJBrKbUmNGodvlMkkQOsa8O1mAZ2V2odqVpVi3bkPbtr00GZrD00cQuzmbsmk0J57gNlIKNskxR2cjw6xBBkXn73ZlFCDAemf3VppObm4BtR9VlxBlzKQf63GzCcn9ZU7bpyeWDTgV4WBDv+Sedo6y6quuolYV0vOL5pvGfiPhwIBPUtwyEZqabBA5lZGQ+QRMbb9EpHuAsznN3zuO8MPI2PJlhh0M1wVyvnITrvYCQjOvZ4eSqKXfI8Q1ZKIJaTDsjl7/cqRA8zhGXIaRAotoFkH/gkMONJWnkT16GUqhpLN2l491LelXMVtKNAZBVA64123f8+75KcZzKnz8TLamDLQEF4/ciw4gl3fSGQ/nSMPKPNQDvLUKWeJ49BK8Csxtw5Zk8CzfrD99bqhCOPzUvDFzuco4w+ekYP/RMTTgp9ENBdQ0zItZ8OEHJASfcArpGLsmgAi2MuKMVZnBlClSwNdPZ3ow6o/a6eQVfrjcxHBk98SMeGNl3rWnjoGQ9GXV/WUBbnbLSP3n8V8ya0dK2TQ7xBeQO58Ettob+bBArFrIcvK9csDpu3ERE2hjg7monsJxgUV8yXtMAaFnm4rwGr7dfDrFv5AxM6d3LcYt7FI4MpKkB0E+VQbUChPPSPHRKZNTYRdCPImf0Ol1yUJnr9TUq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512"/>
        <DigestValue>Vnad4rdQLdcgx42yxaMvXlmXV+PFtEj01pfL7v9TygWMZpqSfoo3erT8DWJFOkRzkqLGdz3kdcpxt3EnYCKCIg==</DigestValue>
      </Reference>
      <Reference URI="/xl/calcChain.xml?ContentType=application/vnd.openxmlformats-officedocument.spreadsheetml.calcChain+xml">
        <DigestMethod Algorithm="http://www.w3.org/2001/04/xmlenc#sha512"/>
        <DigestValue>0WQjC44je7X84/htGHrTs0MId31vD3aOpy7jaleMx09b86bAkpKGKuA2Ez61sExDVGMEbDiq/PrDQwak/HyviA==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+AjIm+0CYCoSh3SDy8tysplnUZmjZDgqLDcHLk5jcl5ZcmB7A86lk1m2cRmxuICh45hflMT0dK63Zl0kBg7tFA==</DigestValue>
      </Reference>
      <Reference URI="/xl/drawings/drawing1.xml?ContentType=application/vnd.openxmlformats-officedocument.drawing+xml">
        <DigestMethod Algorithm="http://www.w3.org/2001/04/xmlenc#sha512"/>
        <DigestValue>V2m6p1jS2IK4k6o8dG0Wf+AQ0u+NfGZ6inglianZ69zTqeCsyfeSGcOyJqlEvgQaxGKdYpMAq8+Sd5kV9jgLag==</DigestValue>
      </Reference>
      <Reference URI="/xl/drawings/drawing2.xml?ContentType=application/vnd.openxmlformats-officedocument.drawing+xml">
        <DigestMethod Algorithm="http://www.w3.org/2001/04/xmlenc#sha512"/>
        <DigestValue>3f7c3GfJChnUpPfJpYNhT6ZZMDpg3PXFvwErf+IHjOwzT/laxIkYo86t16WzTkvxwxhPhKRt54VmkKpRA2NikQ==</DigestValue>
      </Reference>
      <Reference URI="/xl/drawings/drawing3.xml?ContentType=application/vnd.openxmlformats-officedocument.drawing+xml">
        <DigestMethod Algorithm="http://www.w3.org/2001/04/xmlenc#sha512"/>
        <DigestValue>e5H+z5XgPA0ayYMSmbsZYKsh7tJNqs7dCU6vmhJU2ASfxkiYFpkKuTUR/QUU8bV6he/6zEiiPmcxffA0saGCvQ==</DigestValue>
      </Reference>
      <Reference URI="/xl/drawings/drawing4.xml?ContentType=application/vnd.openxmlformats-officedocument.drawing+xml">
        <DigestMethod Algorithm="http://www.w3.org/2001/04/xmlenc#sha512"/>
        <DigestValue>XCOjWofWgsUGDTSudgiirU0Xdg2UJaJjSShzALJU6jtPYdvcX6JW1/PrpgK2Qxp604fMhaJyoXU5sAIm0biPUA==</DigestValue>
      </Reference>
      <Reference URI="/xl/drawings/drawing5.xml?ContentType=application/vnd.openxmlformats-officedocument.drawing+xml">
        <DigestMethod Algorithm="http://www.w3.org/2001/04/xmlenc#sha512"/>
        <DigestValue>jj1+dSaF3MTaCLOPTafMQoRszyjoPQkYN+M2jeUwnt0r2qdV8LidwGgAFelkpMuDgWiHkjMrJMVVeTd4SYqAKw==</DigestValue>
      </Reference>
      <Reference URI="/xl/drawings/drawing6.xml?ContentType=application/vnd.openxmlformats-officedocument.drawing+xml">
        <DigestMethod Algorithm="http://www.w3.org/2001/04/xmlenc#sha512"/>
        <DigestValue>1kA+OlV29ju+s7UCkybAvZ/JsWJNDlt8f0K7EnHRSpZ7/4sElFIvP9uGLZVbNY5D6eKkyq25V0QbUFY+piyHDg==</DigestValue>
      </Reference>
      <Reference URI="/xl/drawings/vmlDrawing1.vml?ContentType=application/vnd.openxmlformats-officedocument.vmlDrawing">
        <DigestMethod Algorithm="http://www.w3.org/2001/04/xmlenc#sha512"/>
        <DigestValue>NBXOhPAvkQMzX6Czx3lN1j6jpASLbZBUDJvndp6nX0IT5YpFARMVxuew5ELnlPpJh3O6vlvCOo4whwer92bHbQ==</DigestValue>
      </Reference>
      <Reference URI="/xl/media/image1.png?ContentType=image/png">
        <DigestMethod Algorithm="http://www.w3.org/2001/04/xmlenc#sha512"/>
        <DigestValue>n5v5PIWRjQm2c5SJV3ewztShRNH+AznOJDZx2ZMxV1kcrbd3bJ3Pv3veOR8HYILJB689zitKDeRZIWx3rKqcZQ==</DigestValue>
      </Reference>
      <Reference URI="/xl/media/image2.emf?ContentType=image/x-emf">
        <DigestMethod Algorithm="http://www.w3.org/2001/04/xmlenc#sha512"/>
        <DigestValue>drgqZUceXrgEwwnLESmX8qSJDqCtFnVgGjpGqVJ6rv9PnkM8kXd3T7LQ2ixC1ZQUO/9et4djUMC9dPtSnI73Ag==</DigestValue>
      </Reference>
      <Reference URI="/xl/printerSettings/printerSettings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10.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12.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1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5.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6.bin?ContentType=application/vnd.openxmlformats-officedocument.spreadsheetml.printerSettings">
        <DigestMethod Algorithm="http://www.w3.org/2001/04/xmlenc#sha512"/>
        <DigestValue>QESpF+jW1Us0nWbzJIYVdvEVV5p1QNTgqMSDhWdz67iOfFZDmUWVHoVZ41KiG57YQEs/ozWy7fhgh6Ckmay9HQ==</DigestValue>
      </Reference>
      <Reference URI="/xl/printerSettings/printerSettings17.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18.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9.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0.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2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5.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3.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4.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5.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6.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7.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8.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9.bin?ContentType=application/vnd.openxmlformats-officedocument.spreadsheetml.printerSettings">
        <DigestMethod Algorithm="http://www.w3.org/2001/04/xmlenc#sha512"/>
        <DigestValue>xOaoqvdY2+vsDDUbenH5ZyC0fPEn+/pk6YNXm0fWcr5DudKZunUGeUgS1F/3aaIwGTTaE8aTtFeRL6YoQRSPRQ==</DigestValue>
      </Reference>
      <Reference URI="/xl/sharedStrings.xml?ContentType=application/vnd.openxmlformats-officedocument.spreadsheetml.sharedStrings+xml">
        <DigestMethod Algorithm="http://www.w3.org/2001/04/xmlenc#sha512"/>
        <DigestValue>QLjYOolGxRbr1m/U4WS+/wwReHhq0Q/LbYzLsHg5WweXigZbj1nG7c0zP+NP8e57fTcUlJzEVlT7fHbZLx56jg==</DigestValue>
      </Reference>
      <Reference URI="/xl/styles.xml?ContentType=application/vnd.openxmlformats-officedocument.spreadsheetml.styles+xml">
        <DigestMethod Algorithm="http://www.w3.org/2001/04/xmlenc#sha512"/>
        <DigestValue>LITSzS5K8hGhZ/enXpZiPAzFszT3A2DoQ8Vv7jMcHI5CTASB8k3NMElt5oh6Zq9hBbtVWoPDJNNk0ePz9yG2kw==</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c5x768DS338fm5GsThPnpVtBjmij8rTrq5juMmqK2mJhn+M2JO/BmRdTjvTS8oYq5vDPJg0R3bRwJBnS/hc5BA==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qUem5huglgqa8b/GB3VJbkgBZpn1d17blgEkp0/0hLR0D/VxmL3bcE4PTVRuOXnWxBmUUO63vqT+GQOwIjVPFg==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JIHuxA20bSCXqsusRySs55yPDMx6VxSExo6POQ9TeXv18c+O0+Hf0rX5bRJ/jckV1dlNMnnSKPtzUZzxcbvneA==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01/Zj6c/M2WrlhwWU2HAm4BA0NaiTHCYG5eZ2L0qZd0yLUc+XEvzYgUXg3Uy1ktNTg8UemJNKkfSyKCG0l7xxw==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XowdR0Tge9HWJ+fy+0XrHoyxRdZ2tpYwACguR4aDHcbbL5lE9IbQZ2qtuVPKXfd897jfkbDZMdYyfDfMd04FGQ==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LdH+lGTRdVL0k7fKM+H3kJpEuNoAd8Ni+ZmpFPmJ9n7x71dCBsCEa4qxUmXEAfYpKC/UqPic7vMHm+sDSCiFLQ==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/kvF1aJw2kXqvIAxjNBV+9ZOlLD/s46IBulwOp/GS+LoMQjPjsHaZ3LYuUU/JnsITpqAyxXby6Jf50mqzIThWw==</DigestValue>
      </Reference>
      <Reference URI="/xl/worksheets/sheet1.xml?ContentType=application/vnd.openxmlformats-officedocument.spreadsheetml.worksheet+xml">
        <DigestMethod Algorithm="http://www.w3.org/2001/04/xmlenc#sha512"/>
        <DigestValue>ERObRQcfggcOnOP9UgYhGabG7LZ9Zc8u1EccFUnDBXZFeN7wqRoqA4BfNO6pp78j+53fdXXdnZVy9mhm+Vy2+Q==</DigestValue>
      </Reference>
      <Reference URI="/xl/worksheets/sheet2.xml?ContentType=application/vnd.openxmlformats-officedocument.spreadsheetml.worksheet+xml">
        <DigestMethod Algorithm="http://www.w3.org/2001/04/xmlenc#sha512"/>
        <DigestValue>SLwsIOxGBnqt99pPws3mDdwSmrG7idCFjhyg3+KPSqQgbi63l0pe6Ga3sycZsJCOpZgOM28trIi+RmCkmvZFFw==</DigestValue>
      </Reference>
      <Reference URI="/xl/worksheets/sheet3.xml?ContentType=application/vnd.openxmlformats-officedocument.spreadsheetml.worksheet+xml">
        <DigestMethod Algorithm="http://www.w3.org/2001/04/xmlenc#sha512"/>
        <DigestValue>FvMSdwxq+rEWREymKIPZO5AkklPyZ5wWPpvWV4AIZNkLY3KPBcsQWnR38i3jdn4M9X1PqD8NCP/s+vhsnzKHlw==</DigestValue>
      </Reference>
      <Reference URI="/xl/worksheets/sheet4.xml?ContentType=application/vnd.openxmlformats-officedocument.spreadsheetml.worksheet+xml">
        <DigestMethod Algorithm="http://www.w3.org/2001/04/xmlenc#sha512"/>
        <DigestValue>JHGrQQC0zBOm2WrDL9Sf9ktMyHefiI1G8e2tyW6X7pAMxlV1XsuMYUh3XxPdacukghvmgg9Lv0BpR8K2EHdrJA==</DigestValue>
      </Reference>
      <Reference URI="/xl/worksheets/sheet5.xml?ContentType=application/vnd.openxmlformats-officedocument.spreadsheetml.worksheet+xml">
        <DigestMethod Algorithm="http://www.w3.org/2001/04/xmlenc#sha512"/>
        <DigestValue>28PqR7uTytxgU+DlF+5ZSzTpCBeg1eu2k8NOlH9C/OONVOsfL3iJfZkrlK24ePQNIRQjnQ1KDLBq41G6/LjrMw==</DigestValue>
      </Reference>
      <Reference URI="/xl/worksheets/sheet6.xml?ContentType=application/vnd.openxmlformats-officedocument.spreadsheetml.worksheet+xml">
        <DigestMethod Algorithm="http://www.w3.org/2001/04/xmlenc#sha512"/>
        <DigestValue>UiBnoNWoYnpdSOprnMrS1LKh9T1I0mqtDt4qmIfiwnZeG+T9V3LXnHnUp1V1asVq8KzOnHequi+LdiNcc9lCxA==</DigestValue>
      </Reference>
      <Reference URI="/xl/worksheets/sheet7.xml?ContentType=application/vnd.openxmlformats-officedocument.spreadsheetml.worksheet+xml">
        <DigestMethod Algorithm="http://www.w3.org/2001/04/xmlenc#sha512"/>
        <DigestValue>1NuMnBmDS61pMB3pDXDDX3OWnaNMVAEZXNHNgv16ixfvkzMxWjYpdJuE52rg7gaGBwF9eG+maTc1May0p/KMIg==</DigestValue>
      </Reference>
      <Reference URI="/xl/worksheets/sheet8.xml?ContentType=application/vnd.openxmlformats-officedocument.spreadsheetml.worksheet+xml">
        <DigestMethod Algorithm="http://www.w3.org/2001/04/xmlenc#sha512"/>
        <DigestValue>8KzdIqBk651sVVSC9HG72I4+vvpFt0ddDyx5EbcM0awYXSwWF2mGct0fiW1ELGNBboO1Pw277RJtZEH5iGHKSA==</DigestValue>
      </Reference>
      <Reference URI="/xl/worksheets/sheet9.xml?ContentType=application/vnd.openxmlformats-officedocument.spreadsheetml.worksheet+xml">
        <DigestMethod Algorithm="http://www.w3.org/2001/04/xmlenc#sha512"/>
        <DigestValue>yxRBaq+TTjol+LE8R/F3XDqt2LzvOotDqHgOa3/zpt5ux5iaj7fjEq8YqswAJlyY5aG9QKunjuwjrl78zJrp2w==</DigestValue>
      </Reference>
    </Manifest>
    <SignatureProperties>
      <SignatureProperty Id="idSignatureTime" Target="#idPackageSignature">
        <mdssi:SignatureTime xmlns:mdssi="http://schemas.openxmlformats.org/package/2006/digital-signature">
          <mdssi:Format>YYYY-MM-DDThh:mm:ssTZD</mdssi:Format>
          <mdssi:Value>2025-03-31T15:20:51Z</mdssi:Value>
        </mdssi:SignatureTime>
      </SignatureProperty>
    </SignatureProperties>
  </Object>
  <Object Id="idOfficeObject">
    <SignatureProperties>
      <SignatureProperty Id="idOfficeV1Details" Target="#idPackageSignature">
        <SignatureInfoV1 xmlns="http://schemas.microsoft.com/office/2006/digsig">
          <SetupID>{441CE0B5-EB33-4295-91ED-4DEAB66ED5BE}</SetupID>
          <SignatureText/>
          <SignatureImage>AQAAAGwAAAAAAAAAAAAAAKIAAAB4AAAAAAAAAAAAAADpEAAAjgwAACBFTUYAAAEAKIkAAAwAAAABAAAAAAAAAAAAAAAAAAAAgAcAADgEAAD+AQAAHwEAAAAAAAAAAAAAAAAAADDIBwAYYQQARgAAACwAAAAgAAAARU1GKwFAAQAcAAAAEAAAAAIQwNsBAAAAeAAAAHgAAABGAAAAyCQAALwkAABFTUYrIkAEAAwAAAAAAAAAHkAJAAwAAAAAAAAAJEABAAwAAAAAAAAAMEACABAAAAAEAAAAAACAPyFABwAMAAAAAAAAAAhAAAUUJAAACCQAAAIQwNsBAAAAAAAAAAAAAAAAAAAAAAAAAAEAAACJUE5HDQoaCgAAAA1JSERSAAAAggAAAGEIAgAAAJWx7oYAAAABc1JHQgCuzhzpAAAABGdBTUEAALGPC/xhBQAAAAlwSFlzAAAOwwAADsMBx2+oZAAAI4FJREFUeF7tnWdwXceR7/fLe1uv9stzbfSun3fX5Vqr7Oe1ree1XdqVZTnbkhWoQFGUKEYxg1HMOeecKeYgZhIEEwiCAcwkmMAAgiCIROScM/h+Z/qicTDn3osLMWi1q6p/Qef09PT0dPd091xcUH9WVfGostxBeWlDRVkjr9WVLaAMwBoKBOX3QnnKSxuBvloMuqhXH+V8lrB0UFhsXqj+SsHIoLLct3cYykoavnJDSKitdlBT1WZlVH83RSB0Hlq4wc1nzVQIPRDwML50C1RRrAQYVU6hmLhwOIVuhlpAJQRieErA4l7LBIHo5p3i1d8vnqQbmFhR5oPwqyglBuIUOpBXhUoIxPCU8CV2A2CuJDfhV1E8CKxXr2SlCHRKIIanhGftBljlKdBMt2ihVJTZVUQZLARSwi0zOFSCUkhlQpdXL8PjQyLJLZMyxkL8VIoFRgVeuqgXCGLMr9zgHyZhNhu9VTfALLDoql4g+NzgdxsQlc6D0ps4WSwkNwC3KIVbJvBqr9C5OoVQFboyCOT1iUCkyUICNIQYRE+YDQK6QZT0wshs/DNhAtZ8oPMtSiC4OS1YnG4wKgHuF8j08gvk1buocgZi+BzwiuI5FMnwyFyLrhCGr9wQEixRRL0gyPkQqP4WXSEMzUmJB4FyKD0IJUTIRIUlodXNAKbIXKX4FWWAdezrCzBECm8jXVB5ab1JrS0Y9FUhdOBZy8kkTVCiA53Cs8lRviuqm0egbKC5RCtkQOnKqhR9DR0yUeGWGSKYInOVEliUczf0qo31K8sbCvPL79/LLCqorqpoPoKBRAldoQxeZRRu5uBucNP/G7kBu9+4ljBl0ryOHXp07dw3NTnbw9A8xU1XKINXGYWbuQ1uUIkKKALr1S9FoKID0XWiUj43EEIS8+Yx17W8xSjPLF1b/Wjn9ojf/uaNrZv33bn14NNVW9es3lpWUkt2YlSZFaK/qK1Q/XVI2JSuaCLSX9lu0ClAhTSX6MeBrhGcznpK+dxACJZ1d5NKtxYVGJc0FhdWTxg36612H+bnllWW12dlFC9dvO7ShZukKa9HVZQF1d/LoHNbZZBXGAB5Ul7/67gB+fI5qEUH5KjkpKxlS9ZnpBfgj7KSGs7Blk17x42ZXlZS7y4SAq8RBaq/l0HntsogrzAAP25QPhWhFIWXzis7FzoT3UOhIIi6gcAUtxvMhz/cm+h8sHXm/LkrL12IKy2uLinC1s6HuIDwP7D/+KwZSzIfFhbkVTC9pKg282HRiGGTYi85B0KFC7xaCXSDXgazik0Ewh8EIupL7wbCuaaK1/rIwzFzZi3r2/uTfn2GxV66VVpcKz4oLa4n9keNmHz96t2KsjqSNczMonPlfFAkcJIKF3i1EugGvQxPzA3uNQTKqvDSeXVLwEDAzeAGDJjPMDSWFmMRiGjfgEWwDoAunMJjzO38lFcZYiGeTRPivGJQ7FheWjswbBTZPyE+dcmiNSuWbagsr2Mtwf176T26haU8yDE+QAHnAlFRVh++92iPbgNyskpElBvoZm3NaGszKJAJUfkV7il+wVzY/NQGiy8U6FysA/TVgkRiXc2jhjrnDKU8yLp88dbNG4mV5TXGDY/qa30CeSZvkHDYHoZuunk5QiSf6tLGW/WF+ZVrVn+2Y1tEWUnd3t2R48bMqKqoU4YzMVc/GTI+P7dcTKZzE+JThg2dcP1qgkVXyIotl/MP5bTgZfBSwLN2gwlwckLNvj1Hx4ya1rlTnzdf7zh54lxaF0Y15LF7TZWT8ctLCWonkwRyA+aDDY+OHjkVp3LIIg+f7t61f3JSjjCQLmhSFy9cg0w5WOZsOUOZDwtIVkePnLHoClnRvVwgKKcFL4OXApx7g0JIPChriFAJshm3KDcYglhSVIndf/4fv9+6eW9+bvHDtIIRwyYOHjgmIz2fLI8n4LwV92Dq5Hm9Ph5MMlm1YnNaSrb5EILpjgQYdGleOQ0R4cdGjZhCDeDo3LubHtZvBGdCGMhCXNkWzl9tUpmTo9TcVRX1CN+8cTezoEt+d0N2ASy6F8ppwcsgr2xBXsUyzi3aGlDokIVWOZXBops83kAtnT51YcqDTKzAK0bMzy0ZO3r6rh0HeSX29+871rVzP65XF85dO3rkFOn77XadmJKdWVRdaVvKVJf6eXNWEO8cBayZk1VMJ7pz+wFhyM0u69Nr6Mb1O9HKNUvQsGfX4dkzl5YW13CkgpwGgT8JPlicihAZnqkboJ88folQPXfmGtbH4hgOW+Ce82ev9+87/N7dVMK2d8/BiQlpUreptMWFlVdj47t81OeN1zqQRiyZ2D03u5TUfysuqbaaTtSROX7szOVL1wtDemp+755D4q4nmCBoMRdKzMmLZLOsjEKKitfKukGBl0FhcSpCZGh2gyKQEb1QWUxxw2IDbJjuHnuROubNWU5FJVPTSppYdj4CKimqnj93BWHb5aO+iQnpxCZymAUbPJTr9NS8CeNmTpowu7iwytQM37FgdbJQ395DH6ZhSkcmozOmLSTGiwvJUXXXrsST8WhhtfAoKGNXLt9CJdxPg+s9DaFD7SCvPFiWkVcvZPTJuMGCxQZMTm+Mijwz/JMJeTmlWAqTCVjOFPa6z7aEd+zQ48ihk3SfJl+1kIBBb99MYvrunQc5SRraVGzKAA2PMbrk98Y5s5bOmLaIGxxAYFi/4Q/uZ6jnFPj47p3UAf1HXjx/A0+jicUQOmTjKkFtGCKekRvYcGpy1h9+9xY5mq4UI1pu4DSQHLh8LV28Dh/gJ0uCyft12z8L7941LDEhlWehI4EbA02XCiSuKSQUm/zcCuREhEd369I/LSXHG+xoRcriunfy+AU48ajFEDpk44/lBosUCLoGYLcEnQ4pXQGDe9s8Hz92vtMHvSiYchtoGnI6K+L0+tV706YsuHTh5ohhk/JyykzN8M0VMAWQPbgqr1+7Hasxi7mpydm0vAvmrWJU3ED2o2IPGjCqtLiaI7hy+abxY2dkZxZbAgESigrKufQdORTDCXNvsK1QU1gIkeEZuYHwp3mnT23arc8N0OWewYWW3rEwv2rIoLFx1xNJETrXxelgyqS5E8fPRgJZCB2o3nh304bdptQ7KMyvxg1zZy/nxCBn1owlxHthPifDexqg1MEZHXX+iZwGL0JkeEZuoB6MHD7pauwdjEX7T6JvGvKdBmJ8w7qdWJDgpWF1HReF83kczjh04MSKZRsxH8/kn107DnVo3zXu+j09DQjH9PSsphlrWL50Ay2v+XzbdgMU8esXfxosqhsqIhBa5WRjAvZJTi/Iq7AYjKsaqJ+DBow+ExNbXFgTvjcKK6tM7ChsGF2sfPNGIu0pnY9xQ/W4MTPee7crldZ8hOcwFBVUzZ65hOTGbY4ExSEbMmhMUQE3A5+fND6QgPXplGiX8ejjuCF0qNHceLpuYMMGDUsWraGQeuMR04DLF2/TquZklZBGcAPnRmuDaUCdNlStzO2M5Ma1C+asDOcG3rlTn/TULO2UyGyfrtq6bs12ccOyJeu5N4gcYVA3EAGcsE+GjLt4Po4I8GatpwE1mht+3KAhbM0XiGXlWafoqAXuX5x67IsP5s1Z5k01JBCsEx11burk+TRI3GZJXEMHj+MS0MTgWB+v8CA+o52lIHNBI+o5E5iY+yBJT/1EFzCg/wjaX2Yhc9GCT8l45nMOmd7sBo4Cp4Qu60zMFZzqLxOGCtevYFuBZWTAa9s+2mMOIeN1g4BR5RSwMdxw6cINLsY3rsVjAouB84EnKAbz564kck2CyiSHpCbnejh9qCirPXLoBI1QRnr+qROXccPM6Ysgam1gLo3vsaNnEY6qZC18hnBV24V6DgE3jE0bdqGnubQ7dDENcHG2Aso7CGWKmN79yqyn6wbMSpRtXL+LnEOQ+nMD1qmjzB47egZ/EL/ZmSVE9624JA+nDxiOVooTkxCfdvjgKbqg1Ss3FRVU62mg0lAY4q7fx6wIHDt6Gt0Xp8Gbczh8rI4bdu88gBvYgtDFNPoaCkJ3A2oI5NXnBl3SnxH9AB/4CysfEOJGdaVjZXICrYuJR+dzG6D8pIXiwioYKLw4CcORwbDL8WMXlEdgVJesUp+dWUqMHz1yBgd/9GHv/fuOmpu57zTcvZPSv+/wa1cSTCprIN2NGTWV67Q3CAgRKg0Sjh87h27sS6xjNuh80KucorZC6QovXZktmAIp8LE5buBJ3CDUx4SIUrAGYUhscjcuKyH0bEOwYRiw5rUrd9HMND81JKiDEScsTrUybCVFVZTxfXuOcPN68/X3Tx6/WFRQKaMg9tIdwj81OY8jwmmjkLA6+ccbPcjMySrkPNEpUavFDeiMnjwbk/lg7UvpCqHrFDFuEFicT9cNWCExIY36zJ2A01BSREFucSSxKXeFhfNX3755HyLdTm526eiRU4O4ARvRp44eOWXb1n2cifff656WkuvuRzklnAYkQ4SZyzmeIPC9pwFb37+XHtZvePztJNMsfHFucC8WCPD4ZRM6kB16edj8mZjL3BiuX403PY8TkoImBnqVKm7FpiY7HVF2ZhGN/KkTl1SIQCeS6CgPY0dP37xxD5y4ITe7BAdLw4omB/ZHkwNLiqqN1+vISAP6jyTYGRLo6pg7fG/k2+06bdsaTnrEczIkC/GgGxT+IFDjKixzezndxJDcEFwiMHrbowC7Hz548oP3P87LKcZGGNpigFKYX8l9LSujmGdCkqtAzx4DT5+64uH0QT74w3PEOB3R9KkLjcWdlILdsSzFYO/uyPJS5+NVUtyObRG0pNDlrAAxsRHVOPyTiV079+UignvQVlcR6AYtuhfKacFiA0J/Km4A7I2dWAzUva2bndRBVBof2PsU4o5tBwrzK0wqqE9LyevetT+dqIfTB3rTooKKrp374Yke3QZwU+NwmGrsNFrJSVk9ewy6FZfI4cBbECPCoweGcRqav7akboCBg0LO5AZHouM06CoC3Z1F90I5LVhsQOitu0EoqKuyFHKodYo16hVFfG1cv4Ncz5DbT+bZSb40efDs2xMpV2jseDU2nmb0VtwDFWIBnsyHRdh6wriZH3cfcP7sDTGuSTt1HCPqc1YG0kTVhq2b99IBu2u4aAISE9Lbv9N57uzlXCzMb5NsP+nWdPVAUE4LFpsbbrY2uEFSp0A4LQavKMJtyqS5HPlAbmAWZo05eTkpMYPTQFE9EX1+3JjpBK8KsYDbUh7kYtleHw96680P6IiabOd8mWP92u00WtQPlsYxJKXoqLP9+w7LyWq+ZgOGkAPzsKHjqeEcLF511LtBXT0QlNOCxeaGm63ZDWJfo4GjBCZz8wFDd4CiGBFOi8HrBpLMJ0PGb9m0p8kNvu3xLLuVXzgfOXTq9s0HGI46ERF+bPLEOf6qiA+lxbWXL97q02vIL37+xxf//XdRkWfk8yKmY3QK8ro120mGhsJP57fc6JD5sFCDHcej2IP7WYMHjmFoyaK1VAj6ZkqLMMBp7NC8NbcCfsEGLbQ60c3Z7AZsJEqIBhYfUE4JHGNE35DFoCDoJo6fFXn4tEUXNxghmL76yuX40uIqai+22LJp76wZizkW1hQXnFrCXeTj7gM5DVMmzcvPLWWhwvyqpMRMiNFR502ZkYipv3ThFqk//naqVmnj44ZjRzklw+m4kNa5U2/jxRYHQjcOPDq0Ap1r0b0QzmAlGlVkMyJROU1Qt9DSYlDkZpfTU56Itq/ECkxDzNIv0mViBV5J02tWfxbkNNAX4SfMx+2XMtDujQ+kG6Ymc0fhQmeqsXyXwNHzTMxV882Me65gJ19VI4HsN2nCnPC9UaQ4vPhFusEiuU1pzrVPIWuIZyYrXaEMAtqeHt3CMIFFB8LPacANs2cuNZ921MffTu7X55Ozp2Ohe/nFrAnxqR3adyOh0+9/tiV8/twVzOUYcUo+XbVl2pT5ZDnUhlM8EX87hcxz9vRl07/KJY6qsKP9O11wP1FCBNAU0CjLfgXuXZul24Y2TYSthRtaRasethguX7zdrUv/+/cylGIBk23asJu4Joory2uJ3F4fD85Ip+rabsAuYh2SCTxcNV7947sXz8eRgjq07xp76SZFmFx/5FAMh1UgcZ2YkAF/RHgUh4D+lfQVFXmWfnfdmm0H9h/nkrF/H9VobnZmMafBWlQh+wpiVmFQhOgAxdN1w7Gj5z7s2DMx4aFSLHCFJjmQmmdMW2S+UbGgX59hxYWV3tMgCb0gr5yqQGOzeOGaD97v8TAtvyCvauniddTYwwdPcZXLSM8n5AXihuSkbE7Y6pVbaqtpkKo5AS//4hXsTgtLHZo5ffGhAyeQiSbmtFmL+iD7etZuQIrCGnIjEI9QiEe6eNrHwvxy9yiQ0AZZGUUY4rVX31u9cnNudinWpFMiaWA+TQ4yhUDmiEQePvXWmx/GXroV1m84bsjLKSsqqM7NLuNGzU3i6JEYeiRqAD6gVMhDfm7FoAGjif28nFKc93d/8y3KeHZmEcLx36QJs8+evkadN1+OaqHks4QfN6CNuNSie6HOt+hNbmjYt+do965h2Zn2HxBgXAnVmzeSVq3Y/KuX/0R52LZ1P0mfwiA+gEcgU0hfeIKjM2LYxPzcsjde60AqM0kGW9eTqb7/vZ+a76KV8GoaLefuhib4g2s8t+U+vYY+/8P/WLRgtfmWhlMkOCK8xpyMnTfH+RqHqvfsEcwNYinUtRgUrbphw7qd5tfxnPcWDOoGjsvK5RtfevEPlFZSSqcPeqWlZJHEmYsQkSMgp6cm55DlCfmiggouDZyAqoo6hAOSzP59URyUd9766GBEdH5uOfwcBU5AQnxKzx4DodMUnYmJFffwk2NEnZ8zaymnAR2qK/18Ev7M0HptQDnTobYwiiCQG8wUx8rLlqwnIZQUVVkeZQq2o5M5dODkyOGT3337ozGjpmHKTRt2qRALNVWPyFfvv9cdE3PzeuFnv8aspgbUm+vCAMI5L6d86uR5z33n+T+90p7WgOTzs5/88vv/96fP//Dfmfgwzfc1ZNENUGPg5wK4fOl6OTq63DPG03XDxvWchrHEHRSBMCCKaCXX4ydqcscOPWhyaN4psCrEQnGh87t7CgnV++6dtN//tt3SxWtNJW+MjjrHFayphlfu3nmIy0e7Nzriifff6wbb5o17JoybSQkRUeoGdONKMXrkVG4q5g/oAp77p42n6waaUfIy/QlzBcpDFBcXcoeaNnL4JDqZgWEjaZbI9cpg4eTxS5SZe3fTmBh3/f4rf3hny6bd1ICUB7ncv+7dTcepgKDmDoFNuYXUVjeC6kpSXyyFhEMjotQNM6YtxLVcGkhWJhN+oUnJrykV2FSURnu1u1+olSvKJN7rVi7fNGrEZAJfRUnEMVqYX52fW8o5IGBpakkap09dpmcVTgVph+JMY0qNpdc0F2DnS9rvvdtly6Y9SNj+WcSa1VuLC8l7vh5XtAVNjm/Mz62kB9uxLQKX4GlkCgOFYdjQCXgiOSkDySyk6wYHYmXLSlEjCMy5d2AemtkUJGQDRtHT378uFgS6jF+YPTuQzYM9uw6TbWgrVYL5Mo9zvGhgkpNyuHmRFnADebwgr4JIV04BxsrNLiSxfPD+xykPMgvzq8hO9Puchuios0ePnHnv3a53bj0wPa7tBhYChl6/ZNEaWiwCgj2zijCQ4qj5E8fPoubTsBI3um5wPL4bDI/zJ7D007R5zW5QI3rBkEA53a9CkZ/CzzPLswbdC5tPiE9zi8IHGIKQvH41gZtw1859MSVdf15OBflE9Oan7IQg3bp5H2eFn1QCZlGK585eToIiNVGld+88zBkCumEOnBvQTe7K5OZ8/ux1ts3+kcPPhfNXQ6S0wCPMIiEUiAWsV4Uo73YDRLMd3O+ECybiOrVn1yGaQ7q4ZjcoZJpfyBr6qlMg0skog/Cw5MXzNwm3wweP6xSGcAOqYE169i4f9en18SCub/xMS8nDXozCg5nwIj4wX9juyS2XLkj8R1bB+pgPZ9AQQ9fY11VawrlwUDOWL13HdT0pMYM8IJ5Awksv/p6aIRKQ75n7xMCKGIRaxerpqfkUwpdfeoXwYmuESBvcYELGgW5Yp2A43KAMJhAcN2Q+LB4YNioiPEr4gbrhYVoezQzXsXff7kz/Tl9LqKIio8aLyOGOXUBJGDZ0PIFDPmEINxDOXH3J6VzHHtzPNNe6YG6QAMTo2ZnF/fsOJ/vdvkkSa+CVI0Vrq440mtvTnxSIqoK88quxd1YsW0/Y/fIXr86euSQ5KbO02LlpOm4QsHm1qUCHBOxTgI2Ewe0GfkJXBuHHRvPnrpg6eT6xABFVyB4mBTfQRNKq0qS+/qcOpBe8tWjBp/ROJn1j03rMRPEkXyXEpzMRCQjEUlkZhVw1KConoi8g31jZB56BW2eAbiYPIKGeKsJVjj6ViwJexBwowKiobTRvMdcL2bhF9EJi36jnVH5ukXt2Hencqc+3v/X9t9t9yOppKU5rLiZCNz9uUOiQBS+nwKsfy9y5lczd6tqVBFNFHRNTDK9cvv12u05UXWxhrtmV69dup5hfOBdXX+v8HUNOVjFKE7nHj52n+5RfWYvM5KQsgtp8ItviFzUKXd2CkcABdU7YX/yvv/7db95cv9b5PXmQLtkL2alF9AIeiTz2e/niLe6nz/3L8z/6wQtLFq1NTc6tq3FOsJv/6bqBdoiektNn7gQ1Jsydf2YN65s/vB1CgaJRoU7QkpKgwvoNpyulcOGD1//03qEDx2n/sbWJZV+oXrtyp8tHfWfPXEqgsRmWUAcIdHULuIFmFx1Ki6vTUrLzc8swEKchN7vU4gwC2alF9AJTsKn420nTpy74fz968Yf/+sLkiXMS4pNNIDrnwzipmd9xA3O8FgwF6gCBVwgWpChxw6IWkYi3bt47euSUDu27yZ9JvfFaB2rmzu0HzXdbG2mc6O7JQlh53JjpVy47fxqETCSbbOMUBn4ePRLD9FUrNmFWQ3GSlRuWDgr48QEp0bA5s9JTc0mMcdcTGUVykNrgMxExTgmselRe+ai0rKGMnGOsaXKmc9Y5oDxTe2iphw4e+1d/+U1qgJwANkjE4Bvk6MlWOG4QI7qpIUImKrxuYKtiJoKd8KczI+SPHztHAFIJ2r/TZcWyjeY7RTRIzgYAtwcqs/mUgtBu/riNByxIsG//bP+rf3yHG4PEfhDbWYATDZGjMqmZBEfMyctym1G6F7JB3FBe7aCs6lExvVZFY5Xzj1iKU+tKiqqjIk/37T30m9947u+//m0cvG/PEZYwf2TmHFyCxpxsWzh4um4gp0M3sYwF62qqHHUry50U9MZr78+asWT/vmMoig/YidHVORZS1kzwOidARKkbli5eR3tz51bK47uBIkRyi4o8a8qpH/0VskGvGyoqnM9LqMD79kT+4Xdv/fVf/uN3n/vxrh0HHtx/SDNirkFs2dmaJM9Af4fS/PcNokcQVbzQuQqmm+jwbxp2a+phw6EDJ6iQ4XujYk7GGuP6jxE3cIk51zWccWr7/Xu+Zp+1zKLOA69UEdcsuxJakC8GLJi3ipqBsZBvMVgo4/5YWV9Cl1HdUFRWXVJRe/Nm4tTJc7/33X/753/8LvXs7OnY4sIqUSmQKaBDRGE3sdkNRK78W3XwuTmCQOcqAq0tMKO1585cHzl8ElewVSs2nzx+kY4+FDdgUwKK+OUMfdixZ05WibhBHCBR1lY3cOzoI2mcCGeCwzKNFxXoX91YXF57Mz559vzlP/rxz8n+P/23l6nDD+5nmCaQjTh68rNtboAqFnRTQwRzvTBG8a4NsSEvp4w7xDf/z3O/+dVrhCFXiuio83JgLX4vRHXazb69P6GM027xCownnOXM0rYb3LsVCfyEUyglRVU3byTRFl88H2c+DuHq7vgGBuFEN35CZBWEX7uasHjpupdefuXvvv7tf/jGd4YOmxC+L4ojZT7QZV3fd5lNInXUCOQGRmFzDwWrDUJXpZWir14EYiBS0HX50g10QW++3pEL1LgxM/DE3Ttp7BDIxKDCHaNz7aTZHT92prfZR8/gEpjeUCddSmN+bvmxo+cG9B+BtHZvfIAnyHWrV25JTy2goTS/LnSWo2VA7cyHRdFRZ7t16f/Nb3znz//n1376k5dpN9JSckz730IN47nmyPCLJiWJCScg5PUZucGsWksiOrA/+uzpq1MmzeUmMW3KgoI83+9HZWIQ4RJu8beThw4ehztN4FsMrUiQTowTEHn4VMcOPaioXTv3Q9TggaNfe7X9r3/52ksv/p57e1RkTFWF8xkUPVvspdvTpy784Q9e+Jdv/4Day9JrP92WnpqHh0z77xwRa5VW0aTk53WDznE7xgJDAUadYwswxLo120cMmzR39vKN63cJvxueiT6QK9g83e2gAaO5f/jdfxAJJjzrjxw61b1rf+60WP/+vQzzp3mNPAwbOp4GOvNh3tEjpzkZ6Na1c1+uXV//22+9/NIr3Ni3bNqdlPgQfrZAEUUZmgV08C4XfBcGjvX5ydJNzEF/3yD0ILD4WwULo/r8uStHjZjCBe3k8fMkU4snMJzzfuHcNZJDVOQZXOJhCAjWLSooHzl88o+f/zn9zOWLt3GJsQJucD7rvXMrmQsmWlF4fvaTl7/2v/+BwvvRh72jo85RzwidEIwbKtgFP9WGiIXyrN1QWlzTs8dAmhPSa2F+Veh7k5xOtPboNuDGtYTQswETMTeX9rB+w0+doDGjHXCSfnWl8ynvjm0RpB0uMf/8T9/78//xtb/5q3/i3kszRt9ZW42rHFCEOUwCS/jngH838B99F+gEZbWgPDpFoBO9aOJxPrajWaJTigiPwpRttWZEeDRJg+7QW6IDgSW4IdJcDRk0hmCnEnC/5a4wMGxUxw7dX/jZr37769cHDxyz/bOIuOsJHNCd2w9wAogYvG6OoHNuFJZwL1o1BTItHsQG+/N0i64IxBBkeWGQrJqfW0YZLCmqxCuh5xYpsCuXbwzrN0K+9msxBAKrkIJOHr8wbcr8WTMW9+83/K03P5w6ed7ihatPRF9ITc7OyykX4aR+OM2/Bfv5oz5EU1gMz9QNZAM8wSbNL6FIMm04DXDSnKxfu31g2MiyErIE020ev8BhZm4j/SXnyfxT1k6YQ6ypgi7lwaEYusMZStQHQoimsN3gfgmEVkUHAlNkbqsgPwoCSbDoTwSyYpuqvSr8pLSSDf5ncUOg5PuVG5ohSz5VN8ApCCTBoj8R/Kd2w+PvXCUodMiie6GcAq8y8gpdKc8SsrrCGvXCawq/+MoNbYOsrrBGvfgi3QAQIrBEKV0hDArllFKhDEqXWfrqRaAy8/hQZUSH4GoolFkgEiw0/yVoIA6Fl1Neg8CSqRICMbght1Z9tSZ6oaJkoulBbZ7PDVVDoPRWN+iFm1/xX9ANPAgshseBqiFQuqV/KIu6+RWOGxRCclPccMtSImc/eKehnIFgLSqvwFxlm92gDK1KtqYov8DKV8HTlyVTX90M1pBAGbzwy+/UBhlQuOcEB/NbdYMFay1FqwyKQJyB6CgpdHlAW7V7q/oHEqWAIkNKCcSpYMg7+lhuMFsKtqQX1lqKVhkUgTgD0VU9efjC3eC3dDXXhlAAc0t+XyfjofsoCqWLlgqxgtsQOsQsYy9fXnIL8YtAa1l0ZKob9NWa+PiwFm0JZ1MGzcS2uUE2Zr0qVBQP1lCgKWhj2UXoSJCvcFV5/p+agaCLKkVeFUr3QhjaZIrg8Cqj8LvWF+wGOAUWA+7hiLjlKEMgKLNSdK5F90IY3Go8JrzKKPyu5eeDbi+YQy6rcP5IqAVdpcirdxuqTavQKfLqFaUoM5/CwiBQuq6llKZXTQIBD5bQFdaoGxaDLmrBrZhA1PYyiIQvrxt82UwTmq4lr6Dp9cvgBv6jUCaB0uGWDVsMIkhkCZsFiMIpDPrqhU6RV680NXpTPffVdijCoMLlVShGTrMbmig2hA4sCV54JTRRfMIVbh4gantHeWbF5tog724oq8JiUFhsCpWpFJ3SVmBuAkpiyi9C0T84vNoqhK628qLpjPpeQ1dGOL80blAJgRD6zgPBq61C6GorL56pG+DxC4tNwZBblL4qVII0pvJF/OBQ4RYs4bxaDK1ClbHoIBBd0ZQqfYBZ1Qg+1+GsfPT/AaDDeYsCkuwNAAAAAElFTkSuQmCCCEABCCQAAAAYAAAAAhDA2wEAAAADAAAAAAAAAAAAAAAAAAAAG0AAAEAAAAA0AAAAAQAAAAIAAAAAAAC/AAAAvwAAAkMAAMJCAwAAAAAAAIAAAACA//8iQwAAAIAAAACA/v/xQiEAAAAIAAAAYgAAAAwAAAABAAAAFQAAAAwAAAAEAAAAFQAAAAwAAAAEAAAAUQAAAPxiAAAAAAAAAAAAAKIAAAB4AAAAAAAAAAAAAAAAAAAAAAAAAIIAAABhAAAAUAAAACgAAAB4AAAAhGIAAAAAAAAgAMwAowAAAHkAAAAoAAAAggAAAGEAAAABABAAAAAAAAAAAAAAAAAAAAAAAAAAAAAAAAAA33v/f997/3/ff/9/33//f99//3/fe/9/33v/f997/3/fe/9/33//f997/3/ff/9/33v/f997/3/fe/9/33v/f99//3/fe/9/33v/f99//3/ff/9/33//f997/3/ff/9/33//f99//3/ff/9/33//f99//3/ff/9/33v/f997/3/fe/9/33v/f99//3/ff/9/33v/f997/3/fe/9/33v/f997/3/fe/9/33v/f997/3/fe/9/33//f997/3/fe/9/33v/f99//3/fe/9/33v/f997/3/fe/9/33vff997/3/fe/9/33//f99//3/ff/9/33v/f997/3/fe/9/33v/f997/3//f99//3//f/9//3//f/9//3/ff/9/33//f99//3//f/9//3//f/9//3//f/9/33//f99//3/ff/9/33//f/9//3//f/9/33//f/9//3//f/9//3//f/9//3//f/9//3//f/9//3//f/9//3//f/9//3/ff/9/33//f99//3/ff/9/33//f/9//3//f/9//3//f99//3/ff/9/33//f99//3/ff/9/33//f99//3/ff/9/33//f/9//3/ff/9/33//f99//3//f/9/33//f99//3/ff/9/33//f997/3//f/9/33//f/9//3//f/9//3//f99//3/ff/9/33//f99//3//f99//3/fe/9/33//f99//3/ff/9/33v/f997/3/fe/9/33//f99//3/ff/9/33//f997/3/fe/9/33v/f997/3/ff/9/33v/f997/3/ff/9/33//f99//3/ff/9/33//f99//3/ff/9/33//f99//3/fe99/33v/f997/3/fe/9/33v/f997/3/ff/9/33//f99//3/fe/9/33v/f997/3/fe/9/33v/f997/3/fe/9/33v/f99//3/fe/9/33v/f997/3/ff/9/33//f997/3/fe/9/33v/f99733/fe/9/33v/f997/3/ff/9/33//f997/3/fe/9/33v/f997/3/ff/9//3//f/9/33//f/9//3//f/9//3//f99//3/ff/9//3//f/9//3//f/9/33//f99//3/ff/9/33//f99//3/ff/9//3//f99//3//f/9//3//f/9//3//f/9/33//f99//3//f/9/33//f99//3/ff/9/33//f997/3/ff/9/33v/f99//3/ff/9//3//f99//3//f/9/33//f99//3/ff/9/33//f99//3/ff/9/33//f/9//3//f/9/33//f99//3/ff/9/33//f/9//3/ff/9/33//f99//3/ff/9/33//f/9//3/ff/9/33//f99//3/ff/9/33//f99//3/ff/9//3/ff/9/33//f99//3/ff/9/33//f99//3/fe99/33v/f99//3/ff/9/33v/f997/3/ff/9/33v/f997/3/fe/9/33//f99//3/ff/9/33//f99//3/ff/9/33//f997/3/ff/9/33//f997/3/fe/9/33v/f99733/fe/9/33v/f997/3/fe/9/33//f997/3/fe/9/33//f997/3/fe/9/33//f997/3/fe/9/33v/f99//3/ff/9/33v/f997/3/fe/9/33v/f997/3/ff/9/33v/f99//3/ff/9/33//f99//3/ff/9/33v/f997/3/fe/9/33//f99//3/fe/9/33v/f/9//3//f/9//3//f/9//3//f/9//3//f/9/33v/f/9//3//f/9//3//f99//3//f/9/33//f99//3/ff/9//3//f/9//3//f/9//3//f/9//3//f/9//3//f99//3/ff/9//3//f99//3/ff/9/33//f99//3/fe/9/33//f/9//3/ff/9//3//f/9//3/ff/9//3//f99//3/ff/9//3//f99//3/ff/9/33//f/9//3//f/9//3//f99//3/ff/9/33//f99//3//f/9/33//f99//3//f/9//3//f/9//3//f/9/33//f99//3/ff99/33//f/9//3/ff/9/33//f/9/33//f997/3/fe/9/33v/f997/3/fe/9/33v/f997/3/ff/9/33v/f99//3/ff/9/33//f997/3/ff/9/33//f99//3/fe/9/33v/f99//3/ff/9/33v/f99//3/fe/9/33//f99733/ff/9/33//f997/3/fe/9/33v/f997/3/fe/9/33v/f99//3/fe/9/33v/f99//3/ff/9/33v/f997/3/fe/9/33v/f997/3/ff/9/33v/f997/3/fe/9/33v/f997/3/fe/9/33v/f997/3/fe/9/33v/f997/3/fe/9/33v/f99//3/fe/9/33v/f997/3/ff/9/33v/f997/3//f99//3/ff/9/33//f99//3/ff/9/33//f99//3//f/9/33//f99//3//f/9//3//f/9//3/ff/9//3//f/9//3//f/9/33//f/9//3//f/9//3//f997/3/ff/9/33//f/9//3/fe/9//3//f/9//3/ff/9/33//f99//3/ff/9/33//f99//3//f/9/33//f/9//3//f/9//3//f99//3/ff/9/33//f99//3//f/9//3//f99//3/ff/9/33//f99//3/ff/9/33//f99//3/ff/9/33//f99//3/ff/9/33//f/9//3/ff/9/33//f99//3//f/9//3//f99//3/ff997/3/fe/9/33v/f997/3/fe/9/33v/f997/3/fe/9/33v/f997/3/fe/9/33//f997/3/fe/9/33v/f99//3/fe/9/33v/f997/3/ff/9/33//f99733/fe/9/33v/f99//3/ff/9/33v/f99//3/fe/9/33v/f997/3/fe/9/33v/f997/3/fe/9/33v/f997/3/ff/9/33v/f997/3/fe99/33v/f99733/fe/9/33v/f997/3/fe/9/33v/f997/3/fe/9/33v/f997/3/fe/9/33v/f997/3/fe/9/33v/f99//3/fe/9/33v/f997/3/fe/9/33v/f997/3/fe/9//3//f/9//3//f/9//3/ff/9/33//f99//3/ff/9/33//f99//3/ff/9/33v/f99//3/ff/9/33//f99//3/ff/9/33//f99//3//f/9//3//f/9//3//f/9/33//f99//3//f/9//3//f/9//3//f/9//3//f99//3/ff/9//3//f/9//3/ff/9/33//f/9//3//f/9//3//f99//3/ff/9/33v/f99//3/fe/9/33//f99//3/ff/9/33//f/9//3//f/9//3//f99//3/ff/9/33//f/9//3/ff/9/33//f/9//3/ff/9/33//f99//3/ff/9/33v/f997/3/ff/9/33/fe/9/33//f99//3/fe/9/33v/f997/3/fe/9/33v/f997/3/fe/9/33//f997/3/fe/9/33v/f997/3/fe/9/33v/f997/3/fe/9/33//f99//3/ff/9/33//f997/3/ff/9/33//f99//3/ff/9/33//f99//3/fe/9/33//f99//3/ff/9/33v/f99//3/ff/9/33//f997/3/fe/9/33v/f997/3/ff/9/33v/f997/3/fe/9/33v/f997/3/ff/9/33//f99//3/fe/9/33v/f997/3/ff/9/33v/f99//3/fe/9/33v/f997/3/fe/9/33v/f99//3/fe/9/33v/f/9//3//f99//3//f/9/33//f/9//3/ff/9//3//f99//3/ff/9/33//f99//3/ff/9/33//f99//3/ff/9/33//f/9//3/ff/9//3//f99//3//f/9//3//f/9//3/ff/9//3//f99//3//f/9//3//f/9//3/ff/9/33//f99//3//f/9/33//f/9//3//f/9//3//f99//3/ff/9/33//f99//3/ff/9/33//f99//3/ff/9/33//f99//3/ff/9//3//f/9//3//f/9/33//f99//3//f/9//3//f99//3//f/9/33//f99//3/ff/9/33//f/9//3//f/9/33//f/9/33v/f997/3/ff/9/33//f99//3/ff/9/33//f99//3/fe/9/33//f997/3/fe/9/33v/f997/3/fe/9/33v/f99//3/ff/9/33v/f997/3/fe/9/33//f99//3/ff/9/33//f99/33/fe/9/33//f997/3/fe/9/33v/f997/3/fe/9/33v/f99//3/ff/9/33v/f997/3/fe/9/33v/f997/3/fe/9/33v/f997/3/fe/9/33v/f997/3/fe/9/33v/f99//3/ff/9/33//f997/3/ff/9/33//f99//3/fe/9/33v/f997/3/fe/9/33v/f997/3/ff/9/33//f99//3//f99//3//f/9//3//f/9//3//f/9//3//f/9//3/ff/9/33//f/9//3/ff/9/33//f99//3/ff/9/33//f/9//3//f/9//3//f99//3/ff/9/33//f/9//3//f/9//3//f/9//3/fe/9//3//f/9//3/ff/9/33//f99//3/ff/9/33//f/9//3//f/9/33v/f99//3/ff/9/33//f99//3/ff/9/33//f99//3/ff/9/33//f99//3/ff/9/33//f99//3//f/9//3//f99//3/ff/9//3//f/9//3//f/9/33//f99//3/ff/9/33//f99//3//f/9//3//f/9//3//f997/3/fe/9/33v/f997/3/ff/9/33v/f997/3/fe/9/33v/f997/3/fe/9/33v/f997/3/fe/9/33v/f997/3/ff/9/33v/f997/3/fe/9/33//f997/3/ff/9/33//f997/3/fe99/33v/f99//3/fe/9/33v/f99//3/fe/9/33v/f997/3/fe/9/33vff997/3/fe/9/33v/f997/3/fe/9/33v/f997/3/fe/9/33v/f997/3/fe/9/33v/f997/3/fe/9/33//f99//3/ff/9/33v/f997/3/fe/9/33v/f997/3/fe/9/33v/f99//3/fe/9/33//f99//3/ff/9//3/ff/9/33//f99//3//f/9/33//f99//3/ff/9/33//f99//3/ff/9/33//f99//3/ff/9/33//f/9//3//f/9//3//f99//3//f/9//3//f/9//3//f/9//3//f/9//3/ff/9/33//f/9//3//f/9/33//f/9//3//f/9/33//f99//3/ff/9/33//f99//3/ff/9/33//f99//3/ff/9/33//f99//3/ff/9/33//f99//3/ff/9/33//f99//3/ff/9/33//f/9//3//f/9//3//f99//3/ff/9/33//f99//3/ff/9//3//f/9//3//f/9//3//f/9//3//f/9//3/fe/9/33v/f997/3/ff/9/33//f997/3/fe/9/33v/f997/3/fe/9/33v/f997/3/fe/9/33v/f997/3/ff/9/33//f997/3/fe/9/33//f99//3/ff/9/33//f99//3/fe/9/33v/f997/3/ff/9/33v/f997/3/ff/9/33v/f997/3/fe/9/33v/f997/3/fe/9/33v/f997/3/fe/9/33v/f997/3/fe/9/33v/f997/3/fe/9/33v/f997/3/fe/9/33v/f997/3/ff/9/33//f997/3/fe/9/33v/f997/3/fe/9/33v/f99//3/ff/9/33//f99//3/ff/9/33//f/9/33//f99//3/ff/9/33//f99//3/ff/9//3//f99//3/ff/9/33//f99//3/ff/9/33//f99//3/ff/9//3//f/9//3//f/9//3//f/9//3//f/9//3//f99//3//f/9/33//f99//3/ff/9//3//f99//3/ff/9/33//f99//3/ff/9/33//f99//3/ff/9/33//f99//3/ff/9/33//f99//3/ff99/33v/f99//3/ff/9/33//f99//3/ff/9/33//f99//3//f/9//3//f/9//3/ff/9/33//f99//3/ff/9/33//f99//3/ff/9/33//f99//3/ff/9/33//f/9/33v/f997/3/fe/9/33v/f997/3/fe/9/33//f997/3/fe/9/33v/f997/3/fe/9/33v/f997/3/fe/9/33v/f99//3/ff/9/33//f99//3/ff/9/33//f99//3/fe99/33v/f997/3/fe/9/33//f997/3/fe/9/33v/f997/3/fe/9/33v/f997/3/fe/9/33v/f997/3/fe/9/33v/f997/3/fe/9/33vff997/3/fe/9/33v/f997/3/fe/9/33v/f997/3/fe/9/33//f99//3/fe/9/33v/f997/3/fe/9/33v/f997/3/fe/9/33v/f997/3/fe/9/33v/f99//3//f99//3/ff/9/33//f99//3/ff/9/33//f/9//3/ff/9/33//f99//3/ff/9/33//f99//3/ff/9/33//f99//3//f/9//3//f/9//3//f/9//3//f/9//3/fe99/33v/f99//3/ff/9//3//f/9//3/ff/9/33//f99//3/ff/9/33//f99//3/ff/9/33//f99//3/ff/9/33//f99//3/ff/9/33//f997/3/ff/9/33//f99//3/ff/9/33//f99//3/ff/9//3//f/9//3//f/9/33//f99//3/ff/9/33//f99//3/ff/9/33//f99//3/ff/9/33//f99//3//f99//3/ff/9/33//f997/3/fe/9/33//f99//3/ff/9/33//f997/3/ff/9/33//f99//3/fe/9/33v/f997/3/fe/9/33//f997/3/fe/9/33v/f997/3/fe/9/33v/f997/3/fe/9/33v/f997/3/fe/9/dVLPOd9733/fe/9/33v/f997/3/fe/9/33v/f997/3/fe99/33v/f/9//3//f/9/33v/f99//3/fe99/33v/f997/3/fe/9/33v/f997/3/fe/9/33v/f997/3/fe/9/33v/f997/3/fe/9/33//f99//3/fe/9/33v/f997/3/fe/9/33//f997/3/fe/9//3//f/9//3//f/9//3/ff/9//3//f/9//3//f/9//3//f99//3/ff/9//3//f/9//3/ff/9/33//f99//3/ff/9/33//f/9//3/fe997+F7fe99//3/ff/9/33//f99//3/ff/9/33//f99//3/ff/9//391Uq85vnffe/9/33//f99//3/ff/9/33//f99//3/ff/9//3//fxljMkYyRs85SykyRlNKGWOdc997/3//f/9//3//f/9/33//f99//3/ff/9/33//f99//3/ff/9/33//f99//3/ff/9/33//f/9//3/ff/9/33//f99//3/ff/9//3//f99//3/ff/9/33/ff/9/33//f99//3/fe/9/33v/f99//3/ff/9/33//f99//3/fe/9/33//f997/3/ff/9/33v/f997/3/fe/9/33v/f997/3/ff997EUIKJdda/3/fe/9/33v/f997/3/fe/9/33v/f997/3/fe/9/33v/f9darjV8b99/33v/f997/3/fe/9/33v/f997/3/fe/9/33vff753bC3POa81zzmvOTNKzzlsLekcCSHQObZWW2v4YrdWvnf/f997/3/fe/9/33vff997/3/fe/9/33v/f997/3/fe/9/33v/f99//3/fe/9/33v/f997/3/fe/9/33v/f99//3/fe/9/33v/f/9//3//f99//3/ff/9/33//f/9//3//f/9//3//f/9//3//f/9//3//f99//3/ff/9/33//f99//3/ff/9/33//f99//3/ff/9/33uuNa85VE6/e/9/33//f99//3/ff/9/33//f99//3/ff/9/33//f99/+WKOMVxv33//f99//3/ff/9/33//f99//3/ff/9/33//f997/3+WUs85GWPff99//3//f753tlYyRksphhQiBGQMCSEzSt97/3/fe/9/33v/f997/3/ff/9/33//f99//3/ff/9/33//f99//3/ff/9/33//f99//3/ff/9/33//f997/3//f/9//3//f99733v/f99//3/fe/9/33v/f997/3/ff/9/33//f99//3/ff/9/33//f997/3/fe/9/33v/f997/3/fe/9/33v/f997/3/fe/9/33vffzNK8T3wPRlj33v/f997/3/fe/9/33v/f997/3/fe/9/33v/f99733saZ441+F7ff997/3/fe/9/33v/f997/3/fe/9/33v/f997/3/fe9978D3IHG0xO2ffe/9/33vff997fG9sLfE9rjXoHEMI6BxtMRljvnf/f99//3/fe/9/33v/f997/3/fe/9/33v/f997/3/fe/9/33v/f997/3/fe/9/33v/f99733/fe/9/33//f99733v/f/9//3/ff/9/33//f99//3//f/9//3//f99//3//f/9/33//f99//3/ff/9/33//f99//3//f/9/33//f99//3/ff/9//3//f/9/llLwPVNKlVL/f/9//3/ff/9//3//f99//3/ff/9/33//f99//3/fe3xvzzm2Vt97/3/ff/9/33//f99//3/ff/9/33//f99//3/ff/9/33v/f/herjVMLXVOfW//f997nXPQPVROnXf5Yo41U0qNMegcZAwKIRFCtlZ8c/9/33//f99733vfe/9/33//f99//3/ff/9/33//f99//3/ff/9/33//f99//3/ff/9/33//f/9//3/ff997/3/ff/9/33v/f997/3/fe/9/33//f997/3/fe/9/33//f997/3/fe/9/33v/f997/3/ff/9/33v/f997/3/fe/9/33vffxFC2F4ZYxJGEkYyRr53/3/fe/9/33//f997/3/fe/9/33v/f997/3/ff/9/W2vQPVRO/3/fe/9/33v/f997/3/ff/9/33v/f997/3/fe/9/33v/f99//3/fe/hebC0qJY0xdE7POUspCSEJIfA9+F7ff/9/vnc7axJGxxiFEKcUzzmVUp1z33/ff/9/33v/f997/3/fe/9/33v/f997/3/fe/9/33v/f997/3/fe/9/33//f997/3/ff/9//3//f/9/33//f99//3/ff/9//3//f99//3/ff/9//3//f99//3/ff/9/33//f99//3/ff/9//3//f99//3/ff/9/33//f/9/dU6NMUwpzzkRQvFBfW/fe/9//3//f/9//3/ff/9/33//f99//3/ff/9/33udc641EkLfe/9/33//f99//3/ff/9//3//f99//3/ff/9/33//f99//3//f/9/33/fe/lezzmuNUwtjjV0TnVOnnfff99733//f/9//3+edxljjTGFECIE6BxTSp53/3/ff99//3/ff/9/33v/f997/3/ff/9/33//f99//3/ff/9//3//f99//3/ff/9//3/fe/9/33//f997/3/fe/9/33v/f997/3/fe/9/33v/f997/3/fe/9/33v/f99//3/fe/9/33//f997/3/fe/9/33v/f99//3++dxJGZQwqJfA9U0r5Xt9/v3v/f997/3/fe/9/33v/f997/3/fe/9/33vff51zrzlMLd9733vff99733/fe/9/33v/f997/3/fe/9/33v/f997/3/fe99/33v/f997/3++e1xrjjE6Z99733/ff99/33vff99733/fe/9/33v/fztndEoJIWUMZAzwPdda33vff/9/33vfe99733vfe/9/33vff997/3/fe/9/33v/f99733/fe/9/33v/f/9//3//f/9//3//f/9/33//f99//3/ff/9/33//f99//3/ff/9/33//f/9//3//f/9//3//f997/3/ff/9/33//f99//3/ff/9/33s6Z/A9EkZ0Thpj33vff99//3/ff/9/33//f99//3/ff/9/33//f997338yRo0xvnf/f997/3/fe/9/33/ff99//3/ff/9/33//f99//3/ff/9/33//f99//3/ff/9/t1rQOb53/3/fe/9/33//f99//3/ff/9/33//f99//3//e/97fGtTSsgYZAzoHDJGfHP/f997/3/fe/9//3//f997/3/ff/9/33//f/9//3/fe/9/33//f99/33//f99//3/ff/9/33v/f997/3/fe/9/33v/f997/3/fe/9/33v/f99//3/ff/9/33//f99733/fe/9/33v/f997/3/fe/9/33vff997+F4KJdhaGWPfe997/3/fe/9/33v/f997/3/fe/9/33v/f99//3+/e1RObC19c99733vfe/9/33vff997/3/fe/9/33v/f997/3/fe/9/33v/f997/3/fe/9/33sRQjNK33vfe/9/33v/f997/3/fe/9/33v/f997/3/fe/9733v/f997/3tbaxJGphSFEG0xGme/e/9/33v/f997/3/fe/9/33v/f997/3/fe99/33v/f997/3//f/9//3/ff/9/33//f99//3/ff/9/33//f99//3/ff/9/33//f99//3//f/9//3//f/9//3/ff/9/33//f/9//3/fe/9/33v/f99//3+dc0wpMkbYXr53/3/ff99/33v/f997/3/fe/9/33v/f99//3/fe99/VEpLKVxv33/fe/9/33//f99//3/ff/9/33//f99//3/ff/9/33//f99//3/ff/9/33/ffzNG+WLfe/9//3//f99//3/ff/9/33//f99//3//f/9//3v/f/97/3v/e/9//3/fe9daKyVECKcYtladc997/3/ff/9/33vfe997/3/ff/9/33//f99//3/ff997/3/ff/9/33v/f997/3/fe/9/33v/f997/3/fe/9/33v/f997/3/ff/9/33//f99//3/fe/9/33v/f997/3/fe99/nXNUSksp8UH4Xr53U0psLVROXG+/e99/33//f753vnffe/9/33vff997/3/fe99733u2Viol+V7fe99/33v/f997/3/fe/9/33v/f997/3/fe/9/33v/f997/3/fe99/33v/f753jjUZY/9/33vff997/3/fe/9/33v/f997/3/ff/9/33v/f/97/3/fe/97/3/ff99733/fe/lirjWFEGQMrzm3Wr97/3/ff99733vfe/9/33v/f997/3/fe/9//3/ff/9/33//f99//3/ff/9/33//f99//3/ff/9/33//f99//3/ff/9//3//f/9//3/ff/9/33//f99//3/fe/9/nXNtMY4xtlbwPW0xbTGWVkspjjG3Vv9/339ca/A9bS2NMRFCO2v/f99//3/fe/9/33v/f/hejTF0Tv9/33v/f997/3/ff/9/33v/f99//3/ff/9/33//f99//3//f99733v/f99/nnevNVxv33//f997/3/ff/9/33//f99//3/ff/9//3//f/97/3//e/9/33v/f99//3/fe/9/33//f1xrtlbQOWQMCSF0Tp1z/3/fe/9//3/ff99//3/ff/9/33/fe/9/33v/f99//3/ff/9/33//f997/3/fe/9/33v/f997/3/ff/9/33//f99//3/ff/9/33v/f997/3/fe997vnczShJG33vff/9/vnevNVNKrzVtLRFC33ued/A9zzmWVtdabTFLKdda/3/fe/9/33v/f997W2uNMTNK33vfe79733/fe99733vff997/3/fe/9/33v/f997/3/fe99733/fe51zvns6Z885vnf/f997/3/fe/9/33v/f997/3/fe/9/33v/f997/3/ff/9/33v/f997/3/fe/9/33v/f997/3/fe99/W28yRscYxxgRQnxv33v/f99//3/fe/9/33v/f/9/33//f99//3//f/9//3//f99//3/ff/9/33//f99//3//f/9//3//f/9//3//f/9//3//f99//3/ff/9/33t8b441W2vff/9//3//fzpnbC1tLa85zznfe5VS0D06Z/9/33u+d40xrjX5Yv9//3//f99//399c885EUL/f997/3/fe99/33v/f997/3/ff/9/33//f99//3/ff99/33++d885IwgKJZZS8T3ff99//3/ff/9/33//f99//3/ff/9/33//f99//3//f/9/33//f99//3/ff/9/33//f99//3/ff/9/33v/f/9/O2tMLacUxxh0Tp1z/3/fe/9/33//f99/33v/f997/3/ff/9/33//f997/3/fe/9/33v/f997/3/fe/9/33//f99//3/ff/9/33//f997/3/fe/9/33v/fzNGEkbfe/9/33/fe997/3+VUq85rzVLKVtrzzlTSt97v3v/f997vnfwPWwtfG//f99733/fe7530D1sLfli/3/fe99733vff99733/fe/9/33v/f997/3/fe/9/33t8b44x0DlUTq81KyXPOd97/3/fe99/33v/f997/3/fe/9/33v/f997/3/fe/9/33//f997/3/fe/9/33v/f997/3/fe/9/33vff99733/ff757t1aNMYUQTC1USp5z33v/f997/3//f/9//3//f/9//3//f99//3/ff/9/33//f99//3/fe/9/33v/f99//3//f/9//3//f997/3/fe/9/33//f5530DnXWv9/33//f99//3/fe753SykRQkwtMkbPOTpn33//f99//3/fe753rznwPb5733vfe99/v3cSRtA9rzl9c/9/33v/f99//3/ff/9/33//f99//3/fe99/33u+d685rjVca/9/vneuNSsl33vfe99/33v/f99//3/ff/9/33//f99//3/ff/9/33//f99//3/ff/9/33//f99//3/ff/9/33//f99//3/ff/9/33//f753W2t0TkspCSFTSp1z33/ff997/3/ff/9/33//f997/3/fe/9/33v/f997/3/fe/9/33//f997/3/ff/9/33//f/9//3/fe/9/33//f997OmeONfhe33v/f997/3/fe99733tUSm0xrjUrJa41nXPfe997/3/fe/9/33tba2wt8D2+d99/33vfexFCjjEyRpVSvnfff99733/fe/9/33v/f997/3/fe/9/33v/f1NKjTF8b/9/33vfezNGCSF8b99733vff997/3/fe/9/33v/f997/3/fe/9/33v/f997/3/fe/9/33v/f997/3/fe/9/33v/f997/3/fe/9/33v/f99733//f/9/nXMyRukgbS3QPZ1z/3//f/9/33//f99//3/ff/9/33//f99//3//f/9//3//f/9//3/ff/9//3//f99//3//f/9/33//f99//3/XWvE9fG//f99//3//f/9/33vff1trSymNMW0trjW/e997/3/ff/9/33v/f997tlZsLbZW33/ff997U0qOMVxvEULXWt9733/fe/9/33//f997/3/fe/9/33vfe51zjjUaZ99733/ff997VE6NMRlj33v/f997/3/ff/9/33//f99//3/ff/9/33//f99//3/ff/9//3//f99//3//f/9/33//f/9//3/ff/9/33//f99//3/ff/9/33v/f/9/33u3Wo0xTC3fe/9/33//f997/3/fe/9/33v/f997/3/fe/9/33v/f99//3/ff/9/33//f99//3/ff/9/33v/f997/3/fe9dazzm+d997/3/fe99/33vff797nXNsLa81bC2uNb5333vfe/9/33v/f99733u9d3RObC2dc79333uVUisl+F75XkwtfG/fe99/33v/f99733/fe99/33vff997VE7QPd9733vfe997338SRq41EULfe99733vfe/9/33v/f997/3/fe/9/33v/f997/3/fe/9/33//f997/3/fe/9/33//f99//3/fe/9/33vff997/3/fe/9/33v/f997/3/fe/9/vnf5Yv9//3//f99//3/ff/9/33//f99//3/ff99/33v/f/9//3//f/9//3//f/9//3//f/9/33//f99//3/ff99/dE7xQd97/3/ff/9/33v/f/9/33u+d40xbC2NMWwtOmffe/9/33//f99//3/fe/9/nXPPObZW/3/fe/hebC22Vr53t1Z1Tt9733v/f99//3/fe99/33//f99/33vQPbda/3/ff997/3/fe1NK0D0RQp1z/3/ff/9/33//f99//3/ff/9/33//f99//3/ff/9//3//f/9//3/ff/9//3//f/9//3//f/9/33//f997/3/ff/9/33//f99//3/fe/9/33//f99/33v/f997/3/fe/9/33v/f997/3/fe99/33v/f997/3/fe/9/33v/f99//3/ff/9/33v/f997/3/fe99/33uWUvE933vfe/9/33//f997/3/fe9978D3wPa41zzkSRt9733v/f997/3/fe/9/33v/f/lijjV8b997W2srKZVS33t9c9hafG/fe997/3/fe/9/33//f/9//38ZY40xfG//f99733/fe997EkbxQc85Gmffe99/33v/f997/3/fe/9/33v/f997/3/fe/9/33v/f997/3/fe/9/33v/f997/3/fe/9/33v/f997/3/fe/9/33v/f997/3/fe/9/33v/f997/3//f99//3/ff/9/33//f99//3/ff/9/33v/f99//3/ff/9/33//f99//3//f/9/33//f99//3/ff/9/33vff5VS8D3fe/9/33v/f99//3/ff99/33t0Tq81jTHPOc85nXP/f99//3/ff/9/33//f99/33vxPTNG33t9byoldE7fe/9/+WK3Wt9//3+/e9da8UFMLY4xbTFUSrZWEUK/e99//3/fe99/33vwPa418UF1Tv9/33v/f99//3/ff/9/33//f99//3/ff/9/33//f99//3/ff/9/33//f99//3/ff/9/33//f99//3/ff/9/33//f99//3/ff/9/33//f99//3/ff997/3/fe/9/33v/f997/3/fe/9/33v/f997/3/ff/9/33v/f997/3/ff/9/33//f997/3/fe/9/33vff997dE6vOd9733vff997/3/fe/9/vnfff9ha8T1LKfFBEUKWVt97/3/fe/9/33v/f997/3/ff9habC2/e3xv6RwRQt9733t9c44x33++dxJGphRLKY0xrjXIHMcYxxhtLZ1z/3/fe99/33vff/FBEkb4XnRO33v/f997/3/fe/9/33v/f997/3/fe/9/33v/f997/3/fe/9/33v/f997/3/fe/9/33v/f997/3/fe/9/33v/f997/3/fe/9/33v/f997/3/fe/9//3/ff/9/33//f99//3//f/9/33v/f997/3/ff/9/33//f99//3/ff/9//3//f99//3/ff/9/33//f99//3+VUtA9v3v/f99//3/ff/9/33/ff997Omd0TgkhEkYzRm0xnXffe/9//3//f99//3/ff997nXOvNfhe33sJIVRK/3/fe797MkbXWkwtTCn4Xr5333vfe997fG+uNUwpEkYZY/9/33//f997MkYyRjpndE7/f997/3/ff/9/33//f99//3/ff/9/33//f99//3/ff/9/33//f99//3/ff/9/33//f99//3/ff/9/33//f99//3/ff/9/33//f99//3/ff/9/33/fe/9/33v/f997/3/fe/9/33//f997/3/fe/9/33v/f997/3/fe/9/33//f99//3/fe/9/33v/f99//3/fe9dajTG+d997/3/fe/9/33vff997339ba3VOCSEzSpZWbC0ZY99/33vff997/3/fe/9/33/ff/A98D2+d0spbS3fe99733v4XqcY0D2+e99733vfe/9/33vfe/E9zzmuNcgYU0rfe9973390TlRKGWNTSt97/3/fe/9/33v/f997/3/fe/9/33v/f997/3/fe/9/33v/f997/3/fe/9/33v/f997/3/fe/9/33v/f997/3/fe/9/33v/f997/3/fe/9/33v/f/9/33//f99//3/ff/9/33//f/9//3/ff/9/33//f99//3/ff/9/33//f/9//3/ff/9/33//f99//3/ff/9/GWNUSr57/3/ff/9/33//f997/3/fe753MkZLKXROv3vQPfhe33/ff997/3/ff/9/33//f997+F5LKVtrrzmNMb5333u+d1RKjjX5Yt9/33vfe99733vff7530D2VUr97U0plDI41vnffe3ROEUI6ZxJC/3//f/9/33//f99//3/ff/9/33//f99//3/ff/9/33//f99//3/ff/9/33//f99//3/ff/9/33//f99//3/ff/9/33//f99//3/ff/9/33//f99/33v/f997/3/fe/9/33v/f997/3/fe/9/33v/f997/3/ff/9/33v/f997/3/fe/9/33v/f99//3/fe/9/33v5YmwtfW/fe/9/33v/f997/3/fe/9/v3sRQm0xMkbfezJGrjXfe997/3/fe/9/33v/f997/3++d/A98UFUSmwtnne+d1RO0D34XhJCnnffe99733vfe997nXOuNXVO/3/fe5ZWCSERQt97lVIyRtha8D2+d/9/33v/f997/3/fe/9/33v/f99//3/fe/9/33v/f997/3/fe/9/33v/f99//3/ff/9/33//f997/3/fe/9/33v/f997/3/fe/9/33v/f997/3//f99//3/ff/9/33//f99//3/ff/9/33//f99//3//f/9/33//f99//3/ff/9/33//f99//3//f/9/33//fztnjjV8b/9/33//f99//3/ff/9/33//f5ZSjTERQv9/GmOvNZ1z/3/ff/9/33//f99//3/fe/9/+V6vNXROSyk6ZxljbC1ba7530D34Xv9/33v/f997/399b68111r/f99733v4Xo41lVL4XhJC2F4SQr5333v/f99//3/ff/9/33//f99//3//f/9/33//f99//3/ff/9/33//f/9//3//f/9//3//f99//3/ff/9/33//f99//3/ff/9/33//f99//3/ff997/3/fe/9/33//f997/3/fe99/33vff99//3/fe/9/33v/f997/3/ff/9/33v/f99//3/fe/9/33v/f997nXONMVtr33v/f997/3/fe/9/33//f997338yRjNG33t8b641Omffe/9/33v/f997/3/ff/9/33t8b2wtMkZLKbZWM0ozRt97/390TjJG33vff997/3/fe3xv0Dk6Z79733vfe/9/dVJsLZZW8T3XWtA9nXfff99733/fe/9/33v/f99//3/fe/9/33v/f997/3/fe/9/33v/f997/3/fe/9/33v/f997/3/ff/9/33v/f997/3/fe/9/33v/f997/3/fe/9//3/ff/9/33//f99//3/ff/9/33//f99//3//f/9/33//f997/3/ff/9//3//f/9//3//f/9/33//f99//3++d/FBGWP/f99//3/ff/9/33//f99//3/fe7dW2Frff997EkJ1Uv9/33//f99//3/ff/9/33//f997M0rxQY0xzzlMLVtr33/fe51zEULfe997/3/ff/9/GmOvOVtr33vfe/9/33vfe/E9EUIRQtharznfe99733/fe/9/33//f/9//3//f/9/33//f99//3/ff/9/33//f99//3/ff/9/33//f99//3//f/9/33//f99//3/ff/9/33//f99//3/ff/9//3/fe/9/33vff99733vfe/9/33v/f99//3/ff/9/33//f99733vfe/9/33//f99//3/ff/9/33v/f997/3/fe9978UH4Xt97/3/fe/9/33v/f99733vfe997Omffe99/33+VUjJGv3v/f997/3/fe/9/33v/f997/3+2VvA9jjFMLRFCvnvfe997fG+uNfle/3/fe/9/33s7Z885fG/fe99/33v/f997+WKuNfFBtlaNMd9733vfe99/33vff99//3/ff/9/33v/f997/3/fe/9/33v/f997/3/fe/9/33v/f997/3/ff/9/33//f997/3/fe/9/33v/f997/3/fe/9/33v/f/9/33//f99//3/fe/9/33//f/9//3//f/9//3//f99//3/fe/9/33//f/9//3//f/9/33//f99//3/ff/9/33/wPZZS/3/ff/9/33//f99/33/fe/9//3/4Xlxr/3+/e9heEUL/f99//3/ff/9/33//f99//3/feztrrjUKIekg+WLfe/9/33vff/A9llLff/9/33v/fzpn8D2ed/9/33vff997/399c9A90Dl0TvA933/fe/9/33v/f997/3//f/9//3//f99//3/ff/9/33//f99//3/ff/9/33//f/9//3/ff/9//3//f99//3/ff/9/33//f99//3/ff/9//3//f/9/33//f997/3/fe/9/33v/f997/3/ff/9/33//f99733/fe/9/33v/f99//3/ff/9/33//f997/3/fe/9/33vffxFCEkbfe99/33v/f99733/fe/9/33/fexljnXPfe997+WIRQr97/3/fe/9/33v/f997/3/fe997fXPPOY41TCmdc99/33vff/9/lVIzRv9/33vfe997+WKuNb5333vfe99733+/e997dVLwPRJCEULfe99/33vfe997/3/fe/9/33//f997/3/fe/9/33v/f997/3/fe/9/33v/f99//3/ff/9/33//f99//3/fe/9/33v/f997/3/fe/9/33//f99//3//f99//3/ff/9/33//f99//3//f/9//3//f/9//3/fe/9//3//f99//3//f/9//3//f/9//3/ff/9/33//f997llbxPf9/33v/f99//3/fe/9//3//f9972Fq+d/9/33tba9A5fG/ff/9/33//f99//3/ff/9/33u+d641EUKONTtn33vff997/38aY9A9nnf/f997/3+WVs8533vff997/3/ff/9/33udc2wtU0rxQd9733vff997/3/ff/9//3//f/9//3/ff/9/33//f99//3/ff/9/33//f/9//3//f/9//3//f/9//3/ff/9/33//f99//3/ff/9/33//f/9//3//f997/3/fe/9/33v/f997/3/fe/9/33v/f99//3/ff/9/33v/f997/3/ff/9/33//f99733/fe/9/33v/f997/3+WUhFC33v/f997/3/fe/9/33v/f997/3+2Vt9733v/f51zjjUZY/9/33v/f997/3/fe/9/33v/f753jjERQq41dE7fe99733/fe51zjjVcb79733/fe9herznfe99733/fe99/33v/f997zzmvOfA933v/f997/3/fe/9/33v/f99//3/fe/9/33v/f997/3/fe/9/33v/f997/3/ff/9/33//f99//3/ff/9/33v/f997/3/fe/9/33//f997/3/fe/9//3/ff/9/33//f99//3/ff/9/33//f99//3//f/9/33//f99//3/ff/9//3//f99//3/ff/9/33//f99//3/fe/hebS3ee997/3/ff/9/33//f99//3+/e3VOnnf/f997vneONTpn33//f99//3/ff/9/33//f/9//38RQlRKrzUyRt9733/ff99733syRtda/3/fe99/tlYRQt97/3/fe99/33v/f99//3/QPY41EkL/f997/3/ff/9/33//f/9//3//f/9/33//f99//3/ff/9/33//f99//3//f/9//3//f/9//3//f/9/33//f99//3/ff/9//3//f99//3/ff/9/33/ff/9/33v/f997/3/fe/9/33v/f997/3/ff/9/33v/f997/3/fe/9/33//f99733/fe/9/33v/f997/3/fe99/GWOONTpr33vfe/9/33vff997/3/fe997EUKdc99733ued/E9+WL/f997/3/fe/9/33v/f997/3+/exFClVLxPWwtvne/e99733vff9daM0bfe99733vxQa8533vfe99/33v/f997/3/fe9daSym2Vt97/3/fe/9/33v/f997/3/ff/9/33v/f997/3/fe/9/33v/f997/3/fe/9/33//f99//3/fe/9/33//f997/3/fe/9/33v/f99//3/fe/9/33v/f/9//3//f99//3/ff/9/33//f99//3/ff/9/33//f99//3/ff/9/33//f99//3/ff/9/33//f/9//3//f/9/33+dc885llLff99/33v/f997/3/ff/9/v3tUTltv/3/fe7978T34Xt9//3/ff/9/33//f99733/fe99/8D22VvFBbTGdc99733v/f997+WKvNf9/33v/fxJGVErfe/9/33//f99//3/ff/9/fG/POVtv/3/fe/9/33//f99//3/ff/9/33//f/9//3//f/9/33//f99//3/ff/9//3//f99//3/ff/9//3//f/9//3//f/9//3//f/9//3//f/9/33//f/9/33v/f99//3/fe/9/33v/f997/3/fe/9/33v/f997/3/fe/9/33v/f997/3/fe/9/33v/f99//3/ff/9/33//f9978D1USt9/33v/f997/3/fe/9/33vff5VSW2vfe99/33tTStha/3/fe/9/33v/f99733vfe/9/vnvwPbdaEUIrKRljvnvff99733s6Z9A9fXPfe997U0pTSv9/33v/f997/3/fe/9/33u+d641Ome/e99/33v/f99733/ff/9/33v/f99//3/ff/9/33//f997/3/fe/9/33v/f99//3/fe/9/33//f99//3/ff/9/33//f99//3/ff/9/33v/f997/3//f/9//3//f/9/33//f99//3/ff/9/33//f99//3/ff/9/33v/f99//3/ff/9/33//f99//3//f/9/33//f/9//38zRjNK/3//f99//3/ff/9/33//f997U0pba/9//3++dzJGGWPff/9/33//f99//3/fe/9/33u/d/FB+WKVUo0x11rfe99733/fe3xvrzlba997/38SRhFC33v/f99//3/ff/9/33//f753jjH5Yv9/33v/f99//3/ff/9/33//f99//3//f/9/33//f99//3/ff/9/33//f99//3/ff/9/33//f/9//3/ff/9//3//f99//3/ff/9/33//f99//3//f99//3/ff/9/33//f997/3/fe/9/33v/f997/3/fe/9/33v/f997/3/ff/9/33//f99//3/fe/9/33v/f997/3/fe5ZSrjW+d997/3/fe/9/33v/f99733+2Vvli33vfe553zzlba/9/33v/f997/3/fe/9/33vfe1tr0D1cb/herjV1Ur9333vfe99/fG/wPVtr/3/fe/FBzznff997/3/fe/9/33v/f997/38SRrda33v/f997/3/ff/9/33//f997/3/fe/9/33v/f997/3/fe/9/33v/f997/3/ff/9/33v/f997/3/fe/9/33v/f997/3/fe99/33vff997/3/ff/9//3//f/9//3//f/9//3/ff/9/33//f99//3/ff/9/33//f99//3/ff/9//3//f/9//3//f/9/33//f99//3/fe/9/OmevNVtr/3/ff/9/33//f99//3/fe9heU0r/f99/nXPPOZ5z33//f99//3/ff/9/33//f997+F7POb53GWOvOTJG/3/fe/9/33uec641GWPff/9/8UESQv9//3/ff/9/33//f99//3/fezNGlVL/f/9//3/ff/9//3//f99//3/ff/9/33//f99//3/ff/9/33//f99//3//f/9//3//f99//3/ff/9/33//f99//3/ff/9/33//f99//3/ff/9//3/ff/9/33//f99//3/ff/9/33v/f997/3/fe/9/33v/f99733/fe/9/33//f99//3/fe/9/33v/f997/3/fe/9/33u+d685U0rfe/9/33v/f997/3/fe99/+F4SRt9/33s6Z9A9nXP/f99733vfe99733vff997338zShFCv3s7a441zzm+d99733vfe753zzmWUt97339USjJG33vfe99/33vff997/3/fe9978D0aZ99733/fe/9/33v/f997/3/fe/9/33v/f997/3/fe/9/33v/f997/3/fe99/33v/f997/3/fe/9/33v/f997/3/fe/9/33v/f99//3/ff/9/33v/f/9//3//f/9//3//f/9//3//f99//3/ff/9/33//f99//3/ff/9/33//f/9//3/ff/9/33//f99//3/ff/9/33//f997dE7POf9/33//f99//3/ff/9/33s7a641v3vfe9ha8D3ff99//3/fe/9/33vff997/3++dxJGt1r/f7538D2NMb1333vff99733t1TpVS33v/f1ROrzXfe/9/33vff997/3/ff/9/33vwPTpn33vfe/9/33//f99//3/ff/9/33//f99//3/ff/9/33//f99//3/ff/9/33//f99//3/ff/9/33//f99//3/ff/9/33//f/9//3//f/9//3//f/9/33//f99//3/ff/9/33//f99//3/fe/9/33v/f997/3/fe/9/33v/f99//3/ff/9/33v/f997/3/fe/9/33v/f99//3/YXo41vnf/f997/3/fe/9/33v/f3xv0DkZY99711p0Tt9//3/fe99/33vff99733/fe1tr0Dk7a99733vxPWwtXG/fe99733++dzNG0D3ff997dU7POd9733vfe997/3/fe/9/33v/f/A9Omffe/9/33v/f997/3/fe/9/33v/f997/3/fe/9/33v/f997/3/fe/9/33v/f997/3/fe/9/33v/f997/3/fe/9/33v/f997/3/ff/9/33//f99//3//f/9//3//f/9//3//f/9//3//f/9//3//f/9//3/ff/9/33/ff99//3//f/9/33//f99//3/ff/9/33v/f99//3/ff7978D1ba99//3/fe/9/33//f997/38zRpZSv3t1Utda/3/ff/9/33//f99//3/fe99/2F51Tt9/33/fe9dabC1cb997/3/fe99/MkYRQt9//39UTq41vnf/f99//3/ff/9/33//f997Mkb4Xv9//3//f99//3/ff/9/33//f99//3/ff/9/33//f99//3/ff/9/33//f/9//3//f/9//3//f/9//3/ff/9/33//f/9//3//f/9//3//f/9//3/ff997/3/ff/9/33//f99//3/ff/9/33//f99//3/ff/9/33v/f997/3/ff/9/33//f997/3/fe/9/33vfe997/3/fe/9/33u2VhFC33/ff/9/33v/f99733/ff9dadE7fe885W2vfe/9/33v/f997/3/fe99/33sSRvFB/3+/e/9/OmeNMZVS/3/fe997v3dTSjJG33/fezNGrjXfe997/3/fe/9/33v/f997/38zRhlj33v/f997/3/fe/9/33v/f997/3/fe/9/33v/f997/3/fe/9/33v/f997/3/ff/9/33//f99//3/ff/9/33v/f99//3/ff/9/33//f99//3/fe/9//3//f/9//3//f/9//3//f/9//3//f/9//3//f/9/33//f99//3/ff/9//3//f99//3/ff/9/33//f997/3/ff/9/33//f/lijTG+d/9/33//f99//3/ff/9/W2syRjpn8T2+d99/33//f99//3/ff/9/33t9czNGlVLfe/9/33+dc0spVErff99/33v/fzNK0Dnfe/9/dE4RQr53/3/ff/9/33//f99//3++exJC+F7/f99//3/ff/9/33//f99//3/ff/9/33//f99//3/ff/9/33//f99//3//f/9//3//f/9//3//f/9/33//f99//3//f/9//3//f/9//3//f/9/33/fe/9/33v/f997/3/fe/9/33//f997/3/fe/9/33v/f997/3/fe/9/33//f99//3/ff/9/33//f997/3/fe/9/33v/f997nXMqJZZS/3/fe99733/fe/9/33vfe/A9rzVUSv9/33v/f997/3/fe/9/33vff5ZWjjV8b99/33v/f997zznwPd9733vff997MkbxPb9733vYWo0xnXPfe/9/33v/f997/3/fe553rjUZY997/3/fe/9/33v/f997/3/fe/9/33v/f997/3/fe/9/33v/f997/3/fe/9/33//f997/3/fe/9/33//f99//3/ff/9/33//f99//3/ff/9/33//f/9/33//f99//3/ff/9//3//f99//3/ff/9/33//f99//3/ff/9/33//f/9//3//f/9//3//f/9//3/ff/9/33//f99//3//fxlj8D2/e997/3/fe99/33//f997tlZsLfhe33v/f99//3/ff/9/33//f1xv8D22Vv9/33v/f99//3/XWvA933v/f997/38yRjNG33vfe/hezzl9c/9/33//f99//3/ff/9/fG/POTpn33//f/9/33//f99//3/ff/9/33//f99//3/ff/9/33//f99//3/ff/9//3//f99//3/ff/9//3//f/9//3//f/9//3//f/9//3//f/9//3//f/9/33v/f997/3/fe/9/33//f99//3/fe/9/33v/f997/3/fe/9/33v/f99//3/ff/9/33v/f99//3/fe/9/33v/f997/3/fe/9/vnfxPTNG33vfe99733v/f99733szSq81bTF8b997/3/fe99/33vfe51zEUIRQt9733vff997/3/ff3xvrjWed99733vfezJGMkbfe997W2vPOTtr33v/f997/3/fe/9/33s7a/A9fG/fe99/33v/f997/3/fe/9/33v/f997/3/fe/9/33v/f997/3/fe/9/33v/f99//3/fe/9/33//f99//3/ff/9/33//f99//3/ff/9/33//f997/3//f99//3//f/9//3//f/9//3/ff/9/33//f99//3/ff/9/33//f/9//3//f/9/33//f99//3/ff/9//3//f99//3/ff/9/33//fxljzzkaZ/9/33vff99/338aZ885fG9USq41nXP/f/9/33/feztrjjFLKb5333//f99//3/ff/9/vnfwPVxr/3/fe99/EUJ0Tt9//3+dc681W2v/f99//3/ff/9/33/ffxljEUK+d99/33//f99//3/ff/9//3//f/9//3//f/9/33//f99//3/ff/9/33//f/9//3//f/9//3//f/9//3/ff/9/33//f/9//3//f/9//3//f/9//3/ff997/3/fe/9/33//f99//3/ff/9/33v/f997/3/fe/9/33v/f99//3/ff/9/33//f997/3/fe/9/33//f99//3/fe/9/33v/f997/3/YXjJGfHP/f99733++dxFCtlb/f9972FqNMXVSGmf4Xo0xTC0SRr5333//f997/3/fe/9/33v/fzNGVErfe99/nncRQrZW/3/fe753rjWWUt97/3/fe/9/33v/f99711oyRt9733v/f997/3/fe/9/33v/f99//3/ff/9/33//f997/3/fe/9/33v/f997/3/ff/9/33//f99//3/ff/9/33v/f99//3/ff/9/33//f99//3/fe/9//3//f/9/33//f/9//3/ff/9/33//f99//3/ff/9/33//f99//3/ff/9/33//f99//3//f/9/33v/f/9//3/ff/9//3//f99//3//f997EUIJIZZW3nudc/E9zzm+d/9//3//f3xvEkKvNY41dVKdc/9//3//f/9//3/ff/9/33//f99/2F7wPf9/33t9c6852Frff/9/33syRlNK/3/fe/9/33//f99//390TrZW33v/f997/3/ff/9/33//f/9//3//f/9/33//f99//3/ff/9/33//f99//3//f/9//3//f/9//3//f/9/33//f99//3//f/9/33//f/9//3//f/9//3/ff/9/33//f99//3/fe/9/33v/f997/3/fe/9/33v/f997/3/fe/9/33v/f997/3/ff/9/33vff99//3/ff/9/33//f99//3/fe99/33vff7da8UFtMUwpEUK+d99//3/fe/9/33v/f99733/fe/9/33v/f99//3/ff/9/33v/f9973399c/FBOmffe/hejjV9b/9/33vff5ZSVErfe/9/33vff997/3+dc/A9+F7/f99733/fe/9/33v/f997/3/ff/9/33v/f997/3/fe/9/33v/f997/3/fe/9/33//f99//3/ff/9/33//f997/3/ff/9/33//f997/3/ff/9/33//f/9//3//f/9//3//f/9/33//f99//3/ff/9/33//f99//3/ff/9/33//f99//3//f/9//3//f997/3//f/9//3//f/9//3//f/9/33v/f/9//3+dc1trW2v/f99//3//f/9/33//f997/3/fe/9/33//f/9//3//f/9/33//f99//3/fe997dVK3Wt972FrxQf9/33//f99/OmfQOd97/3//f99//3/ff3xv0D1ca/9//3/ff/9/33//f99//3//f/9//3//f99//3/ff/9/33//f99//3/ff/9//3//f/9//3//f/9//3//f99//3/ff/9//3//f99//3/ff/9//3//f/9/33//f99//3/fe/9/33v/f99//3/fe/9/33v/f997/3/ff/9/33v/f997/3/ff/9/33//f99733/fe/9/33v/f997/3/fe/9/33/ff997/3/fe/9/33v/f99//3/fe/9/33v/f997/3/fe99/33vff997/3/fe/9/33vff997/3/fe/9/33vPOfFBfG9TSnRO33vff9973398b641fXP/f997/3/fe99/11quNZ53/3/fe/9/33v/f997/3/fe/9/33//f997/3/fe/9/33v/f99//3/fe/9/33//f997/3/ff/9/33//f99//3/fe/9/33v/f997/3/fe/9/33v/f99//3//f/9//3/ff/9/33//f/9//3/ff/9/33//f99//3//f/9/33//f99//3//f/9//3//f/9//3/ff/9/33//f99//3/ff/9/33//f99//3/ff/9/33//f/9//3//f/9//3//f99//3/ff/9/33//f99//3/ff/9/33//f997/3/ff/9//3//f/heU0qvNc85Omfff99733/fe/9/8D1ba997/3/fe99//390TnVO/3/ff/9/33//f99//3//f/9//3//f/9//3//f/9/33//f99//3//f/9//3//f997/3//f/9//3//f/9//3/ff/9/33//f99//3/ff/9/33//f99//3//f99//3/ff/9/33v/f99//3/ff/9/33v/f997/3/fe/9/33//f997/3/fe/9//3//f99//3/fe/9/33v/f997/3/fe/9/33v/f997/3/fe/9/33v/f99//3/ff/9/33//f997/3/fe/9/33v/f997/3/fe/9/33v/f99733/fe/9/33//f997/398b1NKOmffe79733vfe99/33vYXjJGvne+d99/33u+d9A9Omvfe/9/33v/f997/3/fe/9/33//f99//3/ff/9/33v/f997/3/ff/9/33//f99/33vfe/9/33//f99//3/ff/9/33v/f997/3/fe/9/33v/f997/3/fe/9//3//f/9//3//f/9//3//f/9//3//f/9//3//f/9//3//f/9//3//f/9//3//f99//3/ff/9//3//f/9//3/ff/9/33//f/9//3/ff/9/33//f99//3/ff/9/33//f99//3/ff/9/33//f99//3/ff/9/33//f/9//3/fe/9/33//f99//3//f/9//3//f99//3/ff/9/33/ff31zdE6ed99733v/f5ZWEULfe/9/33//f99//3/ff/9//3//f/9//3//f/9//3//f99//3//f/9//3//f/9//3/ff/9/33//f99//3//f/9//3//f/9//3/ff/9//3//f99//3//f/9//3/ff/9/33//f99//3/ff/9/33//f99//3/ff/9/33//f99//3/ff/9/33//f99//3/fe/9/33//f99//3/ff/9/33v/f99//3/ff/9/33v/f997/3/fe/9/33v/f997/3/fe/9/33v/f997/3/fe/9/33v/f997/3/fe99/33v/f997/3/fe/9/33//f997/3/fe/9/33vff99733vxQUwpvnf/f55zVE46Z/9/33v/f997/3/fe/9/33//f99//3/ff/9/33//f99//3/fe/9/33//f99//3/ff/9/33v/f997/3/fe/9/33//f99//3/fe/9/33v/f99//3/fe/9/33//f/9//3//f/9//3//f/9/33//f/9//3/ff/9//3//f/9//3//f/9/33//f/9//3/ff/9/33//f99//3//f/9/33//f99//3//f/9/33//f99//3/ff/9/33//f99//3/ff/9/33//f99//3/ff/9/33//f99//3/ff/9/33//f99//3/ff/9/33v/f99//3/fe/9/33//f997/3//f7daCiW2VlxvlVJ1Tv9/33v/f99//3/ff/9/33//f/9//3//f/9//3//f/9//3/ff/9/33//f/9//3/ff/9/33//f99//3/ff/9/33//f/9//3//f/9/33//f99//3//f/9//3//f/9/33v/f99//3/ff/9/33v/f997/3/ff/9/33v/f997/3/ff/9/33v/f997/3/fe/9/33v/f997/3/fe/9/33v/f997/3/ff/9/33//f99//3/fe/9/33v/f997/3/fe/9/33v/f997/3/fe/9/33v/f997/3/ff/9/33v/f99//3/fe/9/33v/f997/3/fe99/33v/f997/3/ff/9/339baxFCbS2NMZ1z33v/f997/3/ff/9/33v/f997/3/fe/9/33//f99//3/fe/9/33v/f99//3/fe/9/33v/f997/3/ff/9/33//f997/3/ff/9/33v/f997/3/fe/9/33//f997/3//f/9//3//f/9//3//f99//3//f/9//3//f99//3//f/9/33//f99//3/ff/9/33//f99//3/ff/9/33//f99//3/ff/9//3//f/9//3//f/9/33//f99//3/ff/9/33//f99//3/ff/9/33//f99//3//f/9/33//f99//3//f/9/33//f99//3/ff/9/33v/f99//3/ff/9//3//f99/33t9b997/3//f99//3//f/9/33//f99//3/ff/9//3//f/9//3//f/9/33//f/9//3//f/9/33//f99//3/ff/9//3//f/9//3/ff/9//3//f99//3/ff/9/33//f/9//3/ff99//3/ff/9/33//f997/3/fe/9/33//f997/3/fe/9/33//f997/3/fe/9/33v/f997/3/fe/9/33v/f997/3/fe/9/33//f99//3/ff/9/33v/f997/3/fe/9/33v/f997/3/fe/9/33v/f997/3/ff/9/33//f997/3/ff/9/33//f997/3/fe/9/33vff99//3/fe/9/33//f997/3/ff/9/33v/f997/3/fe/9/33//f997/3/fe/9/33v/f99//3/ff/9/33//f997/3/fe/9/33v/f997/3/fe/9/33//f997/3/fe/9/33//f997/3/fe/9/33v/f997/3/fe/9//3//f/9/33//f99//3/ff/9//3//f99//3/ff/9//3//f/9//3//f/9//3//f/9//3//f/9/33//f99//3/ff/9/33//f/9//3//f/9//3//f/9//3/ff/9/33//f99//3/ff/9/33//f/9//3//f/9//3//f99//3/ff/9//3//f99//3/ff/9/33//f/9//3//f/9/33//f99//3/ff/9/33//f99//3/ff/9/33//f99//3/ff/9/33//f99//3/ff/9//3//f99//3/fe/9/33v/f99//3/ff/9/33//f99//3/ff/9//3//f/9//3/ff/9/33//f99//3/ff/9//3/ff/9/33//f997/3/fe/9/33v/f99//3/fe/9/33v/f99//3/ff/9/33//f99//3/ff/9/33v/f997/3/fe/9/33v/f99//3/ff/9/33//f99//3/ff/9/33v/f997/3/fe/9/33v/f997/3/ff/9/33//f99//3/fe/9/33//f997/3/fe/9/33v/f99//3/ff/9/33//f997/3/fe/9/33v/f997/3/fe/9/33v/f997/3/fe/9/33v/f997/3/fe/9/33//f997/3/fe/9/33v/f997/3/fe/9/33v/f997/3/fe/9/33v/f99//3/fe/9/33v/f997/3/fe/9/33v/f/9//3//f99//3/ff/9//3//f/9//3//f/9/33//f/9//3/ff/9//3//f/9//3/ff/9/33//f99//3/ff/9/33//f99//3//f/9//3//f/9//3/ff/9/33//f99//3/ff/9/33//f99//3/ff/9//3//f99//3/fe/9/33//f99//3/ff/9/33//f99//3/ff/9/33//f99//3/ff/9/33//f99//3/ff/9/33//f99//3/ff/9/33//f99//3/ff/9/33//f/9//3/ff/9/33//f99//3/ff/9/33v/f997/3/ff/9/33//f99//3//f/9/33//f/9//3/ff/9//3//f99/33v/f99//3/fe/9/33v/f99//3/ff/9/33v/f997/3/ff/9/33v/f99//3/ff/9/33v/f997/3/fe/9/33v/f99//3/ff/9/33//f99//3/fe/9/33v/f997/3/fe/9/33v/f997/3/fe/9/33//f997/3/fe99733v/f997/3/ff/9/33//f997/3/fe/9/33v/f997/3/fe/9/33v/f997/3/fe/9/33v/f997/3/fe/9/33v/f997/3/fe/9/33v/f997/3/fe/9/33v/f997/3/fe/9/33v/f99733/fe/9/33v/f997/3/ff/9/33//f99//3/ff/9/33//f997/3//f/9//3/ff/9/33//f/9//3//f/9/33//f99//3//f/9/33//f99//3//f/9/33//f99//3/ff/9/33//f99//3//f/9//3//f/9//3/ff/9/33//f99//3/ff/9/33//f99//3/ff/9//3//f/9//3/ff/9/33v/f/9//3/ff/9//3//f99//3/ff/9/33//f99//3/ff/9/33//f99//3/ff/9/33//f99//3/ff/9/33//f99//3/ff/9/33//f99//3/ff/9/33//f99//3/ff/9/33//f/9//3/ff/9/33//f99//3//f/9//3//f/9//3//f/9//3//f/9//3/ff997/3/fe/9/33v/f99//3/ff/9/33v/f997/3/fe/9/33//f99//3/ff/9/33//f99//3/ff99/33v/f997/3/ff/9/33//f997/3/ff/9/33v/f997/3/fe/9/33//f997/3/fe/9/33v/f99//3/ff/9/33//f997/3/fe/9/33v/f997/3/fe/9/33v/f997/3/fe/9/33v/f997/3/fe/9/33v/f997/3/fe/9/33v/f997/3/fe/9/33//f997/3/fe/9/33v/f997/3/fe/9/33v/f997/3/ff/9/33v/f997/3/fe/9/33//f99//3/ff/9/33//f99//3/ff/9//3/ff/9/33//f99//3//f/9/33//f99//3/ff/9//3//f/9//3//f/9//3//f/9//3/ff/9/33//f99//3//f/9//3//f99//3//f/9//3//f997/3/ff/9//3//f/9//3/ff/9/33//f99//3//f/9//3//f99//3/ff/9/33//f99//3/ff/9/33//f99//3/ff/9/33//f99//3/ff/9/33//f99//3/ff/9/33//f99//3/ff/9//3//f99//3/ff/9/33//f99//3/ff/9/33//f99//3//f/9//3//f99//3/ff/9/33//f/9//3//f/9//3//f/9//3//f/9//3/ff/9/33v/f997/3/fe/9/33//f997/3/fe/9/33v/f99//3/ff/9/33//f99//3/ff/9/33v/f997/3/fe/9/33//f99733vfe/9/33//f99733/fe/9/33v/f99//3/fe/9/33v/f997/3/ff/9/33//f99//3/fe/9/33v/f997/3/fe/9/33v/f997/3/fe/9/33v/f997/3/fe/9/33v/f997/3/fe/9/33v/f997/3/fe/9/33v/f997/3/fe/9/33v/f997/3/fe/9/33v/f997/3/fe/9/33//f997/3/fe/9/33v/f99//3/ff/9/33//f99//3/ff/9/33//f/9/33//f997/3//f/9//3//f/9//3/ff/9/33//f/9//3//f/9//3//f/9//3//f/9//3//f/9//3/ff/9/33//f99//3/ff/9//3//f/9//3/fe/9//3//f99//3/ff/9//3//f99//3//f/9//3//f/9//3/ff/9/33//f99//3/ff/9/33//f99//3/ff/9/33//f99//3/ff/9/33//f99//3/ff/9/33//f99//3/ff/9/33//f99//3/ff/9/33//f/9//3//f/9//3//f/9//3/ff/9/33//f99//3/ff/9/33//f/9//3//f/9/33//f99//3//f/9//3//f99733v/f99733/fe/9/33//f99//3/ff/9/33v/f997/3/ff/9/33//f99//3/ff/9/33//f99//3/fe/9/33v/f997/3/fe/9/33v/f99//3/fe99/33//f99//3/fe/9/33//f99//3/fe/9/33//f99//3/ff/9/33v/f997/3/fe/9/33v/f997/3/fe/9/33v/f997/3/fe/9/33v/f997/3/fe/9/33v/f997/3/fe/9/33v/f997/3/fe/9/33v/f99//3/ff/9/33//f99//3/fe/9/33v/f997/3/fe/9/33v/f997/3/ff/9/33v/f997/3/fe/9/33//f99733tMAAAAZAAAAAAAAAAAAAAAogAAAHgAAAAAAAAAAAAAAKMAAAB5AAAAKQCqAAAAAAAAAAAAAACAPwAAAAAAAAAAAACAPwAAAAAAAAAAAAAAAAAAAAAAAAAAAAAAAAAAAAAAAAAAIgAAAAwAAAD/////RgAAABwAAAAQAAAARU1GKwJAAAAMAAAAAAAAAA4AAAAUAAAAAAAAABAAAAAUAAAA</SignatureImage>
          <SignatureComments/>
          <WindowsVersion>10.0</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2025-03-31T15:20:51Z</xd:SigningTime>
          <xd:SigningCertificate>
            <xd:Cert>
              <xd:CertDigest>
                <DigestMethod Algorithm="http://www.w3.org/2001/04/xmlenc#sha512"/>
                <DigestValue>w+CDrmJlhvjiwengUBaHUOP6Mc5SsJX9vHjAPsMvMy9gQu/1dva7oKFl1DtMWpVF9myRn7PQfWQ7qG3fTJNzlQ==</DigestValue>
              </xd:CertDigest>
              <xd:IssuerSerial>
                <X509IssuerName>SERIALNUMBER=RUC80080610-7, CN=CODE100 S.A., OU=Prestador Cualificado de Servicios de Confianza, O=ICPP, C=PY</X509IssuerName>
                <X509SerialNumber>163168376605214999619278902828581494696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0IQAAnBAAACBFTUYAAAEATHwAALsAAAAFAAAAAAAAAAAAAAAAAAAAgAcAADgEAAD+AQAAHwEAAAAAAAAAAAAAAAAAADDIBwAYYQQ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gAAAAFAAAANAEAABUAAAD4AAAABQAAAD0AAAARAAAAIQDwAAAAAAAAAAAAAACAPwAAAAAAAAAAAACAPwAAAAAAAAAAAAAAAAAAAAAAAAAAAAAAAAAAAAAAAAAAJQAAAAwAAAAAAACAKAAAAAwAAAABAAAAUgAAAHABAAABAAAA8////wAAAAAAAAAAAAAAAJABAAAAAAABAAAAAHMAZQBnAG8AZQAgAHUAaQAAAAAAAAAAAAAAAAAAAAAAAAAAAAAAAAAAAAAAAAAAAAAAAAAAAAAAAAAAAAAAAAAAAA0GzM5vArDQbwI92+N13C9dCnDObwIAAAAAOQAAACAAAACgEFgKAAB0ArlupXBAOhIGdM5vAjzPbwIEBAAAAQAAACAAAADQBzoCZAAAAP////8gAAAAAAAAAJAvWgrIL10KAAAAAAAAAAAAADoCvepTbQAAAAAg0G8CadrjdQAAbwIAAAAAddrjdTwKOgLz////AAAAAAAAAAAAAAAAkAEAAAAAAAEAAAAAcwBlAGcAbwBlACAAdQBpAAAAAAAAAAAAAAAAALZEh3cAAAAAVAYc/wkAAADQz28CEF59dwHYAADQz28CAAAAAAAAAAAAAAAAAAAAAAAAAABo4hRyZHYACAAAAAAlAAAADAAAAAEAAAAYAAAADAAAAAAAAAISAAAADAAAAAEAAAAeAAAAGAAAAPgAAAAFAAAANQEAABYAAAAlAAAADAAAAAEAAABUAAAAhAAAAPkAAAAFAAAAMwEAABUAAAABAAAAAIDUQbSX1EH5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G8CLzXpbkxf5m64IBoamCAaGhSZ5W4AN+luyCAaGgEAAACcIBoacPFvAio36W5MX+ZuuCAaGpzxbwILNelumCAaGkxf5m64IBoa0P3obrD36G6QIBoaAAAAAAEAAAB4IBoaAgAAAAAAAAC08W8CM+jnbnggGhoQ6Odu+PFvAgAA6W7lLOluQxwMJMQgGhoIm+VuQDfpbgAAAAB4IBoayCAaGgTybwIvNelufF/mbojcpAqYIBoaFJnlbgA36W4AAAAAAAAAALZEh3cU8m8CVAYc/wcAAAAo828CEF59dwHYAAAo828CAAAAAAAAAAAAAAAAAAAAAAAAAABE8m8C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QQ/ADm8CpBBvAj3b43UNAQAAZA5vAgAAAAAAAAAA2gIAAH4HAACArnQCAQAAAHjPKQ8AAAAAKMR9DwAAAAAAAAAA+M99DwAAAAAoxH0PU4G1cAMAAABcgbVwAQAAABiENxqgHexwGHCxcH9m+S+pKlNtKFJ5AhQQbwJp2uN1AABvAgcAAAB12uN1DBVvAuD///8AAAAAAAAAAAAAAACQAQAAAAAAAQAAAABhAHIAaQBhAGwAAAAAAAAAAAAAAAAAAAAGAAAAAAAAALZEh3cAAAAAVAYc/wYAAADED28CEF59dwHYAADED28CAAAAAAAAAAAAAAAAAAAAAAAAAABkdgAIAAAAACUAAAAMAAAAAwAAABgAAAAMAAAAAAAAAhIAAAAMAAAAAQAAABYAAAAMAAAACAAAAFQAAABUAAAADAAAADcAAAAgAAAAWgAAAAEAAAAAgNRBtJfUQQwAAABbAAAAAQAAAEwAAAAEAAAACwAAADcAAAAiAAAAWwAAAFAAAABYAAA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R1blPgAAAAAAAAAAkZnkPgAANEIAAABCJAAAACQAAABHVuU+AAAAAAAAAACRmeQ+AAA0QgAAAEIEAAAAcwAAAAwAAAAAAAAADQAAABAAAAAtAAAAIAAAAFIAAABwAQAABAAAABQAAAAJAAAAAAAAAAAAAAC8AgAAAAAAAAcCAiJTAHkAcwB0AGUAbQAAAAAAAAAAAAAAAAAAAAAAAAAAAAAAAAAAAAAAAAAAAAAAAAAAAAAAAAAAAAAAAAAAAAAAAAAAAAoFCgBoiwUNAAAAALxYpnWesuV1ihohV/R3XAoBAAAA/////wAAAADklEUPEKlvAgAAAADklEUPgGmVJK+y5XWKGiFXAPwAAAEAAAD0d1wK5JRFDwAAAAAA3AAAAQAAAAAAAACKGlcAAQAAAADYAAAQqW8CihpX//////8AAAAAIVcBAOAGNhgAAAAA/////4SlbwLeNuV1ihohV8izdhwJAAAAEAAAAAMBAAC6AQAAHwAAAQkAAACAaZUkAABcCgAAAAABAAAAAQAAAAAAAAA8qG8CUCnldYoaIVf5AAAABQAAAAAAAAAAAAAAyLN2HAkAAAAAAAAA9IxFD2R2AAgAAAAAJQAAAAwAAAAEAAAARgAAACgAAAAcAAAAR0RJQwIAAAAAAAAAAAAAAKMAAAB5AAAAAAAAACEAAAAIAAAAYgAAAAwAAAABAAAAFQAAAAwAAAAEAAAAFQAAAAwAAAAEAAAAUQAAAPhhAAAtAAAAIAAAAHUAAABVAAAAAQAAAAEAAAAAAAAAAAAAAIEAAABgAAAAUAAAACgAAAB4AAAAgGEAAAAAAAAgAMwAoQAAAHcAAAAoAAAAgQAAAGAAAAABABAAAAAAAAAAAAAAAAAAAAAAAAAAAAAAAAAA33v/f997/3/ff/9/33//f99//3/fe/9/33v/f997/3/ff/9/33//f99//3/ff/9/33v/f997/3/fe/9/33v/f99//3/fe/9/33v/f99//3/ff/9/33//f99//3/ff/9/33//f99//3/ff/9/33//f997/3/fe/9/33v/f997/3/fe/9/33v/f99//3/ff/9/33//f997/3/fe/9/33v/f997/3/fe/9/33v/f997/3/fe/9/33//f997/3/fe/9/33v/f99//3/fe/9/33v/f997/3/fe/9/33vfe997/3/fe/9/33//f99//3/ff/9/33v/f997/3/fe/9/33v/f99/AAD/f99//3//f/9//3//f/9//3/ff/9/33//f99//3//f/9//3//f/9//3//f/9/33//f99//3/ff/9/33//f/9//3//f/9/33//f/9//3//f/9//3//f/9//3//f/9//3//f/9//3//f/9//3//f/9//3/fe/9/33//f99//3/ff/9/33//f/9//3//f/9//3//f99//3/ff/9/33//f99//3/ff/9/33//f99//3/ff/9/33//f/9//3/ff/9/33//f99//3//f/9/33//f99//3/ff/9/33//f997/3//f/9/33//f/9//3//f/9//3//f99//3/ff/9/33//f99//38AAN9//3/fe/9/33//f99//3/ff/9/33v/f997/3/fe/9/33//f99//3/fe/9/33v/f99//3/fe/9/33v/f997/3/ff/9/33v/f99//3/ff/9/33//f99//3/ff/9/33v/f99//3/fe/9/33v/f997/3/fe/9/33vff997/3/fe99/33v/f997/3/ff/9/33v/f997/3/fe/9/33v/f997/3/ff/9/33v/f997/3/fe/9/33//f99//3/fe/9/33v/f997/3/fe/9/33v/f997/3/fe/9/33v/f99//3/fe/9/33//f997/3/fe/9/33v/f997/3/fe/9/33//f997/3/fewAA/3//f/9//3//f/9//3//f/9//3//f/9//3/fe/9//3//f/9//3//f/9/33//f/9//3//f/9/33//f99//3/ff/9//3//f/9//3//f/9//3//f/9//3//f/9/33//f99//3//f/9/33//f99//3/ff/9/33//f997/3//f/9/33v/f99//3/ff/9//3//f99//3//f/9/33//f99//3//f/9/33//f99//3/ff/9//3//f/9//3//f/9/33//f99//3/ff/9/33//f/9//3/ff/9/33//f/9//3//f/9//3//f/9//3/ff/9/33//f99//3/ff/9//3//f/9//3/ff/9/AADff/9/33//f99//3/ff/9/33//f99//3/fe99/33v/f99//3/ff/9/33v/f997/3/ff/9/33v/f997/3/fe/9/33//f99//3/ff/9/33//f99//3/ff/9/33//f997/3/ff/9/33//f997/3/fe/9/33v/f99733/fe/9/33//f997/3/fe/9/33//f997/3/fe/9/33//f997/3/fe/9/33//f997/3/fe/9/33v/f99//3/ff/9/33v/f997/3/fe/9/33v/f997/3/ff/9/33v/f99//3/ff/9/33//f99//3/ff/9/33v/f997/3/fe/9/33//f99//3/fe/9/338AAP9/33//f99//3/ff/9/33//f99//3/ff/9/33//f/9//3/ff/9/33//f/9//3//f/9/33//f99//3//f/9//3//f/9//3/ff/9//3//f/9//3//f/9//3//f99//3/ff/9//3//f997/3//f/9//3//f99//3/ff/9/33//f99//3/ff/9//3//f/9//3/ff/9//3//f/9//3//f/9/33//f99//3/ff/9/33//f/9//3/ff/9/33//f99//3/ff/9/33//f99//3/ff/9/33//f99//3/ff/9/33//f99//3/ff/9//3//f99//3/ff/9/33//f/9//3/ff/9/33//fwAA33//f997/3/fe/9/33v/f997/3/fe/9/33v/f997/3/ff/9/33v/f99//3/ff/9/33//f997/3/ff/9/33//f99//3/fe/9/33v/f99//3/ff/9/33vff997/3/fe/9/33//f99733/fe/9/33//f997/3/fe/9/33v/f997/3/fe/9/33v/f99//3/fe/9/33v/f99//3/ff/9/33v/f997/3/fe/9/33v/f997/3/ff/9/33v/f997/3/fe/9/33v/f997/3/fe/9/33v/f997/3/fe/9/33v/f997/3/fe/9/33v/f99//3/fe/9/33v/f997/3/ff/9/33v/f997AAD/f99//3/ff/9/33//f99//3/ff/9/33//f99//3/ff/9/33//f99//3//f/9/33//f99//3/ff/9//3//f99//3//f/9/33//f/9//3//f/9//3//f997/3/ff/9/33//f/9//3/ff/9/33//f/9//3/ff/9/33//f99//3/ff/9/33//f99//3//f/9/33//f/9//3/ff/9//3//f99//3/ff/9/33//f99//3/ff/9/33//f99//3/ff/9/33//f99//3/ff/9/33//f99//3/ff/9/33//f99//3/ff/9/33//f99//3/ff/9/33//f99//3/ff/9/33//f99//38AAN97/3/ff/9/33//f997/3/fe/9/33v/f997/3/fe/9/33v/f997/3/fe99/33//f997/3/fe/9/33v/f997/3/fe/9/33v/f997/3/ff/9/33//f99//3/ff/9/33v/f99//3/ff/9/33//f99//3/ff/9/33//f997/3/ff/9/33//f99//3/fe/9/33//f99//3/ff/9/33v/f99//3/fe99/33v/f99733/fe/9/33v/f997/3/fe/9/33v/f99//3/ff/9/33v/f997/3/fe/9/33//f99//3/fe/9/33//f99//3/fe/9/33v/f997/3/fe99/33vff997/3/fewAA/3//f/9//3//f/9//3/ff/9/33//f99//3/ff/9/33//f99//3/ff/9/33v/f99//3/ff/9/33//f99//3/ff/9/33//f99//3//f/9//3//f/9//3//f/9/33//f99//3//f/9//3//f/9//3//f/9//3//f99//3/ff/9//3//f/9//3/ff/9/33//f/9//3//f/9//3//f99//3/ff/9/33v/f99//3/fe/9/33//f99//3/ff/9/33//f/9//3//f/9//3//f99//3/ff/9/33//f/9//3/ff/9/33//f/9//3/ff/9/33//f99//3/ff/9//3//f99//3/ff/9/AADff/9/33v/f99//3/fe/9/33//f997/3/ff/9/33v/f997/3/fe/9/33//f997/3/fe/9/33v/f997/3/fe/9/33//f997/3/ff/9/33v/f99//3/fe/9/33//f997/3/ff/9/33//f997/3/ff/9/33//f997/3/fe/9/33v/f99//3/fe/9/33//f99//3/ff/9/33v/f997/3/fe/9/33v/f997/3/fe/9/33v/f997/3/fe/9/33v/f997/3/ff/9/33//f99//3/fe/9/33v/f997/3/ff/9/33v/f99//3/fe/9/33v/f997/3/fe/9/33v/f99//3/fe/9/33sAAP9/33//f99//3//f/9//3//f/9//3//f/9//3//f99//3//f/9//3//f99//3/ff/9/33//f99//3/ff/9/33//f/9//3//f/9/33//f99//3/ff/9//3//f/9//3//f/9//3//f997/3//f/9//3//f99//3/ff/9/33//f99//3/ff/9/33//f/9//3/ff/9/33//f99//3/ff/9/33//f99//3/ff/9/33//f99//3/ff/9/33//f99//3/ff/9/33//f/9//3//f/9/33//f99//3//f/9//3//f99//3/ff/9/33//f99//3/ff/9/33//f/9//3//f/9//3//fwAA33v/f997/3/ff/9/33//f99//3/ff/9/33//f99//3/fe/9/33//f997/3/fe/9/33v/f997/3/fe/9/33v/f99//3/ff/9/33v/f997/3/fe/9/33//f99//3/ff/9/33//f99/33/fe/9/33//f997/3/fe/9/33v/f997/3/fe/9/33v/f99//3/fe99/33v/f997/3/fe/9/33v/f997/3/fe/9/33v/f997/3/fe/9/33v/f997/3/fe/9/33v/f99//3/ff/9/33//f997/3/ff/9/33//f99//3/fe/9/33v/f997/3/fe/9/33v/f997/3/ff/9/33//f99/AAD/f99//3/ff/9/33//f/9//3/ff/9/33//f99//3/ff/9/33//f99//3/ff/9/33//f99//3/ff/9/33//f/9//3//f/9/33//f99//3//f/9/33//f/9//3//f/9//3//f99//3/ff/9/33//f/9//3/ff/9//3//f99//3/ff/9/33//f99//3/ff/9/33//f99//3/ff/9/33//f99//3/ff/9/33//f99//3/ff/9/33//f99//3/ff/9/33//f99//3/ff/9//3//f/9//3/ff/9/33//f99//3/ff/9/33//f99//3/ff/9//3//f99//3//f/9//3//f/9//38AAN97/3/fe/9/33v/f997/3/ff/9/33v/f997/3/fe/9/33v/f997/3/fe/9/33v/f997/3/fe/9/33//f99//3/ff/9/33v/f997/3/ff/9/33//f99//3/ff/9/33//f997/3/fe/9/33v/f99//3/fe/9/33v/f99//3/fe/9/33v/f997/3/fe/9/33v/f997/3/fe/9/33v/f997/3/fe/9/33v/f997/3/fe/9/33v/f997/3/fe/9/33v/f997/3/fe/9/33v/f99//3/ff/9/33v/f997/3/fe/9/33v/f997/3/fe/9/33//f99//3/ff/9/33//f99//3/ffwAA/3/ff/9/33//f99//3//f/9/33//f99//3/ff/9/33//f99//3/ff/9/33//f99//3/ff/9/33//f/9//3//f/9//3//f99//3//f/9//3//f/9//3//f/9//3//f/9//3/ff/9/33//f/9//3//f/9/33//f/9//3//f/9/33//f99//3/ff/9/33//f99//3/ff/9/33//f99//3/ff/9/33//f99//3/ff/9/33//f99//3/ff/9/33//f99//3/ff/9/33//f/9//3//f/9//3//f99//3/ff/9/33//f99//3/ff/9//3//f/9//3//f/9//3//f/9//3//f/9/AADfe/9/33v/f997/3/fe/9/33v/f997/3/ff/9/33//f997/3/fe/9/33v/f997/3/fe/9/33v/f997/3/fe/9/33//f99//3/ff/9/33//f99//3/ff/9/33//f99//3/fe/9/33v/f997/3/ff/9/33v/f997/3/fe/9/33v/f997/3/fe/9/33v/f997/3/fe/9/33v/f997/3/fe/9/33v/f997/3/fe99733v/f997/3/fe/9/33v/f997/3/fe/9/33v/f997/3/ff/9/33//f997/3/fe/9/33v/f997/3/fe/9/33v/f997/3/fe/9/33v/f997/3/fe/9/338AAP9/33//f99//3/ff/9/33//f99//3/ff/9//3//f99//3/ff/9/33//f99//3/ff/9/33//f99//3/ff/9//3//f/9//3//f/9//3//f/9//3//f/9//3//f997/3/ff/9/33//f99//3/ff/9//3//f99//3/ff/9/33//f99//3/ff/9/33//f99//3/ff/9/33//f99//3/ff/9/33//f99//3/ff99/33v/f99//3/ff/9/33//f99//3/ff/9/33//f99//3//f/9//3//f/9//3/ff/9/33//f99//3/ff/9/33//f99//3/ff/9/33//f99//3/ff/9/33//fwAA33v/f997/3/fe/9/33v/f997/3/fe/9/33//f997/3/fe/9/33v/f997/3/fe/9/33v/f997/3/fe/9/33v/f99//3/ff/9/33//f99//3/ff/9/33//f99/33/fe99733v/f997/3/fe/9/33//f997/3/fe/9/33v/f997/3/fe/9/33v/f997/3/fe/9/33v/f997/3/fe/9/33v/f997/3/fe/9/33vff997/3/fe/9/33v/f997/3/fe/9/33v/f997/3/fe/9/33//f99//3/fe/9/33v/f997/3/fe/9/33v/f997/3/fe/9/33v/f997/3/fe/9/33v/f997AAD/f/9//3//f/9//3//f99//3//f/9//3//f/9//3//f/9/33//f99//3//f/9//3//f/9//3/ff/9/33//f99//3/ff/9//3//f/9//3//f/9/33//f99//3/ff/9/33//f99//3/ff/9/33//f99//3//f5VSzzn/f997/3/ff/9/33//f99//3/ff/9/33//f99//3/fe/9//3//f99//3//f/9/33v/f/9//3/fe/9//3//f99//3/ff/9/33//f99//3/ff/9/33//f99//3/ff/9/33//f99//3/ff/9//3//f99//3/ff/9/33//f99//3//f/9//3//f99//38AAN9//3/ff/9/33//f997/3/fe/9/33//f99//3/ff/9/33//f997/3/ff/9/33//f99//3/fe/9/33v/f997/3/fe/9/33//f99/33++d/hivnv/f997/3/fe/9/33v/f997/3/fe/9/33v/f997/3/ff/9/dE7POZ1z33/fe/9/33v/f997/3/fe/9/33v/f997/3/fe/9/33sZYxJCM0auNUwpEUJUTvlenXO+d/9/33//f997/3/fe/9/33v/f997/3/fe/9/33v/f997/3/fe/9/33v/f997/3/fe/9/33//f99//3/fe/9/33v/f997/3/fe/9/33//f997/3/fewAA/3//f/9//3//f99//3/ff/9//3//f/9//3//f/9//3//f99//3/ff/9/33//f/9//3/ff/9/33//f99//3/ff/9/33//f/9//3/fezJGCiXYXt97/3/ff/9/33//f99//3/ff/9/33//f99//3/ff99/33/4Xo41nXPfe/9/33//f99//3/ff/9/33//f99//3/ff/9/33/fe2wt8D2vNdA9rzVUSs85bTHoHColzzm3VltrGWO2Vr9733v/f99/33/fe/9/33//f99//3/ff/9/33//f99//3/ff/9/33//f99//3/ff/9/33//f99//3/ff/9/33//f99//3/ff/9/AADfe/9/33//f997/3/fe/9/33v/f99//3/ff/9/33//f99//3/ff/9/33v/f997/3/fe/9/33v/f997/3/fe/9/33v/f997/3/fe997jjHPOVNK33vfe/9/33v/f997/3/fe/9/33v/f997/3/fe/9/33v/f/hejjVba/9/33v/f997/3/fe/9/33v/f997/3/fe/9/33vfe99/llauNRlj33v/f99//3+dc7dWEkJLKYUQIgRECAohMkbfe/9/33/fe99733vff997/3/fe/9/33v/f997/3/fe/9/33v/f997/3/fe/9/33v/f997/3/fe/9/33vfe997/3/ff/9/33sAAP9//3//f99//3/ff/9/33//f/9//3//f/9//3//f/9//3//f/9//3//f99//3/ff/9/33//f99//3/ff/9/33//f99//3/ff/9/339TSvA9EUIZY99733//f99//3/ff/9/33//f99//3/ff/9/33//f997OmeNMRlj33v/f99//3/ff/9/33//f99//3/ff/9/33//f99//3/ee/E9yBiOMTtn/3/fe/9/33//f1xvbTHwPa856BxEDOgcjTH5Xt97/3//f99//3/ff/9/33//f99//3/ff/9/33//f99//3/ff/9/33//f99//3/ff/9/33//f997/3//f/9//3//fwAA33v/f99//3/fe/9/33v/f997/3/ff/9/33v/f99//3/ff/9/33v/f997/3/fe/9/33v/f99//3/fe/9/33v/f997/3/fe/9/33v/f3VS8D0yRpZS33//f997/3/ff/9/33v/f997/3/fe/9/33v/f997339ba9A5lVLff997/3/fe/9/33v/f997/3/fe/9/33v/f997/3/fe99/33v4Xo0xbC1UTn1z33/ff3xv8D1TSr13+F6uNTJGjTHHGGQM6SARQpVSnXPff/9//3/ff79733/ff/9/33v/f997/3/fe/9/33v/f997/3/fe/9/33v/f997/3/fe/9/33v/f99/AAD/f/9//3/ff/9/33//f99//3//f/9//3//f99//3//f/9/33//f99//3/ff/9/33//f99//3//f/9/33//f99//3/ff/9/33sSRtdaOmcSQjNGEkbfe99//3//f/9//3//f99//3/ff/9/33//f99//3/ff3xv0Dl0Tt97/3/ff/9/33//f/9//3//f/9/33//f99//3/ff/9/33//f/9/33v4Xo0xKiWONVRO0D0rKSol6SARQvhe/3/ff997O2cyRscYphSmFPA9dVK+d997/3/ff/9/33//f99//3/ff/9/33//f99//3/ff/9/33//f99//3//f/9/33//f/9//38AAN97/3/ff/9/33v/f997/3/fe/9/33//f997/3/fe/9/33//f997/3/fe/9/33v/f997/3/ff/9/33v/f997/3/fe/9/33v/f1ROjjErKdA58T0RQlxv33vfe/9/33//f997/3/fe/9/33v/f997/3/fe99/fG+vNfFB33/fe/9/33v/f997/3/ff/9/33v/f997/3/fe/9/33v/f997/3/fe/9/vnf5Yq85rzVLKa41U0p1Up1z/3+/e/9/33v/f/9/vnf4Xo4xZQwiBMgYU0qdc/9/33v/f997/3/fe99/33vff997/3/fe/9/33v/f997/3/fe/9/33//f997/3/ffwAA/3//f/9/33//f99//3/ff/9/33//f99//3/ff/9/33//f99//3/ff/9//3//f99//3//f/9/33v/f99//3/ff/9/33//f99733sSRoUQCiERQlNKGWPfe99733//f99//3/ff/9/33//f99//3/ff/9/33u+d641bS2+e/9/33v/f997/3/ff/9/33//f99//3/ff/9/33//f99//3/fe/9//3//f99/339ca641Omfff99//3/fe/9/33v/f997/3//f99/33tca3RKCiFkDIUQ8DnYWt97/3//f/9/33v/f997/3/ff/9/33//f99//3/ff/9/33//f99//3/ff/9/AADff/9/33//f/9//3/ff/9/33v/f997/3/fe/9/33v/f997/3/fe/9/33//f99//3/ff/9/33/ff997/3/fe/9/33v/f997/3/fe99/GmPwPRFCdU75Yt9733v/f997/3/fe/9/33v/f997/3/fe/9/33vfe997M0ZsLb5333vff99733/fe/9/33v/f997/3/fe/9/33v/f997/3/fe/9/33v/f997/3/fe9darzm+e99733/fe/9/33v/f997/3/fe/9/33v/f997/3/fe3xvMkboGEMI6BwSQp1z33/ff99733vfe/9/33vff997/3/fe/9/33v/f99733/fe/9/33sAAP9//3//f/9//3/ff/9/33//f99//3/ff/9/33//f99//3/ff/9/33//f/9//3//f/9//3//f997/3/ff/9/33//f99//3/ff/9/33v/f9heKiXXWhpn33vff99//3/ff/9/33//f99//3/ff/9/33//f99/33tUSo0xfW//f997/3/ff/9/33/ff99//3/ff/9/33//f99//3/ff/9/33//f99//3/ff9978T1USt97/3/ff/9/33//f99//3/ff/9/33//f99//3//e/9//3v/e997fG8SRscYhRCOMRln33vfe/9//3//f997/3/ff/9/33//f/9//3/fe/9/33//fwAA33v/f99//3/fe/9/33v/f997/3/fe/9/33v/f997/3/fe/9/33v/f99//3/ff/9/33//f997/3/fe/9/33v/f99/33/fe997/3//f997nncrKTNG11q/e997/3/fe99733/ff99733vff99733v/f99733vfe1ROKyV8b99733vfe/9/33v/f997/3/fe/9/33v/f997/3/fe/9/33v/f997/3/fe/9/33szSvhe33/ff/9/33v/f997/3/fe/9/33v/f99//3/fe/9//3v/e997/3vfe/9/vnfXWgolRAymFLdafG/fe997/3/fe997v3vff997/3/fe/9/33v/f997AAD/f/9//3/ff/9/33//f99//3/ff/9/33//f99//3/ff/9/33//f99//3//f/9//3//f/9//3/ff/9/33//f997/3/ff753U0psLfFBGWO+d1RObC11Tltr33vfe/9//3/fe753/3/ff/9/33//f99//3/fe99/tlZLKfhe33/fe/9/33//f99//3/ff/9/33//f99//3/ff/9/33//f99//3/ff/9/33/fe44xGmffe/9/33//f99//3/ff/9/33//f99//3//f/9//3v/f/97/3v/e/9/33v/f99/33v4Xs85ZRBlEK8111q+e/9/33v/f99733/ff/9/33//f99//38AAN97/3/ff/9/33v/f997/3/fe/9/33v/f997/3/fe/9/33v/f997/3/ff/9/33//f99//3/fe/9/33v/f99733v/f51zbC2ONZVS8T1sLY0xlVJLKW0xt1rfe/9/O2vwPUwtjTHxPVtr33v/f99/33/fe99733v4Xm0tdE7fe99733vff997/3/fe99/33v/f997/3/fe/9/33v/f997/3+/e99/33v/f51zrzlba/9/33vff997/3/fe/9/33v/f997/3/ff/9/33v/f/97/3/fe/9733v/f99/33/fe/9/339cb5ZS0D1DCAohU0qdc99733vfe/9/33v/f997/3/fewAA/3/ff/9//3//f/9//3//f/9/33//f99//3/ff/9/33//f99//3//f/9//3//f/9//3/ff/9/33//f99//3/fe997MkYzRt97/3/fe997rjVUSq41jTERQv9/nXMRQq85tla3Wo4xSyn4Xt9/33/ff/9/33//f1trjjEyRv9/33vfe997/3/fe99/33v/f99//3/ff/9/33//f99//3/fe/9/33udd753O2uvOb9733//f99//3/ff/9/33//f99//3/ff/9/33//f/9//3/ff/9/33//f99//3/ff/9/33//f99//3/fe3xvEkboHMcYEkZ8b/9//3//f997/3/ff/9/AADfe/9/33v/f99//3/ff/9/33//f997/3/fe/9/33v/f997/3/ff/9/33//f99//3/ff/9/33v/f997/3/fe99/XGuuNTtn/3/fe/9/33s7a0spbTGuNdA5vnuVUs85Omf/f997nneNMY4xGWPff/9/33v/f997nXOvNRFC33vfe99733/fe99733vff997/3/fe/9/33v/f997/3/fe/9/nXPPOSIEKiV1UvFB33v/f997/3/fe/9/33v/f997/3/fe/9/33v/f997/3/ff/9/33v/f997/3/fe/9/33v/f997/3/ff99/33v/fzpnbC2GFMcYU0qdc/9/33/fe/9/33sAAP9/33//f99//3//f/9/33//f99//3/ff/9/33//f997/3/ff/9/33//f/9//3/ff/9/33//f997/3/ff/9/339TShJG/3/ff/9/33vfe99/tlavNc85Kylcb885VE7fe99//3//f753EUJsLX1v/3//f99//3+ed/FBbC0ZY99//3/fe99/33v/f997/3/ff/9/33//f99//3/ff/9/XG+uNdA5dE6uNUsprznff997/3/ff/9/33//f99//3/ff/9/33//f99//3//f/9/33//f99//3/ff/9/33//f99//3/ff/9/33v/f997/3++d9dajTGmFEspdE6dc/9/33v/fwAA33v/f99//3/ff/9/33v/f997/3/fe/9/33v/f99733/fe99/33v/f99//3/ff/9/33/ff99733/fe/9/33u+d68511rfe/9/33v/f99733+dc0sp8T1sLRJCzzkaZ/9/33v/f99733+dc8850Dnfe79733/fe797EULwPa41nXPfe99733v/f997/3/fe/9/33v/f99733/fe997nnfPOY4xXG/fe753jTErKb5333/fe99/33v/f997/3/fe/9/33v/f997/3/fe/9/33v/f997/3/fe/9/33v/f997/3/fe/9/33v/f997/3/fe/9/33+/ezpndE4rJQohMkadc997AAD/f/9//3//f/9//3//f99//3/ff/9/33//f99//3//f/9/33//f99//3//f/9//3//f99//3//f/9/33//fzpnrzXYXv9/33//f99//3/fe/9/U0qONa41SymuNZ5333v/f99/33//f/9/O2uNMfA9v3vfe99/33sSRo0xU0qVUr9733v/f99//3/ff/9/33//f99//3/ff99/3390To0xnXPff/9/33tTSukgnXPfe99/33v/f99//3/ff/9/33//f99//3/ff/9/33//f99//3/ff/9/33//f99//3/ff/9/33//f99//3/ff/9/33//f997/3/ff553MkYKJWwt8T0AAN97/3/ff/9/33v/f997/3/fe/9/33v/f99//3/fe/9/33//f997/3/ff/9/33//f99//3/fe/9/33//f99/11rQPXxv33v/f997/3/fe99733tbayoljTFMLa41vnffe997/3/fe99/33vff5ZSbS2WUv9/33vffzNGjjVbaxJCt1bfe99733/fe/9/33vff99733/fe99/v3udc40xOme+d/9/33vff1NKjjH4Xt9/33vff997/3/fe/9/33v/f997/3/fe/9/33v/f997/3/ff/9/33v/f997/3/fe/9/33//f997/3/fe/9/33v/f99//3/fe99733v/f75311ptLQAA/3//f/9/33//f99//3/ff/9/33//f99//3/ff/9//3//f/9//3//f/9//3//f/9//3//f/9/33//f99//3+3WtA9vnf/f99//3/ff/9/33vfe51zbS2uNY0xjjXfe997/3/ff/9/33//f997vntUSo0xnXPfe997tlYrJRlj+F5tLVxv/3/fe/9/33/ff997/3/ff/9/33v/f1RK8D3fe/9/33vff997M0quNRJCvnv/f997/3/ff/9/33//f99//3/ff/9/33//f99//3/ff/9//3//f99//3//f/9//3//f/9//3/ff/9/33//f99//3/ff/9/33//f/9//3//f997AADfe/9/33//f997/3/fe/9/33v/f997/3/fe99733v/f99//3/ff/9/33//f99//3/ff/9/33v/f997/3/fe3VO8D3fe997/3/fe99/33v/f793vntsLW0tbC1tLRlj33vfe/9/33v/f99733vff553rzW2Vt9733vYXmwtlVK+e5ZWdVK/e99/33v/f99733/fe/9/33//f7538D22Vv9/33vfe997338yRvA98D2dc997/3/fe/9/33v/f997/3/fe/9/33v/f997/3/fe/9/33//f997/3/fe/9/33//f99//3/fe/9/33vff997/3/fe/9/33v/f99733/fe/9/33sAAP9/33//f99//3/ff/9/33//f99//3/ff/9/33//f99//3/ff/9/33//f/9//3/ff/9/33//f99//3/fe/9/llIRQt97/3//f/9/33//f99/33/fexFC8D3POc85M0bfe/9/33//f99//3/ff/9/338aY44xfXPfe1xvKiW2Vt97nnPXWn1z33vff99//3//f/9//3//f/9/GmdtMZ1z33//f997/3/fezJG8T3wPRlj/3/fe/9/33//f99//3/ff/9/33//f99//3/ff/9/33//f99//3/ff/9/33//f99//3/ff/9/33//f99//3/ff/9/33//f99//3/ff/9/33//fwAA33v/f997/3/fe/9/33v/f997/3/fe99/33v/f997/3/fe/9/33v/f99//3/ff/9/33v/f997/3/fe99/33uVUs8533vfe99/33v/f997/3/fe99/VEqvOWwt0DmvNZ5333v/f997/3/fe/9/33v/f7978UESRt9/XG8qJVNK33/fexljtlb/f99733u2VhFCSymONWwtVE6VUhFCvnf/f99733/fe997zzmvNfA9dVL/f99/33v/f997/3/fe/9/33v/f997/3/fe/9/33v/f997/3/fe/9/33v/f997/3/fe/9/33v/f997/3/fe/9/33v/f997/3/fe/9/33v/f997AAD/f99//3/ff/9/33//f99//3/ff/9/33v/f99//3/ff/9/33//f99//3//f/9/33//f99//3/ff/9/33vff1RO0D3fe99/33v/f99//3//f99733/4XvA9bC3xPRJGlVL/f99//3/ff/9/33//f99//3/XWm0xvnedc+gcEkbfe99/fXOuNd9733sSRqcUKyWuNY416RynFMgcbC2+d99//3/fe99/33sSRhJG+WJUTv9//3//f99//3/ff/9/33//f99//3/ff/9/33//f99//3/ff/9/33//f99//3/ff/9/33//f99//3/ff/9/33//f99//3/ff/9/33//f99//38AAN97/3/fe/9/33v/f99//3/ff99733vff997/3/fe/9/33v/f997/3/ff/9/33//f997/3/fe/9/33v/f997llLPOd9733v/f997/3/fe/9/33vfexljdE7pHDJGEkaNMZxz33/fe/9/33v/f997/3+/e51zjjX4Xr53CSEzSv9/vnffexFC2FpLKUwt11q/e79733u+d3xvjjFMLRFCGmffe/9/33vfexJCM0oaY3RO33/ff997/3/fe/9/33v/f997/3/fe/9/33v/f997/3/fe/9/33v/f997/3/fe/9/33v/f997/3/fe/9/33v/f997/3/fe/9/33v/f997/3/fewAA/3/ff/9/33//f99//3//f/9/33//f99//3/ff/9/33//f99//3/ff/9//3//f99//3/ff/9/33//f99//3/XWq41vnf/f99//3/ff/9/33/ff997fG90TgolMka3VmwtOmffe/9/33//f997/3/ff/9/33sRQvA933tLKY4x33vfe997GWOnGPA9vnfff997/3/ff/9/33sRQq85rznHGFROvnv/f997dVJTShpnM0r/f99//3/ff/9/33//f99//3/ff/9/33//f99//3/ff/9/33//f99//3/ff/9/33//f99//3/ff/9/33//f99//3/ff/9/33//f99//3/ff/9/AADfe/9/33v/f997/3/fe/9/33//f997/3/fe/9/33v/f997/3/fe/9/33//f997/3/fe/9/33v/f99//3/fexpjM0rfe997/3/fe/9/33vff99733+dczJGKyV1Ur538D3XWv9/33vff997/3/fe/9/33vff9heTCk6Z885bC2+d797v3czSq41+F7/f79733u/e99733u/e885lVK+d1RKRAyuNZ13339UShJCGWMSRt97/3/fe/9/33v/f997/3/fe/9/33v/f997/3/fe/9/33v/f997/3/fe/9/33v/f997/3/fe/9/33v/f997/3/fe/9/33v/f997/3/fe/9/33sAAP9/33//f99//3/ff/9/33//f99//3/ff/9/33//f/9//3/ff/9/33//f99//3/ff/9/33//f/9//3/ff/9/+V6NMXxv/3/ff/9/33//f99//3/ff9978T2OMTJG338SRs8533v/f99//3/ff/9/33//f99/33vwPRJGVEqNMZ1z33tUTvA92F4zRp1333/fe99/33vff31zzzl1Tv9/33u3VgkhEka/e7ZWMkb4XvA933vff/9/33//f99//3/ff/9/33//f/9//3/ff/9/33//f99//3/ff/9//3//f/9//3//f/9/33//f99//3/ff/9/33//f99//3/ff/9/33//fwAA33v/f997/3/fe/9/33v/f997/3/fe/9/33v/f997/3/ff/9/33v/f997/3/fe/9/33v/f99//3/fe/9/33s7a40xfXPfe/9/33v/f997/3/fe/9/33+WVm0tEULfexpnjjWdd997/3/fe/9/33v/f99733/fe/lijjV0TiolOmf4XmwtOme+d885+F7fe99/33vfe997fXOONdda33vff797+V6NMZVS11oSRtdaEkaed99733v/f997/3/fe/9/33v/f99//3/fe/9/33v/f997/3/fe/9/33v/f99//3/ff/9/33//f997/3/fe/9/33v/f997/3/fe/9/33v/f997AAD/f99//3/ff/9/33//f99//3/fe/9/33//f99//3/ff/9/33//f/9//3/ff/9//3//f99//3/ff/9/33//f51zrjVba/9/33//f99//3/ff/9/33//f997M0oyRv9/fG/PORlj/3/ff/9/33//f99//3/ff/9/fG9tLRJGbC22VlNKMkb/f99/lVISRv9/33v/f997/398b/A9GWPff997/3/ff5ZSbC22VvA9+F7QOb5333v/f997/3/fe/9//3//f99//3/ff/9/33//f99//3/ff/9/33//f99//3/ff/9/33//f/9//3/ff/9/33//f99//3/ff/9/33//f99//38AAN9//3/fe/9/33v/f997/3/fe/9/33v/f99//3/fe/9/33vff997/3/ff/9/33//f99//3/fe/9/33v/f997v3fwPRlj33v/f997/3/fe/9/33v/f99733+WVthe33vff/FBlVLfe/9/33v/f997/3/fe/9/33vfezJGEUJtLdA5Sylba99733t8bxFCv3vfe997/3/fexpnrjVba79733vfe99/v3vxQfE9EkK3Ws85v3ffe99733vfe/9/33v/f99//3/fe/9/33v/f997/3/fe/9/33v/f997/3/fe/9/33v/f997/3/ff/9/33v/f997/3/fe/9/33v/f997/3/fewAA/3/ff/9/33v/f997/3/ff/9//3//f99//3//f/9/33//f99733/fe/9//3//f/9//3//f/9/33//f99//3/fexJG+F7/f99//3/ff/9/33v/f997/3+/e1tr33v/f997tlYyRt9733//f99//3/ff/9/33//f99/t1rwPa41SykyRr5333u/e51zjjUZY997/3/ff99/OmfwPXxv/3/fe/9/33//f/hezznxQbdajTH/f99733/fe/9/33//f/9//3//f/9/33//f99//3/ff/9/33//f99//3/ff/9/33//f99//3//f/9/33//f99//3/ff/9/33//f99//3/ff/9/AADfe/9/33v/f99733/fe/9/33v/f99//3/ff/9/33v/f99733vfe/9/33//f99//3/ff/9/33v/f997/3/fe/9/zzmWVt9//3/fe/9/33v/f99733/ff/9/2F5cb99733vXWhJC33v/f997/3/fe/9/33v/f99733s6Z6416SAJIfhe33vfe99/33vxQXVS/3/fe99/33s6Z885vnffe99/33vfe997nXPPOdA9U0rwPd9733vfe99/33vff997/3/ff/9/33v/f997/3/fe/9/33v/f997/3/fe/9/33//f997/3/ff/9/33//f997/3/fe/9/33v/f997/3/ff/9/338AAP9/33//f99//3/ff/9/33/ff/9//3//f/9//3//f99//3/fe/9/33//f/9//3//f/9/33//f99//3/ff/9/33syRhFC/3/ff/9/33//f99//3/ff/9/33saZ3xv/3/fexlj8UHff99//3/ff/9/33//f99//3/fe55zrzmvNUspnnPfe/9/33//f5VSVEr/f/9/33vff/lizzm+d99/33vff99733/fe5VS0D0yRhFC33/fe/9/33v/f99//3//f/9//3//f99//3/ff/9/33//f99//3/ff/9//3//f/9//3//f/9//3//f99//3/ff/9/33//f99//3/ff/9//3//fwAA33//f997/3/fe/9/33v/f997/3/ff/9/33//f99/33/fe/9/33v/f99//3/ff/9/33//f997/3/fe/9/33vfe5VS8UHfe99/33v/f99733/fe/9/33/fe7davnffe997O2fQPVtr/3/fe/9/33v/f997/3/fe997nnOuNfFBrjUaZ99/33vfe997GmfPOb5333vff997tlavNd9733vfe997/3/fe99/fG9sLTJGEUK/e99/33vfe997/3/fe/9/33//f997/3/fe/9/33v/f997/3/fe/9/33v/f99//3/ff/9/33//f99//3/fe/9/33v/f997/3/fe/9/33//f99/AAD/f99//3/ff/9/33//f99//3/ff/9/33//f/9//3/ff/9/33//f99//3//f/9//3//f997/3/ff/9/33//f997tlbxQf9/33//f99//3/ff/9/33//f99/t1q/e/9/33ued44xGmPff/9/33//f99//3/ff/9/33vfe40xEkKOMZVS33vff99733+dc641W2vfe99733/XWtA533vff997/3/ff/9/33//f8850DnQOd9/33//f99//3/ff/9//3//f/9//3/ff/9/33//f99//3/ff/9/33//f/9//3//f/9//3//f/9//3/ff/9/33//f99//3//f/9//3//f99//38AAN97/3/fe/9/33v/f997/3/fe/9/33v/f99//3/ff/9/33v/f997/3/ff/9/33//f997/3/fe/9/33v/f99733/YWm0xvnfff997/3/fe/9/33v/f99733tUTr5333vff51zrjUZY/9/33v/f997/3/fe/9/33v/f997EUIzSq85EkLfe997/3+/e99/EkLXWt9733vfe7dW8D3ff99733/fe99/33v/f9978D2NMRJG33vfe997/3/fe/9/33v/f99//3/fe/9/33v/f997/3/fe/9/33v/f997/3/ff/9/33//f99//3/ff/9/33v/f997/3/fe/9/33//f997/3/fewAA/3/ff/9/33//f99//3/ff/9/33//f99//3/ff/9/33//f99//3/ff/9/33//f997/3/ff/9/33//f99//3/fezpnjjFba99733/fe/9/33//f99//3/fexJCnXP/f997vnfwPRpn33//f99//3/ff/9/33v/f/9/33vxPbZW8D1tMb5333/fe99/33v4XjJG33vfe/9/8T3POd97/3/fe/9/33v/f99//3/XWmwttlb/f99//3/ff/9/33v/f/9//3/ff/9/33//f99//3/ff/9/33//f99//3//f/9//3//f99//3//f/9/33//f99//3/ff/9//3//f99//3/ff/9/AADfe/9/33//f997/3/fe/9/33v/f997/3/fe/9/33v/f997/3/fe/9/33v/f997/3/fe/9/33//f99//3/ff/9/fG/POXVS/3/fe99/33vff997/3/fe997U0p8b99733u+d/FB11r/f997/3/fe/9/33vff99733/fe/FBllYRQmwtnXO/d99/33vff/herznfe99733syRjNK33/fe/9/33v/f997/3/fe31zrjV8b99733/fe/9/33v/f997/3/fe/9/33//f99//3/ff/9/33v/f997/3/fe/9/33//f997/3/fe/9/33//f99//3/ff/9/33//f99//3/fe/9/33sAAP9//3//f99//3/ff/9/33//f99//3/ff/9/33//f99//3/ff/9/33//f99//3/ff/9/33//f/9//3//f/9/33//f/A9dE7fe/9/33//f99//3/ff/9/33uWVltr/3/fe99/U0r4Xt9//3/ff/9/33//f99733/ff99/8D3XWhFCTC0ZY99733v/f997W2vPOZ5333v/f1NKdE7ff/9/33//f99//3/ff/9/vnfPORpn33/ff/9/33//f99//3/ff/9/33//f/9//3//f/9/33//f99//3/ff/9//3//f99//3/ff/9//3//f/9//3//f/9//3//f/9//3//f/9/33//fwAA33v/f99//3/fe/9/33v/f997/3/fe/9/33v/f997/3/fe99/33v/f997/3/fe/9/33v/f99//3/fe/9/33//f997M0oyRv9/33v/f99//3/fe/9/33vfezJGW2vfe/9/nncyRvle/3/fe/9/33v/f99733/fe99/nncRQvhellJtLddavnfff99733tcb885O2ffe997MkbwPd9733v/f997/3/fe/9/33u+d20xGWPfe99/33v/f997/3/ff/9/33v/f99//3/fe/9/33//f997/3/fe/9/33v/f99//3/fe/9/33v/f997/3/ff/9/33v/f99//3/fe/9/33v/f99/AAD/f/9//3//f/9//3//f99//3/ff/9/33//f99//3//f/9/33v/f99//3//f/9//3//f99//3/ff/9/33//f99//3+VUq85vnf/f99//3/ff/9/33//f99/11r4Xv9/33u+d685fG/ff/9/33//f99//3/ff/9/33tcb9A5fXP4Xs85dE7fe99733/fe51z8D1cb99/33/xQdA933v/f99//3/ff/9/33/ff997M0a2Wv9//3//f99//3//f/9/33//f99//3/ff/9/33//f99//3/ff/9/33//f/9//3//f/9/33//f99//3/ff/9/33//f99//3/fe/9/33v/f99//38AAN9//3/ff/9/33//f997/3/fe/9/33v/f997/3/fe/9/33v/f997/3/ff/9/33//f99//3/fe/9/33v/f99733/fezpnjjVba997/3/fe/9/33v/f99733vXWlNK33v/f3xv0D19c/9/33v/f997/3/fe/9/33vff9hezzmdcxljrjUyRt9733/fe99/fXOvNfhe/3/fexFC8UH/f997/3/fe/9/33v/f99733sSRpZS33v/f997/3/ff/9/33//f997/3/fe/9/33v/f997/3/fe/9/33v/f997/3/ff/9/33v/f997/3/fe/9/33v/f997/3/fe/9/33//f997/3/fewAA/3//f/9//3//f/9//3/ff/9/33//f99//3/ff/9/33//f99//3/ff/9//3//f99//3/ff/9/33//f99//3/ff/9/vnfQOTNK/3/ff/9/33//f99/33/fexljEkb/f997W2vQOb5333//f99733/fe/9/33v/f997VEoRQt97OmevOa85v3vfe/9/33u/e685t1bfe/9/U0pTSt9733/fe/9/33//f99//3/fexFCGWP/f99//3/ff/9/33//f99//3/ff/9/33//f99//3/ff/9/33//f99//3/ff/9/33v/f99//3/ff/9/33//f99//3/ff/9//3//f/9//3/ff/9/AADff/9/33//f99//3/ff/9/33//f997/3/fe/9/33v/f997/3/fe/9/33//f99//3/fe/9/33v/f997/3/fe/9/33vff1NKzznfe/9/33v/f997/3/fe99/OmevNb5333+3WvA933v/f99733vfe99733vfe997vncRQtda33u+d9A9jTGdc99733vfe793dVJ1Tt973390To4133vfe99/33vff997/3/fe997zzk6Z79733/fe/9/33v/f997/3/fe/9/33v/f997/3/fe/9/33v/f997/3/fe/9/33v/f997/3/fe/9/33v/f997/3/fe/9/33v/f99//3/ff/9/338AAP9//3//f/9//3//f/9//3//f99//3/ff/9/33//f99//3/ff/9/33//f/9//3/ff/9/33//f99//3/ff/9//3//f99/+V6OMd9733//f99//3/ff/9/33+dc885Omffe9hadE7/f99//3/fe/9/33/ff997/39ba/A9Omf/f997EUJsLX1v33vff99733syRvE933v/f3RO0D2/e/9/33vff997/3/ff99/33vxQTpn33/ff/9/33//f99//3/ff/9/33//f99//3/ff/9/33//f99//3/ff/9/33//f99//3/ff/9/33//f99//3/ff/9/33//f/9//3//f/9//3//fwAA33v/f99//3/ff/9/33//f99//3/ff/9/33//f997/3/fe/9/33v/f99//3/ff/9/33v/f997/3/fe99/33v/f997/3++d/A9Omf/f99/33vfe/9/33vff997M0p1Ut97dE7YWt97/3/fe/9/33v/f99733vfe/heVE7/f99733u2VmwtW2vff99733/fezNG8T3/f997dE6OMb9733v/f997/3/fe/9/33vffxFC+F7fe/9/33v/f997/3/fe/9/33v/f997/3/fe/9/33v/f997/3/fe/9/33v/f99//3/ff/9/33//f99//3/fe/9/33//f99//3/ff/9/33//f997AAD/f/9//3//f/9//3//f/9//3//f/9//3//f/9//3/ff/9/33/ff99//3//f/9/33//f99//3/ff/9/33v/f99//3/ff99/llYyRt9//3/ff/9/33/ff997/3/XWnVSv3vwPVtr33vff/9/33//f99//3/fe/9/EUISRt9/33vff1trbTGWVt9//3/fe997M0pTSt9733syRs85v3v/f99//3/ff/9/33//f99/U0r5Xv9//3//f99//3/ff/9/33//f99//3/ff/9/33//f99//3/ff/9/33//f/9//3//f/9//3//f/9//3/ff/9/33//f/9//3//f/9//3//f/9//38AAN97/3/ff/9/33//f99//3/ff/9/33//f99//3/ff/9/33v/f997/3/ff/9/33//f997/3/fe/9/33vfe997/3/fe/9/33sZY20tvnf/f/9/33v/f997/3/fe1trEkI7Z9A9vnffe/9/33v/f997/3/fe99/fG8zSnVS33/fe/9/fXNLKTNK/3/fe997339TSq8533vff3VO8T2+d997/3/fe/9/33v/f99733vxQfhe33v/f997/3/fe/9/33v/f997/3/fe/9/33v/f997/3/fe/9/33v/f997/3/ff/9/33//f99//3/ff/9/33v/f99//3/ff/9/33//f99//3/fewAA/3/ff/9/33//f99//3//f/9/33//f99//3/ff/9/33//f99//3/ff/9//3//f/9//3//f/9//3//f99//3/ff/9/33//f51zKyWVUv9/33vff997/3//f/9/33sRQq81dE7ff/9/33//f99//3/ff99/33u3Wo4xfHPfe/9/33/ff885EULfe99/33vffzJGEUK+d/9/2FqONZ1z/3/ff/9/33//f99//3+dc885GWP/f/9//3/ff/9/33//f99//3/ff/9/33//f99//3/ff/9/33//f99//3//f/9//3//f99//3//f/9//3//f/9//3//f/9//3//f/9//3//f/9/AADfe/9/33v/f997/3/fe/9/33//f997/3/fe/9/33v/f997/3/fe/9/33//f99//3/ff/9/33//f997/3/fe/9/33v/f99//3/4XvA9vnfff99733/fe/9/33vff5ZSbS3YXt9/33v/f997/3/fe/9/33t8b9A5t1rfe99/33v/f/9/11rQOd9733vff997M0oSRt97v3v4Xq81nXPfe/9/33v/f997/3/fe3xvrzU6Z997/3/fe/9/33v/f997/3/fe/9/33v/f997/3/fe/9/33v/f997/3/fe/9/33//f997/3/fe/9/33//f99//3/ff/9/33//f99//3/ff/9/338AAP9/33//f99//3/ff/9//3//f99//3/ff/9/33//f99//3/ff/9/33//f/9//3/ff/9//3//f99//3/ff/9/33//f99/33/ff7978D1TSr97/3/fe/9/33//f997U0quNY41fG//f99//3/ff/9/33u+dxFCEkbfe/9/33v/f99//398b685nnP/f997/38yRlNK33vffztr0D06Z/9/33//f99//3/ff/9/OmvxQXxv33/ff/9/33//f99//3/ff/9/33//f99//3/ff/9/33//f99//3/ff/9//3//f99//3/ff/9//3//f/9//3/ff/9//3//f/9//3//f/9//3//fwAA33v/f997/3/ff/9/33//f99//3/fe/9/33v/f997/3/fe/9/33//f99//3/ff/9/33v/f997/3/fe/9/33//f997/3/fe/9/33sZY681Omffe99/33v/f997OmevNXxvM0quNXxv/3/fe/9/vntba20xSymdc/9/33v/f997/3/fe7530Dlcb/9/33vfexFCVEr/f997nneONVtr33v/f997/3/fe/9/33sZY/A9vnffe/9/33v/f997/3/fe/9/33//f99//3/fe/9/33v/f997/3/fe/9/33v/f99//3/ff/9/33//f99//3/fe/9/33//f99//3/ff/9/33//f997AAD/f99//3//f/9//3//f/9//3/ff/9/33//f99//3/ff/9/33//f/9//3//f/9/33//f99//3/ff/9//3//f99//3/ff/9/33/ff99/+WIyRp1z33//f99/3nvxPdda33//f9dajjV1Ujpn+F6uNUwpMka+d/9/33//f99//3/ff/9/339TSlRK33/fe7578UG3Wt9//3++d685lVL/f99//3/ff/9/33//f7daU0rfe/9/33v/f99//3/ff/9//3//f/9//3//f/9/33//f99//3/ff/9/33//f/9//3//f/9//3//f/9//3/ff/9/33//f/9//3//f/9//3//f/9//38AAN9//3/fe/9/33//f997/3/fe/9/33v/f997/3/fe/9/33v/f997/3/fe/9/33v/f99//3/fe99/33//f99//3/ff/9/33v/f997/3++exJC6Ry2Vr53nnfQPdA5nXP/f997/39baxJGjjWuNXROnXPff/9/33//f99//3/fe/9/33//f9da8T3fe99/fG/PObda/3/fe99/EUJUSt9733/fe/9/33v/f99/dU6VUt9733vff997/3/fe/9/33v/f99//3/fe/9/33v/f997/3/fe/9/33v/f997/3/ff/9/33//f99//3/ff/9/33v/f99//3/ff/9/33v/f99//3/fewAA/3//f/9//3//f/9//3/ff/9/33//f99//3/ff/9/33//f99//3/ff/9/33//f/9//3//f/9/33v/f/9//3//f/9//3//f/9//3/ff/9/33vYWvE9jjFLKTJGvnf/f99//3/ff/9//3//f997/3/ff/9//3//f/9//3/ff/9/33//f997nXPwPVtr33v5Xo0xnnPff/9/33u2VlRK/3/fe/9/33//f99/vnfwPfli33v/f99//3/ff/9/33//f/9//3//f/9/33//f99//3/ff/9/33//f99//3//f/9//3//f/9//3//f/9/33//f99//3//f/9/33//f99//3//f/9/AADff/9/33//f99//3/fe/9/33v/f997/3/fe/9/33v/f997/3/fe/9/33v/f997/3/ff/9/33vff99//3/ff/9/33//f99//3/fe99//3//f/9/nXM6Z1xv33v/f99//3/fe/9/33/fe99/33/fe/9/33v/f99//3/ff/9/33v/f99733++d5VStlbfe7daEULfe/9/33v/fxlj0D2+d/9/33v/f997/39cb/A9O2v/f997/3/fe/9/33v/f997/3/ff/9/33v/f997/3/fe/9/33v/f997/3/fe/9/33//f99//3/ff/9/33//f997/3/ff/9/33//f997/3/ff/9/338AAP9//3//f/9//3/ff/9//3//f99//3/ff/9/33//f/9//3/ff/9/33//f99//3//f/9/33//f99//3/ff/9/33//f99//3/ff/9/33v/f99/33/ff/9/33//f99//3/ff/9/33//f99//3/fe/9/33//f99//3//f/9/33v/f99/33/ff/9/zzkSQnxvdE50Tv9/33v/f997nXOOMZ5z/3//f997/3/ff9hajjG/e99//3/ff/9/33//f99//3//f/9//3//f/9//3/ff/9/33//f99//3//f/9/33v/f/9//3//f/9//3//f99//3/ff/9/33//f99//3/ff/9/33//fwAA33//f99//3/fe/9/33v/f99//3/fe/9/33v/f997/3/ff/9/33v/f997/3//f/9/33//f997/3/fe/9/33v/f997/3/fe/9/33v/f997/3/fe/9/33v/f99//3/ff/9/33v/f997/3/fe/9/33v/f997/3/fe/9/33vff997/3/fe/9/33v4XjJGrzmuNTtr33vff99733vfe/E9O2vff99/33/fe/9/VEp1Ut97/3/fe/9/33v/f99//3/ff/9/33//f99//3/ff/9/33v/f99//3/ff/9/33/ff997/3/ff/9/33//f99//3/fe/9/33v/f997/3/fe/9/33v/f997AAD/f/9//3/ff/9/33//f/9//3/ff/9/33//f99//3//f/9/33//f99//3//f/9//3//f/9//3/ff/9/33//f99//3/ff/9/33//f99//3/ff/9/33//f/9//3//f/9//3//f99//3/ff/9/33//f99//3/ff/9/33//f997/3/ff/9//3//f99/nXNTSjtr33vff99733/fe/9/2FozSp5333vff997nnfxPTpn/3/ff/9/33//f99//3//f/9//3//f/9//3//f/9/33//f99//3//f/9//3//f997/3//f/9//3//f/9//3/ff/9/33//f99//3/ff/9/33//f99//38AAN9//3/ff/9/33//f99//3/ff/9/33//f99//3/ff/9/33//f99//3/ff/9/33//f997/3/ff/9/33//f99//3/fe/9/33//f997/3/fe/9/33v/f997/3/fe/9/33v/f997/3/fe/9/33v/f997/3/fe/9/33v/f99733/fe/9/33v/f997/3//f/9/33v/f997/3/fe/9/33udc1RKvne/e99733u2VvA933vff/9/33v/f997/3/fe/9/33//f99//3/ff/9/33v/f997/3/ff/9/33//f99//3/fe/9/33v/f99//3/ff/9/33//f997/3/fe/9/33//f99//3/ffwAA/3//f/9//3//f/9//3//f/9//3//f/9//3//f/9//3//f/9//3//f/9//3//f99//3/ff/9//3//f/9//3/ff/9/33//f/9//3/ff/9/33//f99//3/ff/9/33//f99//3/ff/9/33//f99//3/ff/9/33//f/9//3/fe/9/33//f99//3//f/9//3//f99//3/ff/9/33//f997EkJMKd9733++d1ROO2vff/9/33//f99//3/ff/9//3//f/9//3//f/9//3//f99//3//f/9//3//f/9//3/ff/9/33//f99//3//f/9//3//f/9//3/ff/9//3//f99//3//f/9/AADff/9/33//f99//3/fe/9/33//f99//3/ff/9/33v/f99//3/fe/9/33//f997/3/fe/9/33v/f99//3/fe/9/33v/f99//3/ff/9/33v/f997/3/fe/9/33v/f997/3/fe/9/33v/f997/3/fe/9/33v/f997/3/fe/9/33v/f997/3/fe99/33v/f99733/fe/9/33vff99//3+2ViolllJ8b3ROdVLfe99/33//f997/3/fe/9/33v/f997/3/ff/9/33//f99//3/fe/9/33//f997/3/ff/9/33v/f997/3/fe/9/33v/f99//3/fe/9/33v/f99//3/fe/9/338AAP9//3//f/9//3//f/9/33//f/9//3/ff/9/33//f/9//3/ff/9/33//f99//3/ff/9/33//f99//3/ff/9/33//f99//3//f/9//3//f99//3/ff/9/33//f99//3/ff/9/33//f99//3/ff/9/33//f/9//3/ff/9/33//f/9//3/ff/9/33//f99//3/fe/9/33//f99//3//f/9/W2syRm0tjjWdc/9/33//f/9//3//f/9/33//f99//3//f/9//3//f/9//3/ff/9/33//f/9//3/ff/9/33//f99//3//f/9/33//f99//3//f/9/33//f99//3/ff/9//3//fwAA33v/f99//3/ff/9/33v/f997/3/ff/9/33v/f997/3/ff/9/33v/f997/3/fe/9/33v/f997/3/fe/9/33v/f997/3/ff/9/33//f99//3/fe/9/33v/f997/3/fe/9/33v/f997/3/fe/9/33v/f997/3/ff/9/33v/f99//3/fe/9/33v/f997/3/fe99/33v/f997/3/ff/9//3//f753fXO/e/9/33v/f997/3/ff/9/33v/f997/3/fe/9/33//f99//3/fe/9/33v/f99//3/fe/9/33v/f997/3/ff/9/33//f997/3/ff/9/33v/f997/3/fe/9/33//f997AAD/f/9//3//f/9/33//f99//3//f/9//3//f99//3//f/9/33//f99//3/ff/9/33//f99//3/ff/9/33//f99//3/ff/9//3//f/9//3//f/9/33//f99//3/ff/9/33//f99//3/ff/9/33//f99//3//f/9/33//f99//3//f/9/33//f99//3/ff/9/33//f99//3/ff/9/33//f/9//3//f/9/33//f99//3//f/9/33//f99//3/ff/9//3//f99//3//f/9/33//f99//3/ff/9/33//f99//3/ff/9/33//f99//3/ff/9//3//f99//3/ff/9/33//f/9//38AAN9//3/ff/9/33v/f997/3/fe/9/33//f997/3/fe/9/33//f99//3/ff/9/33//f99//3/fe/9/33v/f997/3/fe/9/33//f99//3/ff/9/33//f99//3/fe/9/33v/f997/3/fe/9/33v/f99//3/ff/9/33//f997/3/ff/9/33//f997/3/fe/9/33//f99//3/ff/9/33v/f997/3/fe/9/33v/f997/3/fe/9/33v/f997/3/fe/9/33v/f997/3/ff/9/33//f99733/fe99/33v/f997/3/fe/9/33v/f997/3/fe/9/33//f997/3/fe/9/33v/f997/3/fewAA/3//f/9/33//f99//3/ff/9//3//f99//3/ff/9//3//f/9//3//f/9//3//f/9//3//f/9/33//f99//3/ff/9/33//f/9//3//f/9//3//f/9//3/ff/9/33//f99//3/ff/9/33//f/9//3//f/9//3//f99//3/ff/9//3//f99//3/ff/9/33//f/9//3//f/9/33//f99//3/ff/9/33//f99//3/ff/9/33//f99//3/ff/9/33//f99//3/ff/9//3//f99//3/ff/9//3//f99//3/ff/9/33//f99//3/ff/9//3//f/9//3/ff/9/33//f99//3/ff/9/AADfe/9/33//f997/3/fe/9/33v/f99//3/fe/9/33v/f99//3/fe/9/33//f99//3/fe/9/33v/f997/3/fe/9/33v/f99//3/ff/9/33//f997/3/fe/9/33v/f997/3/fe/9/33v/f997/3/ff/9/33v/f99733/fe/9/33v/f997/3/ff/9/33v/f997/3/fe/9/33v/f997/3/fe/9/33v/f997/3/fe/9/33v/f997/3/fe/9/33v/f997/3/fe/9/33v/f997/3/fe/9/33v/f997/3/fe99/33vff997/3/fe/9/33v/f99//3/fe/9/33//f997/3/ff/9/33sAAP9//3//f99//3/ff/9//3//f/9//3//f/9/33//f/9//3/fe/9//3//f/9//3/ff/9/33//f99//3/ff/9//3//f/9//3//f/9//3//f/9//3/ff/9/33//f99//3/ff/9/33//f99//3/ff/9//3//f99//3/fe/9/33//f99//3//f/9/33//f99//3/ff/9/33//f99//3/ff/9/33//f99//3/ff/9/33//f99//3/ff/9/33//f997/3/ff/9/33//f/9//3/ff/9/33//f99//3/ff/9/33v/f99//3/ff/9/33//f99//3//f/9//3//f/9//3//f/9//3//fwAA33v/f99//3/fe/9/33v/f99//3/ff/9/33v/f997/3/ff/9/33v/f99//3/ff/9/33v/f997/3/fe/9/33v/f99//3/ff/9/33//f99//3/fe/9/33v/f997/3/fe/9/33v/f997/3/fe/9/33//f997/3/fe99733v/f997/3/ff/9/33//f997/3/fe/9/33v/f997/3/fe/9/33v/f997/3/fe/9/33v/f997/3/fe/9/33v/f997/3/ff/9/33v/f997/3/fe/9/33v/f997/3/fe/9/33v/f997/3/fe/9/33v/f997/3/ff/9/33//f99//3/ff/9/33//f997AAD/f99//3/ff/9/33//f/9//3/ff/9/33//f99//3//f/9//3//f/9//3//f/9//3//f/9//3/fe/9/33//f99//3//f/9/33//f/9//3/ff/9//3//f99//3//f/9//3//f99//3/ff/9//3//f/9//3//f/9/33//f99//3/ff/9/33//f99//3/ff/9/33//f99//3/ff/9/33//f99//3/ff/9/33//f99//3/ff/9/33//f99//3//f/9/33//f99//3/ff/9/33//f99//3/ff/9/33//f/9//3/ff/9/33//f99//3//f/9//3//f/9//3//f/9//3//f/9//38AAN97/3/fe/9/33v/f99//3/ff/9/33v/f997/3/fe/9/33//f99//3/ff/9/33//f99//3/fe/9/33v/f997/3/ff/9/33v/f997/3/ff/9/33vff997/3/fe/9/33//f997/3/fe/9/33v/f99//3/ff/9/33//f997/3/fe/9/33v/f997/3/fe/9/33v/f997/3/fe/9/33v/f997/3/fe/9/33v/f997/3/fe/9/33v/f997/3/fe/9/33//f997/3/fe/9/33v/f997/3/fe/9/33v/f997/3/ff/9/33v/f997/3/fe/9/33//f99//3/ff/9/33//f99//3/ffwAA/3/ff/9/33//f99//3//f/9/33//f99//3/ff/9//3//f/9//3//f/9//3//f/9//3/ff/9//3//f99//3//f/9//3//f997/3//f/9/33/ff997/3/ff/9//3//f/9//3/ff/9/33//f99//3//f/9//3//f99//3/ff/9/33//f99//3/ff/9/33//f99//3/ff/9/33//f99//3/ff/9/33//f99//3/ff/9/33//f99//3/ff/9//3//f99//3/ff/9/33//f99//3/ff/9/33//f99//3//f/9//3//f99//3/ff/9/33//f/9//3//f/9//3//f/9//3//f/9/AADff/9/33vff997/3/ff/9/33//f99//3/fe/9/33v/f99//3/ff/9/33//f99//3/ff/9/33//f997/3/fe/9/33v/f997/3/fe/9/33//f99733/ff/9/33//f997/3/ff/9/33v/f997/3/ff/9/33//f99//3/fe/9/33v/f997/3/fe/9/33v/f997/3/fe/9/33v/f997/3/fe/9/33v/f997/3/fe/9/33v/f997/3/fe/9/33v/f997/3/fe/9//3//f/9//3/ff/9/33//f997/3/fe/9/33v/f997/3/fe/9/33v/f99//3/fe/9/33v/f99//3/ff/9/33sAAP9/33//f997/3//f/9//3//f/9//3/ff/9/33//f/9//3//f/9//3//f/9//3//f/9//3//f/9//3/ff/9/33//f99//3/ff/9//3//f/9//3/fe/9//3//f99//3/ff/9//3//f99//3//f/9//3//f/9//3/ff/9/33//f99//3/ff/9/33//f99//3/ff/9/33//f99//3/ff/9/33//f99//3/ff/9/33//f99//3/ff/9/33//f99//3/ff/9/33//f/9//3//f/9//3//f/9//3/ff/9/33//f99//3/ff/9/33//f/9//3//f/9/33//f997/3/ff/9//3//fwAARgAAABQAAAAIAAAAR0RJQwMAAAAiAAAADAAAAP////8iAAAADAAAAP////8lAAAADAAAAA0AAIAoAAAADAAAAAQAAAAiAAAADAAAAP////8iAAAADAAAAP7///8nAAAAGAAAAAQAAAAAAAAA////AAAAAAAlAAAADAAAAAQAAABMAAAAZAAAAAAAAABhAAAAPwEAAJsAAAAAAAAAYQAAAEABAAA7AAAAIQDwAAAAAAAAAAAAAACAPwAAAAAAAAAAAACAPwAAAAAAAAAAAAAAAAAAAAAAAAAAAAAAAAAAAAAAAAAAJQAAAAwAAAAAAACAKAAAAAwAAAAEAAAAJwAAABgAAAAEAAAAAAAAAP///wAAAAAAJQAAAAwAAAAEAAAATAAAAGQAAAALAAAAYQAAADQBAABxAAAACwAAAGEAAAAqAQAAEQAAACEA8AAAAAAAAAAAAAAAgD8AAAAAAAAAAAAAgD8AAAAAAAAAAAAAAAAAAAAAAAAAAAAAAAAAAAAAAAAAACUAAAAMAAAAAAAAgCgAAAAMAAAABAAAACcAAAAYAAAABAAAAAAAAAD///8AAAAAACUAAAAMAAAABAAAAEwAAABkAAAACwAAAHYAAAA0AQAAhgAAAAsAAAB2AAAAKgEAABEAAAAhAPAAAAAAAAAAAAAAAIA/AAAAAAAAAAAAAIA/AAAAAAAAAAAAAAAAAAAAAAAAAAAAAAAAAAAAAAAAAAAlAAAADAAAAAAAAIAoAAAADAAAAAQAAAAnAAAAGAAAAAQAAAAAAAAA////AAAAAAAlAAAADAAAAAQAAABMAAAAZAAAAAsAAACLAAAAKgEAAJsAAAALAAAAiwAAACABAAARAAAAIQDwAAAAAAAAAAAAAACAPwAAAAAAAAAAAACAPwAAAAAAAAAAAAAAAAAAAAAAAAAAAAAAAAAAAAAAAAAAJQAAAAwAAAAAAACAKAAAAAwAAAAEAAAAJQAAAAwAAAABAAAAGAAAAAwAAAAAAAACEgAAAAwAAAABAAAAFgAAAAwAAAAAAAAAVAAAAFABAAAMAAAAiwAAACkBAACbAAAAAQAAAACA1EG0l9RBDAAAAIsAAAArAAAATAAAAAQAAAALAAAAiwAAACsBAACcAAAApAAAAEYAaQByAG0AYQBkAG8AIABwAG8AcgA6ACAATQBJAEcAVQBFAEwAIABBAE4ARwBFAEwAIAAgAFoAQQBMAEQASQBWAEEAUgAgAFMASQBMAFYARQBSAEEAAAAGAAAAAwAAAAUAAAALAAAABwAAAAgAAAAIAAAABAAAAAgAAAAIAAAABQAAAAMAAAAEAAAADAAAAAMAAAAJAAAACQAAAAcAAAAGAAAABAAAAAgAAAAKAAAACQAAAAcAAAAGAAAABAAAAAQAAAAHAAAACAAAAAYAAAAJAAAAAwAAAAgAAAAIAAAACAAAAAQAAAAHAAAAAwAAAAYAAAAIAAAABwAAAAgAAAAIAAAAFgAAAAwAAAAAAAAAJQAAAAwAAAACAAAADgAAABQAAAAAAAAAEAAAABQAAAA=</Object>
  <Object Id="idInvalidSigLnImg">AQAAAGwAAAAAAAAAAAAAAD8BAACfAAAAAAAAAAAAAAA0IQAAnBAAACBFTUYAAAEAhIAAAMEAAAAFAAAAAAAAAAAAAAAAAAAAgAcAADgEAAD+AQAAHwEAAAAAAAAAAAAAAAAAADDIBwAYYQQ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0GzM5vArDQbwI92+N13C9dCnDObwIAAAAAOQAAACAAAACgEFgKAAB0ArlupXBAOhIGdM5vAjzPbwIEBAAAAQAAACAAAADQBzoCZAAAAP////8gAAAAAAAAAJAvWgrIL10KAAAAAAAAAAAAADoCvepTbQAAAAAg0G8CadrjdQAAbwIAAAAAddrjdTwKOgLz////AAAAAAAAAAAAAAAAkAEAAAAAAAEAAAAAcwBlAGcAbwBlACAAdQBpAAAAAAAAAAAAAAAAALZEh3cAAAAAVAYc/wkAAADQz28CEF59dwHYAADQz28CAAAAAAAAAAAAAAAAAAAAAAAAAABo4hRyZHYACAAAAAAlAAAADAAAAAEAAAAYAAAADAAAAP8AAAISAAAADAAAAAEAAAAeAAAAGAAAACoAAAAFAAAAhQAAABYAAAAlAAAADAAAAAEAAABUAAAAqAAAACsAAAAFAAAAgwAAABUAAAABAAAAAIDUQbSX1EErAAAABQAAAA8AAABMAAAAAAAAAAAAAAAAAAAA//////////9sAAAARgBpAHIAbQBhACAAbgBvACAAdgDhAGwAaQBkAGEAA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G8CLzXpbkxf5m64IBoamCAaGhSZ5W4AN+luyCAaGgEAAACcIBoacPFvAio36W5MX+ZuuCAaGpzxbwILNelumCAaGkxf5m64IBoa0P3obrD36G6QIBoaAAAAAAEAAAB4IBoaAgAAAAAAAAC08W8CM+jnbnggGhoQ6Odu+PFvAgAA6W7lLOluQxwMJMQgGhoIm+VuQDfpbgAAAAB4IBoayCAaGgTybwIvNelufF/mbojcpAqYIBoaFJnlbgA36W4AAAAAAAAAALZEh3cU8m8CVAYc/wcAAAAo828CEF59dwHYAAAo828CAAAAAAAAAAAAAAAAAAAAAAAAAABE8m8C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QQ/ADm8CpBBvAj3b43UNAQAAZA5vAgAAAAAAAAAA2gIAAH4HAACArnQCAQAAAHjPKQ8AAAAAKMR9DwAAAAAAAAAA+M99DwAAAAAoxH0PU4G1cAMAAABcgbVwAQAAABiENxqgHexwGHCxcH9m+S+pKlNtKFJ5AhQQbwJp2uN1AABvAgcAAAB12uN1DBVvAuD///8AAAAAAAAAAAAAAACQAQAAAAAAAQAAAABhAHIAaQBhAGwAAAAAAAAAAAAAAAAAAAAGAAAAAAAAALZEh3cAAAAAVAYc/wYAAADED28CEF59dwHYAADED28CAAAAAAAAAAAAAAAAAAAAAAAAAABkdgAIAAAAACUAAAAMAAAAAwAAABgAAAAMAAAAAAAAAhIAAAAMAAAAAQAAABYAAAAMAAAACAAAAFQAAABUAAAADAAAADcAAAAgAAAAWgAAAAEAAAAAgNRBtJfUQQwAAABbAAAAAQAAAEwAAAAEAAAACwAAADcAAAAiAAAAWwAAAFAAAABYAAA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R1blPgAAAAAAAAAAkZnkPgAANEIAAABCJAAAACQAAABHVuU+AAAAAAAAAACRmeQ+AAA0QgAAAEIEAAAAcwAAAAwAAAAAAAAADQAAABAAAAAtAAAAIAAAAFIAAABwAQAABAAAABQAAAAJAAAAAAAAAAAAAAC8AgAAAAAAAAcCAiJTAHkAcwB0AGUAbQAAAAAAAAAAAAAAAAAAAAAAAAAAAAAAAAAAAAAAAAAAAAAAAAAAAAAAAAAAAAAAAAAAAAAAAAAAAAoFCgBoiwUNAAAAALxYpnWesuV1OBohzPR3XAoBAAAA/////wAAAABE2UYPEKlvAgAAAABE2UYPGJWVJK+y5XU4GiHMAPwAAAEAAAD0d1wKRNlGDwAAAAAA3AAAAQAAAAAAAAA4GswAAQAAAADYAAAQqW8COBrM//////8AAAAAIcwBAOAGNhgAAAAA/////4SlbwLeNuV1OBohzMihdxoPAAAAEAAAAAMBAAC6AQAAHwAAAQ8AAAAYlZUkAABcCgAAAAABAAAAAQAAAAAAAAA8qG8CUCnldTgaIcwrAAAABQAAAAAAAAAAAAAAyKF3Gg8AAAAAAAAAMNFGD2R2AAgAAAAAJQAAAAwAAAAEAAAARgAAACgAAAAcAAAAR0RJQwIAAAAAAAAAAAAAAKMAAAB5AAAAAAAAACEAAAAIAAAAYgAAAAwAAAABAAAAFQAAAAwAAAAEAAAAFQAAAAwAAAAEAAAAUQAAAPhhAAAtAAAAIAAAAHUAAABVAAAAAQAAAAEAAAAAAAAAAAAAAIEAAABgAAAAUAAAACgAAAB4AAAAgGEAAAAAAAAgAMwAoQAAAHcAAAAoAAAAgQAAAGAAAAABABAAAAAAAAAAAAAAAAAAAAAAAAAAAAAAAAAA33v/f997/3/ff/9/33//f99//3/fe/9/33v/f997/3/ff/9/33//f99//3/ff/9/33v/f997/3/fe/9/33v/f99//3/fe/9/33v/f99//3/ff/9/33//f99//3/ff/9/33//f99//3/ff/9/33//f997/3/fe/9/33v/f997/3/fe/9/33v/f99//3/ff/9/33//f997/3/fe/9/33v/f997/3/fe/9/33v/f997/3/fe/9/33//f997/3/fe/9/33v/f99//3/fe/9/33v/f997/3/fe/9/33vfe997/3/fe/9/33//f99//3/ff/9/33v/f997/3/fe/9/33v/f99/AAD/f99//3//f/9//3//f/9//3/ff/9/33//f99//3//f/9//3//f/9//3//f/9/33//f99//3/ff/9/33//f/9//3//f/9/33//f/9//3//f/9//3//f/9//3//f/9//3//f/9//3//f/9//3//f/9//3/fe/9/33//f99//3/ff/9/33//f/9//3//f/9//3//f99//3/ff/9/33//f99//3/ff/9/33//f99//3/ff/9/33//f/9//3/ff/9/33//f99//3//f/9/33//f99//3/ff/9/33//f997/3//f/9/33//f/9//3//f/9//3//f99//3/ff/9/33//f99//38AAN9//3/fe/9/33//f99//3/ff/9/33v/f997/3/fe/9/33//f99//3/fe/9/33v/f99//3/fe/9/33v/f997/3/ff/9/33v/f99//3/ff/9/33//f99//3/ff/9/33v/f99//3/fe/9/33v/f997/3/fe/9/33vff997/3/fe99/33v/f997/3/ff/9/33v/f997/3/fe/9/33v/f997/3/ff/9/33v/f997/3/fe/9/33//f99//3/fe/9/33v/f997/3/fe/9/33v/f997/3/fe/9/33v/f99//3/fe/9/33//f997/3/fe/9/33v/f997/3/fe/9/33//f997/3/fewAA/3//f/9//3//f/9//3//f/9//3//f/9//3/fe/9//3//f/9//3//f/9/33//f/9//3//f/9/33//f99//3/ff/9//3//f/9//3//f/9//3//f/9//3//f/9/33//f99//3//f/9/33//f99//3/ff/9/33//f997/3//f/9/33v/f99//3/ff/9//3//f99//3//f/9/33//f99//3//f/9/33//f99//3/ff/9//3//f/9//3//f/9/33//f99//3/ff/9/33//f/9//3/ff/9/33//f/9//3//f/9//3//f/9//3/ff/9/33//f99//3/ff/9//3//f/9//3/ff/9/AADff/9/33//f99//3/ff/9/33//f99//3/fe99/33v/f99//3/ff/9/33v/f997/3/ff/9/33v/f997/3/fe/9/33//f99//3/ff/9/33//f99//3/ff/9/33//f997/3/ff/9/33//f997/3/fe/9/33v/f99733/fe/9/33//f997/3/fe/9/33//f997/3/fe/9/33//f997/3/fe/9/33//f997/3/fe/9/33v/f99//3/ff/9/33v/f997/3/fe/9/33v/f997/3/ff/9/33v/f99//3/ff/9/33//f99//3/ff/9/33v/f997/3/fe/9/33//f99//3/fe/9/338AAP9/33//f99//3/ff/9/33//f99//3/ff/9/33//f/9//3/ff/9/33//f/9//3//f/9/33//f99//3//f/9//3//f/9//3/ff/9//3//f/9//3//f/9//3//f99//3/ff/9//3//f997/3//f/9//3//f99//3/ff/9/33//f99//3/ff/9//3//f/9//3/ff/9//3//f/9//3//f/9/33//f99//3/ff/9/33//f/9//3/ff/9/33//f99//3/ff/9/33//f99//3/ff/9/33//f99//3/ff/9/33//f99//3/ff/9//3//f99//3/ff/9/33//f/9//3/ff/9/33//fwAA33//f997/3/fe/9/33v/f997/3/fe/9/33v/f997/3/ff/9/33v/f99//3/ff/9/33//f997/3/ff/9/33//f99//3/fe/9/33v/f99//3/ff/9/33vff997/3/fe/9/33//f99733/fe/9/33//f997/3/fe/9/33v/f997/3/fe/9/33v/f99//3/fe/9/33v/f99//3/ff/9/33v/f997/3/fe/9/33v/f997/3/ff/9/33v/f997/3/fe/9/33v/f997/3/fe/9/33v/f997/3/fe/9/33v/f997/3/fe/9/33v/f99//3/fe/9/33v/f997/3/ff/9/33v/f997AAD/f99//3/ff/9/33//f99//3/ff/9/33//f99//3/ff/9/33//f99//3//f/9/33//f99//3/ff/9//3//f99//3//f/9/33//f/9//3//f/9//3//f997/3/ff/9/33//f/9//3/ff/9/33//f/9//3/ff/9/33//f99//3/ff/9/33//f99//3//f/9/33//f/9//3/ff/9//3//f99//3/ff/9/33//f99//3/ff/9/33//f99//3/ff/9/33//f99//3/ff/9/33//f99//3/ff/9/33//f99//3/ff/9/33//f99//3/ff/9/33//f99//3/ff/9/33//f99//38AAN97/3/ff/9/33//f997/3/fe/9/33v/f997/3/fe/9/33v/f997/3/fe99/33//f997/3/fe/9/33v/f997/3/fe/9/33v/f997/3/ff/9/33//f99//3/ff/9/33v/f99//3/ff/9/33//f99//3/ff/9/33//f997/3/ff/9/33//f99//3/fe/9/33//f99//3/ff/9/33v/f99//3/fe99/33v/f99733/fe/9/33v/f997/3/fe/9/33v/f99//3/ff/9/33v/f997/3/fe/9/33//f99//3/fe/9/33//f99//3/fe/9/33v/f997/3/fe99/33vff997/3/fewAA/3//f/9//3//f/9//3/ff/9/33//f99//3/ff/9/33//f99//3/ff/9/33v/f99//3/ff/9/33//f99//3/ff/9/33//f99//3//f/9//3//f/9//3//f/9/33//f99//3//f/9//3//f/9//3//f/9//3//f99//3/ff/9//3//f/9//3/ff/9/33//f/9//3//f/9//3//f99//3/ff/9/33v/f99//3/fe/9/33//f99//3/ff/9/33//f/9//3//f/9//3//f99//3/ff/9/33//f/9//3/ff/9/33//f/9//3/ff/9/33//f99//3/ff/9//3//f99//3/ff/9/AADff/9/33v/f99//3/fe/9/33//f997/3/ff/9/33v/f997/3/fe/9/33//f997/3/fe/9/33v/f997/3/fe/9/33//f997/3/ff/9/33v/f99//3/fe/9/33//f997/3/ff/9/33//f997/3/ff/9/33//f997/3/fe/9/33v/f99//3/fe/9/33//f99//3/ff/9/33v/f997/3/fe/9/33v/f997/3/fe/9/33v/f997/3/fe/9/33v/f997/3/ff/9/33//f99//3/fe/9/33v/f997/3/ff/9/33v/f99//3/fe/9/33v/f997/3/fe/9/33v/f99//3/fe/9/33sAAP9/33//f99//3//f/9//3//f/9//3//f/9//3//f99//3//f/9//3//f99//3/ff/9/33//f99//3/ff/9/33//f/9//3//f/9/33//f99//3/ff/9//3//f/9//3//f/9//3//f997/3//f/9//3//f99//3/ff/9/33//f99//3/ff/9/33//f/9//3/ff/9/33//f99//3/ff/9/33//f99//3/ff/9/33//f99//3/ff/9/33//f99//3/ff/9/33//f/9//3//f/9/33//f99//3//f/9//3//f99//3/ff/9/33//f99//3/ff/9/33//f/9//3//f/9//3//fwAA33v/f997/3/ff/9/33//f99//3/ff/9/33//f99//3/fe/9/33//f997/3/fe/9/33v/f997/3/fe/9/33v/f99//3/ff/9/33v/f997/3/fe/9/33//f99//3/ff/9/33//f99/33/fe/9/33//f997/3/fe/9/33v/f997/3/fe/9/33v/f99//3/fe99/33v/f997/3/fe/9/33v/f997/3/fe/9/33v/f997/3/fe/9/33v/f997/3/fe/9/33v/f99//3/ff/9/33//f997/3/ff/9/33//f99//3/fe/9/33v/f997/3/fe/9/33v/f997/3/ff/9/33//f99/AAD/f99//3/ff/9/33//f/9//3/ff/9/33//f99//3/ff/9/33//f99//3/ff/9/33//f99//3/ff/9/33//f/9//3//f/9/33//f99//3//f/9/33//f/9//3//f/9//3//f99//3/ff/9/33//f/9//3/ff/9//3//f99//3/ff/9/33//f99//3/ff/9/33//f99//3/ff/9/33//f99//3/ff/9/33//f99//3/ff/9/33//f99//3/ff/9/33//f99//3/ff/9//3//f/9//3/ff/9/33//f99//3/ff/9/33//f99//3/ff/9//3//f99//3//f/9//3//f/9//38AAN97/3/fe/9/33v/f997/3/ff/9/33v/f997/3/fe/9/33v/f997/3/fe/9/33v/f997/3/fe/9/33//f99//3/ff/9/33v/f997/3/ff/9/33//f99//3/ff/9/33//f997/3/fe/9/33v/f99//3/fe/9/33v/f99//3/fe/9/33v/f997/3/fe/9/33v/f997/3/fe/9/33v/f997/3/fe/9/33v/f997/3/fe/9/33v/f997/3/fe/9/33v/f997/3/fe/9/33v/f99//3/ff/9/33v/f997/3/fe/9/33v/f997/3/fe/9/33//f99//3/ff/9/33//f99//3/ffwAA/3/ff/9/33//f99//3//f/9/33//f99//3/ff/9/33//f99//3/ff/9/33//f99//3/ff/9/33//f/9//3//f/9//3//f99//3//f/9//3//f/9//3//f/9//3//f/9//3/ff/9/33//f/9//3//f/9/33//f/9//3//f/9/33//f99//3/ff/9/33//f99//3/ff/9/33//f99//3/ff/9/33//f99//3/ff/9/33//f99//3/ff/9/33//f99//3/ff/9/33//f/9//3//f/9//3//f99//3/ff/9/33//f99//3/ff/9//3//f/9//3//f/9//3//f/9//3//f/9/AADfe/9/33v/f997/3/fe/9/33v/f997/3/ff/9/33//f997/3/fe/9/33v/f997/3/fe/9/33v/f997/3/fe/9/33//f99//3/ff/9/33//f99//3/ff/9/33//f99//3/fe/9/33v/f997/3/ff/9/33v/f997/3/fe/9/33v/f997/3/fe/9/33v/f997/3/fe/9/33v/f997/3/fe/9/33v/f997/3/fe99733v/f997/3/fe/9/33v/f997/3/fe/9/33v/f997/3/ff/9/33//f997/3/fe/9/33v/f997/3/fe/9/33v/f997/3/fe/9/33v/f997/3/fe/9/338AAP9/33//f99//3/ff/9/33//f99//3/ff/9//3//f99//3/ff/9/33//f99//3/ff/9/33//f99//3/ff/9//3//f/9//3//f/9//3//f/9//3//f/9//3//f997/3/ff/9/33//f99//3/ff/9//3//f99//3/ff/9/33//f99//3/ff/9/33//f99//3/ff/9/33//f99//3/ff/9/33//f99//3/ff99/33v/f99//3/ff/9/33//f99//3/ff/9/33//f99//3//f/9//3//f/9//3/ff/9/33//f99//3/ff/9/33//f99//3/ff/9/33//f99//3/ff/9/33//fwAA33v/f997/3/fe/9/33v/f997/3/fe/9/33//f997/3/fe/9/33v/f997/3/fe/9/33v/f997/3/fe/9/33v/f99//3/ff/9/33//f99//3/ff/9/33//f99/33/fe99733v/f997/3/fe/9/33//f997/3/fe/9/33v/f997/3/fe/9/33v/f997/3/fe/9/33v/f997/3/fe/9/33v/f997/3/fe/9/33vff997/3/fe/9/33v/f997/3/fe/9/33v/f997/3/fe/9/33//f99//3/fe/9/33v/f997/3/fe/9/33v/f997/3/fe/9/33v/f997/3/fe/9/33v/f997AAD/f/9//3//f/9//3//f99//3//f/9//3//f/9//3//f/9/33//f99//3//f/9//3//f/9//3/ff/9/33//f99//3/ff/9//3//f/9//3//f/9/33//f99//3/ff/9/33//f99//3/ff/9/33//f99//3//f5VSzzn/f997/3/ff/9/33//f99//3/ff/9/33//f99//3/fe/9//3//f99//3//f/9/33v/f/9//3/fe/9//3//f99//3/ff/9/33//f99//3/ff/9/33//f99//3/ff/9/33//f99//3/ff/9//3//f99//3/ff/9/33//f99//3//f/9//3//f99//38AAN9//3/ff/9/33//f997/3/fe/9/33//f99//3/ff/9/33//f997/3/ff/9/33//f99//3/fe/9/33v/f997/3/fe/9/33//f99/33++d/hivnv/f997/3/fe/9/33v/f997/3/fe/9/33v/f997/3/ff/9/dE7POZ1z33/fe/9/33v/f997/3/fe/9/33v/f997/3/fe/9/33sZYxJCM0auNUwpEUJUTvlenXO+d/9/33//f997/3/fe/9/33v/f997/3/fe/9/33v/f997/3/fe/9/33v/f997/3/fe/9/33//f99//3/fe/9/33v/f997/3/fe/9/33//f997/3/fewAA/3//f/9//3//f99//3/ff/9//3//f/9//3//f/9//3//f99//3/ff/9/33//f/9//3/ff/9/33//f99//3/ff/9/33//f/9//3/fezJGCiXYXt97/3/ff/9/33//f99//3/ff/9/33//f99//3/ff99/33/4Xo41nXPfe/9/33//f99//3/ff/9/33//f99//3/ff/9/33/fe2wt8D2vNdA9rzVUSs85bTHoHColzzm3VltrGWO2Vr9733v/f99/33/fe/9/33//f99//3/ff/9/33//f99//3/ff/9/33//f99//3/ff/9/33//f99//3/ff/9/33//f99//3/ff/9/AADfe/9/33//f997/3/fe/9/33v/f99//3/ff/9/33//f99//3/ff/9/33v/f997/3/fe/9/33v/f997/3/fe/9/33v/f997/3/fe997jjHPOVNK33vfe/9/33v/f997/3/fe/9/33v/f997/3/fe/9/33v/f/hejjVba/9/33v/f997/3/fe/9/33v/f997/3/fe/9/33vfe99/llauNRlj33v/f99//3+dc7dWEkJLKYUQIgRECAohMkbfe/9/33/fe99733vff997/3/fe/9/33v/f997/3/fe/9/33v/f997/3/fe/9/33v/f997/3/fe/9/33vfe997/3/ff/9/33sAAP9//3//f99//3/ff/9/33//f/9//3//f/9//3//f/9//3//f/9//3//f99//3/ff/9/33//f99//3/ff/9/33//f99//3/ff/9/339TSvA9EUIZY99733//f99//3/ff/9/33//f99//3/ff/9/33//f997OmeNMRlj33v/f99//3/ff/9/33//f99//3/ff/9/33//f99//3/ee/E9yBiOMTtn/3/fe/9/33//f1xvbTHwPa856BxEDOgcjTH5Xt97/3//f99//3/ff/9/33//f99//3/ff/9/33//f99//3/ff/9/33//f99//3/ff/9/33//f997/3//f/9//3//fwAA33v/f99//3/fe/9/33v/f997/3/ff/9/33v/f99//3/ff/9/33v/f997/3/fe/9/33v/f99//3/fe/9/33v/f997/3/fe/9/33v/f3VS8D0yRpZS33//f997/3/ff/9/33v/f997/3/fe/9/33v/f997339ba9A5lVLff997/3/fe/9/33v/f997/3/fe/9/33v/f997/3/fe99/33v4Xo0xbC1UTn1z33/ff3xv8D1TSr13+F6uNTJGjTHHGGQM6SARQpVSnXPff/9//3/ff79733/ff/9/33v/f997/3/fe/9/33v/f997/3/fe/9/33v/f997/3/fe/9/33v/f99/AAD/f/9//3/ff/9/33//f99//3//f/9//3//f99//3//f/9/33//f99//3/ff/9/33//f99//3//f/9/33//f99//3/ff/9/33sSRtdaOmcSQjNGEkbfe99//3//f/9//3//f99//3/ff/9/33//f99//3/ff3xv0Dl0Tt97/3/ff/9/33//f/9//3//f/9/33//f99//3/ff/9/33//f/9/33v4Xo0xKiWONVRO0D0rKSol6SARQvhe/3/ff997O2cyRscYphSmFPA9dVK+d997/3/ff/9/33//f99//3/ff/9/33//f99//3/ff/9/33//f99//3//f/9/33//f/9//38AAN97/3/ff/9/33v/f997/3/fe/9/33//f997/3/fe/9/33//f997/3/fe/9/33v/f997/3/ff/9/33v/f997/3/fe/9/33v/f1ROjjErKdA58T0RQlxv33vfe/9/33//f997/3/fe/9/33v/f997/3/fe99/fG+vNfFB33/fe/9/33v/f997/3/ff/9/33v/f997/3/fe/9/33v/f997/3/fe/9/vnf5Yq85rzVLKa41U0p1Up1z/3+/e/9/33v/f/9/vnf4Xo4xZQwiBMgYU0qdc/9/33v/f997/3/fe99/33vff997/3/fe/9/33v/f997/3/fe/9/33//f997/3/ffwAA/3//f/9/33//f99//3/ff/9/33//f99//3/ff/9/33//f99//3/ff/9//3//f99//3//f/9/33v/f99//3/ff/9/33//f99733sSRoUQCiERQlNKGWPfe99733//f99//3/ff/9/33//f99//3/ff/9/33u+d641bS2+e/9/33v/f997/3/ff/9/33//f99//3/ff/9/33//f99//3/fe/9//3//f99/339ca641Omfff99//3/fe/9/33v/f997/3//f99/33tca3RKCiFkDIUQ8DnYWt97/3//f/9/33v/f997/3/ff/9/33//f99//3/ff/9/33//f99//3/ff/9/AADff/9/33//f/9//3/ff/9/33v/f997/3/fe/9/33v/f997/3/fe/9/33//f99//3/ff/9/33/ff997/3/fe/9/33v/f997/3/fe99/GmPwPRFCdU75Yt9733v/f997/3/fe/9/33v/f997/3/fe/9/33vfe997M0ZsLb5333vff99733/fe/9/33v/f997/3/fe/9/33v/f997/3/fe/9/33v/f997/3/fe9darzm+e99733/fe/9/33v/f997/3/fe/9/33v/f997/3/fe3xvMkboGEMI6BwSQp1z33/ff99733vfe/9/33vff997/3/fe/9/33v/f99733/fe/9/33sAAP9//3//f/9//3/ff/9/33//f99//3/ff/9/33//f99//3/ff/9/33//f/9//3//f/9//3//f997/3/ff/9/33//f99//3/ff/9/33v/f9heKiXXWhpn33vff99//3/ff/9/33//f99//3/ff/9/33//f99/33tUSo0xfW//f997/3/ff/9/33/ff99//3/ff/9/33//f99//3/ff/9/33//f99//3/ff9978T1USt97/3/ff/9/33//f99//3/ff/9/33//f99//3//e/9//3v/e997fG8SRscYhRCOMRln33vfe/9//3//f997/3/ff/9/33//f/9//3/fe/9/33//fwAA33v/f99//3/fe/9/33v/f997/3/fe/9/33v/f997/3/fe/9/33v/f99//3/ff/9/33//f997/3/fe/9/33v/f99/33/fe997/3//f997nncrKTNG11q/e997/3/fe99733/ff99733vff99733v/f99733vfe1ROKyV8b99733vfe/9/33v/f997/3/fe/9/33v/f997/3/fe/9/33v/f997/3/fe/9/33szSvhe33/ff/9/33v/f997/3/fe/9/33v/f99//3/fe/9//3v/e997/3vfe/9/vnfXWgolRAymFLdafG/fe997/3/fe997v3vff997/3/fe/9/33v/f997AAD/f/9//3/ff/9/33//f99//3/ff/9/33//f99//3/ff/9/33//f99//3//f/9//3//f/9//3/ff/9/33//f997/3/ff753U0psLfFBGWO+d1RObC11Tltr33vfe/9//3/fe753/3/ff/9/33//f99//3/fe99/tlZLKfhe33/fe/9/33//f99//3/ff/9/33//f99//3/ff/9/33//f99//3/ff/9/33/fe44xGmffe/9/33//f99//3/ff/9/33//f99//3//f/9//3v/f/97/3v/e/9/33v/f99/33v4Xs85ZRBlEK8111q+e/9/33v/f99733/ff/9/33//f99//38AAN97/3/ff/9/33v/f997/3/fe/9/33v/f997/3/fe/9/33v/f997/3/ff/9/33//f99//3/fe/9/33v/f99733v/f51zbC2ONZVS8T1sLY0xlVJLKW0xt1rfe/9/O2vwPUwtjTHxPVtr33v/f99/33/fe99733v4Xm0tdE7fe99733vff997/3/fe99/33v/f997/3/fe/9/33v/f997/3+/e99/33v/f51zrzlba/9/33vff997/3/fe/9/33v/f997/3/ff/9/33v/f/97/3/fe/9733v/f99/33/fe/9/339cb5ZS0D1DCAohU0qdc99733vfe/9/33v/f997/3/fewAA/3/ff/9//3//f/9//3//f/9/33//f99//3/ff/9/33//f99//3//f/9//3//f/9//3/ff/9/33//f99//3/fe997MkYzRt97/3/fe997rjVUSq41jTERQv9/nXMRQq85tla3Wo4xSyn4Xt9/33/ff/9/33//f1trjjEyRv9/33vfe997/3/fe99/33v/f99//3/ff/9/33//f99//3/fe/9/33udd753O2uvOb9733//f99//3/ff/9/33//f99//3/ff/9/33//f/9//3/ff/9/33//f99//3/ff/9/33//f99//3/fe3xvEkboHMcYEkZ8b/9//3//f997/3/ff/9/AADfe/9/33v/f99//3/ff/9/33//f997/3/fe/9/33v/f997/3/ff/9/33//f99//3/ff/9/33v/f997/3/fe99/XGuuNTtn/3/fe/9/33s7a0spbTGuNdA5vnuVUs85Omf/f997nneNMY4xGWPff/9/33v/f997nXOvNRFC33vfe99733/fe99733vff997/3/fe/9/33v/f997/3/fe/9/nXPPOSIEKiV1UvFB33v/f997/3/fe/9/33v/f997/3/fe/9/33v/f997/3/ff/9/33v/f997/3/fe/9/33v/f997/3/ff99/33v/fzpnbC2GFMcYU0qdc/9/33/fe/9/33sAAP9/33//f99//3//f/9/33//f99//3/ff/9/33//f997/3/ff/9/33//f/9//3/ff/9/33//f997/3/ff/9/339TShJG/3/ff/9/33vfe99/tlavNc85Kylcb885VE7fe99//3//f753EUJsLX1v/3//f99//3+ed/FBbC0ZY99//3/fe99/33v/f997/3/ff/9/33//f99//3/ff/9/XG+uNdA5dE6uNUsprznff997/3/ff/9/33//f99//3/ff/9/33//f99//3//f/9/33//f99//3/ff/9/33//f99//3/ff/9/33v/f997/3++d9dajTGmFEspdE6dc/9/33v/fwAA33v/f99//3/ff/9/33v/f997/3/fe/9/33v/f99733/fe99/33v/f99//3/ff/9/33/ff99733/fe/9/33u+d68511rfe/9/33v/f99733+dc0sp8T1sLRJCzzkaZ/9/33v/f99733+dc8850Dnfe79733/fe797EULwPa41nXPfe99733v/f997/3/fe/9/33v/f99733/fe997nnfPOY4xXG/fe753jTErKb5333/fe99/33v/f997/3/fe/9/33v/f997/3/fe/9/33v/f997/3/fe/9/33v/f997/3/fe/9/33v/f997/3/fe/9/33+/ezpndE4rJQohMkadc997AAD/f/9//3//f/9//3//f99//3/ff/9/33//f99//3//f/9/33//f99//3//f/9//3//f99//3//f/9/33//fzpnrzXYXv9/33//f99//3/fe/9/U0qONa41SymuNZ5333v/f99/33//f/9/O2uNMfA9v3vfe99/33sSRo0xU0qVUr9733v/f99//3/ff/9/33//f99//3/ff99/3390To0xnXPff/9/33tTSukgnXPfe99/33v/f99//3/ff/9/33//f99//3/ff/9/33//f99//3/ff/9/33//f99//3/ff/9/33//f99//3/ff/9/33//f997/3/ff553MkYKJWwt8T0AAN97/3/ff/9/33v/f997/3/fe/9/33v/f99//3/fe/9/33//f997/3/ff/9/33//f99//3/fe/9/33//f99/11rQPXxv33v/f997/3/fe99733tbayoljTFMLa41vnffe997/3/fe99/33vff5ZSbS2WUv9/33vffzNGjjVbaxJCt1bfe99733/fe/9/33vff99733/fe99/v3udc40xOme+d/9/33vff1NKjjH4Xt9/33vff997/3/fe/9/33v/f997/3/fe/9/33v/f997/3/ff/9/33v/f997/3/fe/9/33//f997/3/fe/9/33v/f99//3/fe99733v/f75311ptLQAA/3//f/9/33//f99//3/ff/9/33//f99//3/ff/9//3//f/9//3//f/9//3//f/9//3//f/9/33//f99//3+3WtA9vnf/f99//3/ff/9/33vfe51zbS2uNY0xjjXfe997/3/ff/9/33//f997vntUSo0xnXPfe997tlYrJRlj+F5tLVxv/3/fe/9/33/ff997/3/ff/9/33v/f1RK8D3fe/9/33vff997M0quNRJCvnv/f997/3/ff/9/33//f99//3/ff/9/33//f99//3/ff/9//3//f99//3//f/9//3//f/9//3/ff/9/33//f99//3/ff/9/33//f/9//3//f997AADfe/9/33//f997/3/fe/9/33v/f997/3/fe99733v/f99//3/ff/9/33//f99//3/ff/9/33v/f997/3/fe3VO8D3fe997/3/fe99/33v/f793vntsLW0tbC1tLRlj33vfe/9/33v/f99733vff553rzW2Vt9733vYXmwtlVK+e5ZWdVK/e99/33v/f99733/fe/9/33//f7538D22Vv9/33vfe997338yRvA98D2dc997/3/fe/9/33v/f997/3/fe/9/33v/f997/3/fe/9/33//f997/3/fe/9/33//f99//3/fe/9/33vff997/3/fe/9/33v/f99733/fe/9/33sAAP9/33//f99//3/ff/9/33//f99//3/ff/9/33//f99//3/ff/9/33//f/9//3/ff/9/33//f99//3/fe/9/llIRQt97/3//f/9/33//f99/33/fexFC8D3POc85M0bfe/9/33//f99//3/ff/9/338aY44xfXPfe1xvKiW2Vt97nnPXWn1z33vff99//3//f/9//3//f/9/GmdtMZ1z33//f997/3/fezJG8T3wPRlj/3/fe/9/33//f99//3/ff/9/33//f99//3/ff/9/33//f99//3/ff/9/33//f99//3/ff/9/33//f99//3/ff/9/33//f99//3/ff/9/33//fwAA33v/f997/3/fe/9/33v/f997/3/fe99/33v/f997/3/fe/9/33v/f99//3/ff/9/33v/f997/3/fe99/33uVUs8533vfe99/33v/f997/3/fe99/VEqvOWwt0DmvNZ5333v/f997/3/fe/9/33v/f7978UESRt9/XG8qJVNK33/fexljtlb/f99733u2VhFCSymONWwtVE6VUhFCvnf/f99733/fe997zzmvNfA9dVL/f99/33v/f997/3/fe/9/33v/f997/3/fe/9/33v/f997/3/fe/9/33v/f997/3/fe/9/33v/f997/3/fe/9/33v/f997/3/fe/9/33v/f997AAD/f99//3/ff/9/33//f99//3/ff/9/33v/f99//3/ff/9/33//f99//3//f/9/33//f99//3/ff/9/33vff1RO0D3fe99/33v/f99//3//f99733/4XvA9bC3xPRJGlVL/f99//3/ff/9/33//f99//3/XWm0xvnedc+gcEkbfe99/fXOuNd9733sSRqcUKyWuNY416RynFMgcbC2+d99//3/fe99/33sSRhJG+WJUTv9//3//f99//3/ff/9/33//f99//3/ff/9/33//f99//3/ff/9/33//f99//3/ff/9/33//f99//3/ff/9/33//f99//3/ff/9/33//f99//38AAN97/3/fe/9/33v/f99//3/ff99733vff997/3/fe/9/33v/f997/3/ff/9/33//f997/3/fe/9/33v/f997llLPOd9733v/f997/3/fe/9/33vfexljdE7pHDJGEkaNMZxz33/fe/9/33v/f997/3+/e51zjjX4Xr53CSEzSv9/vnffexFC2FpLKUwt11q/e79733u+d3xvjjFMLRFCGmffe/9/33vfexJCM0oaY3RO33/ff997/3/fe/9/33v/f997/3/fe/9/33v/f997/3/fe/9/33v/f997/3/fe/9/33v/f997/3/fe/9/33v/f997/3/fe/9/33v/f997/3/fewAA/3/ff/9/33//f99//3//f/9/33//f99//3/ff/9/33//f99//3/ff/9//3//f99//3/ff/9/33//f99//3/XWq41vnf/f99//3/ff/9/33/ff997fG90TgolMka3VmwtOmffe/9/33//f997/3/ff/9/33sRQvA933tLKY4x33vfe997GWOnGPA9vnfff997/3/ff/9/33sRQq85rznHGFROvnv/f997dVJTShpnM0r/f99//3/ff/9/33//f99//3/ff/9/33//f99//3/ff/9/33//f99//3/ff/9/33//f99//3/ff/9/33//f99//3/ff/9/33//f99//3/ff/9/AADfe/9/33v/f997/3/fe/9/33//f997/3/fe/9/33v/f997/3/fe/9/33//f997/3/fe/9/33v/f99//3/fexpjM0rfe997/3/fe/9/33vff99733+dczJGKyV1Ur538D3XWv9/33vff997/3/fe/9/33vff9heTCk6Z885bC2+d797v3czSq41+F7/f79733u/e99733u/e885lVK+d1RKRAyuNZ13339UShJCGWMSRt97/3/fe/9/33v/f997/3/fe/9/33v/f997/3/fe/9/33v/f997/3/fe/9/33v/f997/3/fe/9/33v/f997/3/fe/9/33v/f997/3/fe/9/33sAAP9/33//f99//3/ff/9/33//f99//3/ff/9/33//f/9//3/ff/9/33//f99//3/ff/9/33//f/9//3/ff/9/+V6NMXxv/3/ff/9/33//f99//3/ff9978T2OMTJG338SRs8533v/f99//3/ff/9/33//f99/33vwPRJGVEqNMZ1z33tUTvA92F4zRp1333/fe99/33vff31zzzl1Tv9/33u3VgkhEka/e7ZWMkb4XvA933vff/9/33//f99//3/ff/9/33//f/9//3/ff/9/33//f99//3/ff/9//3//f/9//3//f/9/33//f99//3/ff/9/33//f99//3/ff/9/33//fwAA33v/f997/3/fe/9/33v/f997/3/fe/9/33v/f997/3/ff/9/33v/f997/3/fe/9/33v/f99//3/fe/9/33s7a40xfXPfe/9/33v/f997/3/fe/9/33+WVm0tEULfexpnjjWdd997/3/fe/9/33v/f99733/fe/lijjV0TiolOmf4XmwtOme+d885+F7fe99/33vfe997fXOONdda33vff797+V6NMZVS11oSRtdaEkaed99733v/f997/3/fe/9/33v/f99//3/fe/9/33v/f997/3/fe/9/33v/f99//3/ff/9/33//f997/3/fe/9/33v/f997/3/fe/9/33v/f997AAD/f99//3/ff/9/33//f99//3/fe/9/33//f99//3/ff/9/33//f/9//3/ff/9//3//f99//3/ff/9/33//f51zrjVba/9/33//f99//3/ff/9/33//f997M0oyRv9/fG/PORlj/3/ff/9/33//f99//3/ff/9/fG9tLRJGbC22VlNKMkb/f99/lVISRv9/33v/f997/398b/A9GWPff997/3/ff5ZSbC22VvA9+F7QOb5333v/f997/3/fe/9//3//f99//3/ff/9/33//f99//3/ff/9/33//f99//3/ff/9/33//f/9//3/ff/9/33//f99//3/ff/9/33//f99//38AAN9//3/fe/9/33v/f997/3/fe/9/33v/f99//3/fe/9/33vff997/3/ff/9/33//f99//3/fe/9/33v/f997v3fwPRlj33v/f997/3/fe/9/33v/f99733+WVthe33vff/FBlVLfe/9/33v/f997/3/fe/9/33vfezJGEUJtLdA5Sylba99733t8bxFCv3vfe997/3/fexpnrjVba79733vfe99/v3vxQfE9EkK3Ws85v3ffe99733vfe/9/33v/f99//3/fe/9/33v/f997/3/fe/9/33v/f997/3/fe/9/33v/f997/3/ff/9/33v/f997/3/fe/9/33v/f997/3/fewAA/3/ff/9/33v/f997/3/ff/9//3//f99//3//f/9/33//f99733/fe/9//3//f/9//3//f/9/33//f99//3/fexJG+F7/f99//3/ff/9/33v/f997/3+/e1tr33v/f997tlYyRt9733//f99//3/ff/9/33//f99/t1rwPa41SykyRr5333u/e51zjjUZY997/3/ff99/OmfwPXxv/3/fe/9/33//f/hezznxQbdajTH/f99733/fe/9/33//f/9//3//f/9/33//f99//3/ff/9/33//f99//3/ff/9/33//f99//3//f/9/33//f99//3/ff/9/33//f99//3/ff/9/AADfe/9/33v/f99733/fe/9/33v/f99//3/ff/9/33v/f99733vfe/9/33//f99//3/ff/9/33v/f997/3/fe/9/zzmWVt9//3/fe/9/33v/f99733/ff/9/2F5cb99733vXWhJC33v/f997/3/fe/9/33v/f99733s6Z6416SAJIfhe33vfe99/33vxQXVS/3/fe99/33s6Z885vnffe99/33vfe997nXPPOdA9U0rwPd9733vfe99/33vff997/3/ff/9/33v/f997/3/fe/9/33v/f997/3/fe/9/33//f997/3/ff/9/33//f997/3/fe/9/33v/f997/3/ff/9/338AAP9/33//f99//3/ff/9/33/ff/9//3//f/9//3//f99//3/fe/9/33//f/9//3//f/9/33//f99//3/ff/9/33syRhFC/3/ff/9/33//f99//3/ff/9/33saZ3xv/3/fexlj8UHff99//3/ff/9/33//f99//3/fe55zrzmvNUspnnPfe/9/33//f5VSVEr/f/9/33vff/lizzm+d99/33vff99733/fe5VS0D0yRhFC33/fe/9/33v/f99//3//f/9//3//f99//3/ff/9/33//f99//3/ff/9//3//f/9//3//f/9//3//f99//3/ff/9/33//f99//3/ff/9//3//fwAA33//f997/3/fe/9/33v/f997/3/ff/9/33//f99/33/fe/9/33v/f99//3/ff/9/33//f997/3/fe/9/33vfe5VS8UHfe99/33v/f99733/fe/9/33/fe7davnffe997O2fQPVtr/3/fe/9/33v/f997/3/fe997nnOuNfFBrjUaZ99/33vfe997GmfPOb5333vff997tlavNd9733vfe997/3/fe99/fG9sLTJGEUK/e99/33vfe997/3/fe/9/33//f997/3/fe/9/33v/f997/3/fe/9/33v/f99//3/ff/9/33//f99//3/fe/9/33v/f997/3/fe/9/33//f99/AAD/f99//3/ff/9/33//f99//3/ff/9/33//f/9//3/ff/9/33//f99//3//f/9//3//f997/3/ff/9/33//f997tlbxQf9/33//f99//3/ff/9/33//f99/t1q/e/9/33ued44xGmPff/9/33//f99//3/ff/9/33vfe40xEkKOMZVS33vff99733+dc641W2vfe99733/XWtA533vff997/3/ff/9/33//f8850DnQOd9/33//f99//3/ff/9//3//f/9//3/ff/9/33//f99//3/ff/9/33//f/9//3//f/9//3//f/9//3/ff/9/33//f99//3//f/9//3//f99//38AAN97/3/fe/9/33v/f997/3/fe/9/33v/f99//3/ff/9/33v/f997/3/ff/9/33//f997/3/fe/9/33v/f99733/YWm0xvnfff997/3/fe/9/33v/f99733tUTr5333vff51zrjUZY/9/33v/f997/3/fe/9/33v/f997EUIzSq85EkLfe997/3+/e99/EkLXWt9733vfe7dW8D3ff99733/fe99/33v/f9978D2NMRJG33vfe997/3/fe/9/33v/f99//3/fe/9/33v/f997/3/fe/9/33v/f997/3/ff/9/33//f99//3/ff/9/33v/f997/3/fe/9/33//f997/3/fewAA/3/ff/9/33//f99//3/ff/9/33//f99//3/ff/9/33//f99//3/ff/9/33//f997/3/ff/9/33//f99//3/fezpnjjFba99733/fe/9/33//f99//3/fexJCnXP/f997vnfwPRpn33//f99//3/ff/9/33v/f/9/33vxPbZW8D1tMb5333/fe99/33v4XjJG33vfe/9/8T3POd97/3/fe/9/33v/f99//3/XWmwttlb/f99//3/ff/9/33v/f/9//3/ff/9/33//f99//3/ff/9/33//f99//3//f/9//3//f99//3//f/9/33//f99//3/ff/9//3//f99//3/ff/9/AADfe/9/33//f997/3/fe/9/33v/f997/3/fe/9/33v/f997/3/fe/9/33v/f997/3/fe/9/33//f99//3/ff/9/fG/POXVS/3/fe99/33vff997/3/fe997U0p8b99733u+d/FB11r/f997/3/fe/9/33vff99733/fe/FBllYRQmwtnXO/d99/33vff/herznfe99733syRjNK33/fe/9/33v/f997/3/fe31zrjV8b99733/fe/9/33v/f997/3/fe/9/33//f99//3/ff/9/33v/f997/3/fe/9/33//f997/3/fe/9/33//f99//3/ff/9/33//f99//3/fe/9/33sAAP9//3//f99//3/ff/9/33//f99//3/ff/9/33//f99//3/ff/9/33//f99//3/ff/9/33//f/9//3//f/9/33//f/A9dE7fe/9/33//f99//3/ff/9/33uWVltr/3/fe99/U0r4Xt9//3/ff/9/33//f99733/ff99/8D3XWhFCTC0ZY99733v/f997W2vPOZ5333v/f1NKdE7ff/9/33//f99//3/ff/9/vnfPORpn33/ff/9/33//f99//3/ff/9/33//f/9//3//f/9/33//f99//3/ff/9//3//f99//3/ff/9//3//f/9//3//f/9//3//f/9//3//f/9/33//fwAA33v/f99//3/fe/9/33v/f997/3/fe/9/33v/f997/3/fe99/33v/f997/3/fe/9/33v/f99//3/fe/9/33//f997M0oyRv9/33v/f99//3/fe/9/33vfezJGW2vfe/9/nncyRvle/3/fe/9/33v/f99733/fe99/nncRQvhellJtLddavnfff99733tcb885O2ffe997MkbwPd9733v/f997/3/fe/9/33u+d20xGWPfe99/33v/f997/3/ff/9/33v/f99//3/fe/9/33//f997/3/fe/9/33v/f99//3/fe/9/33v/f997/3/ff/9/33v/f99//3/fe/9/33v/f99/AAD/f/9//3//f/9//3//f99//3/ff/9/33//f99//3//f/9/33v/f99//3//f/9//3//f99//3/ff/9/33//f99//3+VUq85vnf/f99//3/ff/9/33//f99/11r4Xv9/33u+d685fG/ff/9/33//f99//3/ff/9/33tcb9A5fXP4Xs85dE7fe99733/fe51z8D1cb99/33/xQdA933v/f99//3/ff/9/33/ff997M0a2Wv9//3//f99//3//f/9/33//f99//3/ff/9/33//f99//3/ff/9/33//f/9//3//f/9/33//f99//3/ff/9/33//f99//3/fe/9/33v/f99//38AAN9//3/ff/9/33//f997/3/fe/9/33v/f997/3/fe/9/33v/f997/3/ff/9/33//f99//3/fe/9/33v/f99733/fezpnjjVba997/3/fe/9/33v/f99733vXWlNK33v/f3xv0D19c/9/33v/f997/3/fe/9/33vff9hezzmdcxljrjUyRt9733/fe99/fXOvNfhe/3/fexFC8UH/f997/3/fe/9/33v/f99733sSRpZS33v/f997/3/ff/9/33//f997/3/fe/9/33v/f997/3/fe/9/33v/f997/3/ff/9/33v/f997/3/fe/9/33v/f997/3/fe/9/33//f997/3/fewAA/3//f/9//3//f/9//3/ff/9/33//f99//3/ff/9/33//f99//3/ff/9//3//f99//3/ff/9/33//f99//3/ff/9/vnfQOTNK/3/ff/9/33//f99/33/fexljEkb/f997W2vQOb5333//f99733/fe/9/33v/f997VEoRQt97OmevOa85v3vfe/9/33u/e685t1bfe/9/U0pTSt9733/fe/9/33//f99//3/fexFCGWP/f99//3/ff/9/33//f99//3/ff/9/33//f99//3/ff/9/33//f99//3/ff/9/33v/f99//3/ff/9/33//f99//3/ff/9//3//f/9//3/ff/9/AADff/9/33//f99//3/ff/9/33//f997/3/fe/9/33v/f997/3/fe/9/33//f99//3/fe/9/33v/f997/3/fe/9/33vff1NKzznfe/9/33v/f997/3/fe99/OmevNb5333+3WvA933v/f99733vfe99733vfe997vncRQtda33u+d9A9jTGdc99733vfe793dVJ1Tt973390To4133vfe99/33vff997/3/fe997zzk6Z79733/fe/9/33v/f997/3/fe/9/33v/f997/3/fe/9/33v/f997/3/fe/9/33v/f997/3/fe/9/33v/f997/3/fe/9/33v/f99//3/ff/9/338AAP9//3//f/9//3//f/9//3//f99//3/ff/9/33//f99//3/ff/9/33//f/9//3/ff/9/33//f99//3/ff/9//3//f99/+V6OMd9733//f99//3/ff/9/33+dc885Omffe9hadE7/f99//3/fe/9/33/ff997/39ba/A9Omf/f997EUJsLX1v33vff99733syRvE933v/f3RO0D2/e/9/33vff997/3/ff99/33vxQTpn33/ff/9/33//f99//3/ff/9/33//f99//3/ff/9/33//f99//3/ff/9/33//f99//3/ff/9/33//f99//3/ff/9/33//f/9//3//f/9//3//fwAA33v/f99//3/ff/9/33//f99//3/ff/9/33//f997/3/fe/9/33v/f99//3/ff/9/33v/f997/3/fe99/33v/f997/3++d/A9Omf/f99/33vfe/9/33vff997M0p1Ut97dE7YWt97/3/fe/9/33v/f99733vfe/heVE7/f99733u2VmwtW2vff99733/fezNG8T3/f997dE6OMb9733v/f997/3/fe/9/33vffxFC+F7fe/9/33v/f997/3/fe/9/33v/f997/3/fe/9/33v/f997/3/fe/9/33v/f99//3/ff/9/33//f99//3/fe/9/33//f99//3/ff/9/33//f997AAD/f/9//3//f/9//3//f/9//3//f/9//3//f/9//3/ff/9/33/ff99//3//f/9/33//f99//3/ff/9/33v/f99//3/ff99/llYyRt9//3/ff/9/33/ff997/3/XWnVSv3vwPVtr33vff/9/33//f99//3/fe/9/EUISRt9/33vff1trbTGWVt9//3/fe997M0pTSt9733syRs85v3v/f99//3/ff/9/33//f99/U0r5Xv9//3//f99//3/ff/9/33//f99//3/ff/9/33//f99//3/ff/9/33//f/9//3//f/9//3//f/9//3/ff/9/33//f/9//3//f/9//3//f/9//38AAN97/3/ff/9/33//f99//3/ff/9/33//f99//3/ff/9/33v/f997/3/ff/9/33//f997/3/fe/9/33vfe997/3/fe/9/33sZY20tvnf/f/9/33v/f997/3/fe1trEkI7Z9A9vnffe/9/33v/f997/3/fe99/fG8zSnVS33/fe/9/fXNLKTNK/3/fe997339TSq8533vff3VO8T2+d997/3/fe/9/33v/f99733vxQfhe33v/f997/3/fe/9/33v/f997/3/fe/9/33v/f997/3/fe/9/33v/f997/3/ff/9/33//f99//3/ff/9/33v/f99//3/ff/9/33//f99//3/fewAA/3/ff/9/33//f99//3//f/9/33//f99//3/ff/9/33//f99//3/ff/9//3//f/9//3//f/9//3//f99//3/ff/9/33//f51zKyWVUv9/33vff997/3//f/9/33sRQq81dE7ff/9/33//f99//3/ff99/33u3Wo4xfHPfe/9/33/ff885EULfe99/33vffzJGEUK+d/9/2FqONZ1z/3/ff/9/33//f99//3+dc885GWP/f/9//3/ff/9/33//f99//3/ff/9/33//f99//3/ff/9/33//f99//3//f/9//3//f99//3//f/9//3//f/9//3//f/9//3//f/9//3//f/9/AADfe/9/33v/f997/3/fe/9/33//f997/3/fe/9/33v/f997/3/fe/9/33//f99//3/ff/9/33//f997/3/fe/9/33v/f99//3/4XvA9vnfff99733/fe/9/33vff5ZSbS3YXt9/33v/f997/3/fe/9/33t8b9A5t1rfe99/33v/f/9/11rQOd9733vff997M0oSRt97v3v4Xq81nXPfe/9/33v/f997/3/fe3xvrzU6Z997/3/fe/9/33v/f997/3/fe/9/33v/f997/3/fe/9/33v/f997/3/fe/9/33//f997/3/fe/9/33//f99//3/ff/9/33//f99//3/ff/9/338AAP9/33//f99//3/ff/9//3//f99//3/ff/9/33//f99//3/ff/9/33//f/9//3/ff/9//3//f99//3/ff/9/33//f99/33/ff7978D1TSr97/3/fe/9/33//f997U0quNY41fG//f99//3/ff/9/33u+dxFCEkbfe/9/33v/f99//398b685nnP/f997/38yRlNK33vffztr0D06Z/9/33//f99//3/ff/9/OmvxQXxv33/ff/9/33//f99//3/ff/9/33//f99//3/ff/9/33//f99//3/ff/9//3//f99//3/ff/9//3//f/9//3/ff/9//3//f/9//3//f/9//3//fwAA33v/f997/3/ff/9/33//f99//3/fe/9/33v/f997/3/fe/9/33//f99//3/ff/9/33v/f997/3/fe/9/33//f997/3/fe/9/33sZY681Omffe99/33v/f997OmevNXxvM0quNXxv/3/fe/9/vntba20xSymdc/9/33v/f997/3/fe7530Dlcb/9/33vfexFCVEr/f997nneONVtr33v/f997/3/fe/9/33sZY/A9vnffe/9/33v/f997/3/fe/9/33//f99//3/fe/9/33v/f997/3/fe/9/33v/f99//3/ff/9/33//f99//3/fe/9/33//f99//3/ff/9/33//f997AAD/f99//3//f/9//3//f/9//3/ff/9/33//f99//3/ff/9/33//f/9//3//f/9/33//f99//3/ff/9//3//f99//3/ff/9/33/ff99/+WIyRp1z33//f99/3nvxPdda33//f9dajjV1Ujpn+F6uNUwpMka+d/9/33//f99//3/ff/9/339TSlRK33/fe7578UG3Wt9//3++d685lVL/f99//3/ff/9/33//f7daU0rfe/9/33v/f99//3/ff/9//3//f/9//3//f/9/33//f99//3/ff/9/33//f/9//3//f/9//3//f/9//3/ff/9/33//f/9//3//f/9//3//f/9//38AAN9//3/fe/9/33//f997/3/fe/9/33v/f997/3/fe/9/33v/f997/3/fe/9/33v/f99//3/fe99/33//f99//3/ff/9/33v/f997/3++exJC6Ry2Vr53nnfQPdA5nXP/f997/39baxJGjjWuNXROnXPff/9/33//f99//3/fe/9/33//f9da8T3fe99/fG/PObda/3/fe99/EUJUSt9733/fe/9/33v/f99/dU6VUt9733vff997/3/fe/9/33v/f99//3/fe/9/33v/f997/3/fe/9/33v/f997/3/ff/9/33//f99//3/ff/9/33v/f99//3/ff/9/33v/f99//3/fewAA/3//f/9//3//f/9//3/ff/9/33//f99//3/ff/9/33//f99//3/ff/9/33//f/9//3//f/9/33v/f/9//3//f/9//3//f/9//3/ff/9/33vYWvE9jjFLKTJGvnf/f99//3/ff/9//3//f997/3/ff/9//3//f/9//3/ff/9/33//f997nXPwPVtr33v5Xo0xnnPff/9/33u2VlRK/3/fe/9/33//f99/vnfwPfli33v/f99//3/ff/9/33//f/9//3//f/9/33//f99//3/ff/9/33//f99//3//f/9//3//f/9//3//f/9/33//f99//3//f/9/33//f99//3//f/9/AADff/9/33//f99//3/fe/9/33v/f997/3/fe/9/33v/f997/3/fe/9/33v/f997/3/ff/9/33vff99//3/ff/9/33//f99//3/fe99//3//f/9/nXM6Z1xv33v/f99//3/fe/9/33/fe99/33/fe/9/33v/f99//3/ff/9/33v/f99733++d5VStlbfe7daEULfe/9/33v/fxlj0D2+d/9/33v/f997/39cb/A9O2v/f997/3/fe/9/33v/f997/3/ff/9/33v/f997/3/fe/9/33v/f997/3/fe/9/33//f99//3/ff/9/33//f997/3/ff/9/33//f997/3/ff/9/338AAP9//3//f/9//3/ff/9//3//f99//3/ff/9/33//f/9//3/ff/9/33//f99//3//f/9/33//f99//3/ff/9/33//f99//3/ff/9/33v/f99/33/ff/9/33//f99//3/ff/9/33//f99//3/fe/9/33//f99//3//f/9/33v/f99/33/ff/9/zzkSQnxvdE50Tv9/33v/f997nXOOMZ5z/3//f997/3/ff9hajjG/e99//3/ff/9/33//f99//3//f/9//3//f/9//3/ff/9/33//f99//3//f/9/33v/f/9//3//f/9//3//f99//3/ff/9/33//f99//3/ff/9/33//fwAA33//f99//3/fe/9/33v/f99//3/fe/9/33v/f997/3/ff/9/33v/f997/3//f/9/33//f997/3/fe/9/33v/f997/3/fe/9/33v/f997/3/fe/9/33v/f99//3/ff/9/33v/f997/3/fe/9/33v/f997/3/fe/9/33vff997/3/fe/9/33v4XjJGrzmuNTtr33vff99733vfe/E9O2vff99/33/fe/9/VEp1Ut97/3/fe/9/33v/f99//3/ff/9/33//f99//3/ff/9/33v/f99//3/ff/9/33/ff997/3/ff/9/33//f99//3/fe/9/33v/f997/3/fe/9/33v/f997AAD/f/9//3/ff/9/33//f/9//3/ff/9/33//f99//3//f/9/33//f99//3//f/9//3//f/9//3/ff/9/33//f99//3/ff/9/33//f99//3/ff/9/33//f/9//3//f/9//3//f99//3/ff/9/33//f99//3/ff/9/33//f997/3/ff/9//3//f99/nXNTSjtr33vff99733/fe/9/2FozSp5333vff997nnfxPTpn/3/ff/9/33//f99//3//f/9//3//f/9//3//f/9/33//f99//3//f/9//3//f997/3//f/9//3//f/9//3/ff/9/33//f99//3/ff/9/33//f99//38AAN9//3/ff/9/33//f99//3/ff/9/33//f99//3/ff/9/33//f99//3/ff/9/33//f997/3/ff/9/33//f99//3/fe/9/33//f997/3/fe/9/33v/f997/3/fe/9/33v/f997/3/fe/9/33v/f997/3/fe/9/33v/f99733/fe/9/33v/f997/3//f/9/33v/f997/3/fe/9/33udc1RKvne/e99733u2VvA933vff/9/33v/f997/3/fe/9/33//f99//3/ff/9/33v/f997/3/ff/9/33//f99//3/fe/9/33v/f99//3/ff/9/33//f997/3/fe/9/33//f99//3/ffwAA/3//f/9//3//f/9//3//f/9//3//f/9//3//f/9//3//f/9//3//f/9//3//f99//3/ff/9//3//f/9//3/ff/9/33//f/9//3/ff/9/33//f99//3/ff/9/33//f99//3/ff/9/33//f99//3/ff/9/33//f/9//3/fe/9/33//f99//3//f/9//3//f99//3/ff/9/33//f997EkJMKd9733++d1ROO2vff/9/33//f99//3/ff/9//3//f/9//3//f/9//3//f99//3//f/9//3//f/9//3/ff/9/33//f99//3//f/9//3//f/9//3/ff/9//3//f99//3//f/9/AADff/9/33//f99//3/fe/9/33//f99//3/ff/9/33v/f99//3/fe/9/33//f997/3/fe/9/33v/f99//3/fe/9/33v/f99//3/ff/9/33v/f997/3/fe/9/33v/f997/3/fe/9/33v/f997/3/fe/9/33v/f997/3/fe/9/33v/f997/3/fe99/33v/f99733/fe/9/33vff99//3+2ViolllJ8b3ROdVLfe99/33//f997/3/fe/9/33v/f997/3/ff/9/33//f99//3/fe/9/33//f997/3/ff/9/33v/f997/3/fe/9/33v/f99//3/fe/9/33v/f99//3/fe/9/338AAP9//3//f/9//3//f/9/33//f/9//3/ff/9/33//f/9//3/ff/9/33//f99//3/ff/9/33//f99//3/ff/9/33//f99//3//f/9//3//f99//3/ff/9/33//f99//3/ff/9/33//f99//3/ff/9/33//f/9//3/ff/9/33//f/9//3/ff/9/33//f99//3/fe/9/33//f99//3//f/9/W2syRm0tjjWdc/9/33//f/9//3//f/9/33//f99//3//f/9//3//f/9//3/ff/9/33//f/9//3/ff/9/33//f99//3//f/9/33//f99//3//f/9/33//f99//3/ff/9//3//fwAA33v/f99//3/ff/9/33v/f997/3/ff/9/33v/f997/3/ff/9/33v/f997/3/fe/9/33v/f997/3/fe/9/33v/f997/3/ff/9/33//f99//3/fe/9/33v/f997/3/fe/9/33v/f997/3/fe/9/33v/f997/3/ff/9/33v/f99//3/fe/9/33v/f997/3/fe99/33v/f997/3/ff/9//3//f753fXO/e/9/33v/f997/3/ff/9/33v/f997/3/fe/9/33//f99//3/fe/9/33v/f99//3/fe/9/33v/f997/3/ff/9/33//f997/3/ff/9/33v/f997/3/fe/9/33//f997AAD/f/9//3//f/9/33//f99//3//f/9//3//f99//3//f/9/33//f99//3/ff/9/33//f99//3/ff/9/33//f99//3/ff/9//3//f/9//3//f/9/33//f99//3/ff/9/33//f99//3/ff/9/33//f99//3//f/9/33//f99//3//f/9/33//f99//3/ff/9/33//f99//3/ff/9/33//f/9//3//f/9/33//f99//3//f/9/33//f99//3/ff/9//3//f99//3//f/9/33//f99//3/ff/9/33//f99//3/ff/9/33//f99//3/ff/9//3//f99//3/ff/9/33//f/9//38AAN9//3/ff/9/33v/f997/3/fe/9/33//f997/3/fe/9/33//f99//3/ff/9/33//f99//3/fe/9/33v/f997/3/fe/9/33//f99//3/ff/9/33//f99//3/fe/9/33v/f997/3/fe/9/33v/f99//3/ff/9/33//f997/3/ff/9/33//f997/3/fe/9/33//f99//3/ff/9/33v/f997/3/fe/9/33v/f997/3/fe/9/33v/f997/3/fe/9/33v/f997/3/ff/9/33//f99733/fe99/33v/f997/3/fe/9/33v/f997/3/fe/9/33//f997/3/fe/9/33v/f997/3/fewAA/3//f/9/33//f99//3/ff/9//3//f99//3/ff/9//3//f/9//3//f/9//3//f/9//3//f/9/33//f99//3/ff/9/33//f/9//3//f/9//3//f/9//3/ff/9/33//f99//3/ff/9/33//f/9//3//f/9//3//f99//3/ff/9//3//f99//3/ff/9/33//f/9//3//f/9/33//f99//3/ff/9/33//f99//3/ff/9/33//f99//3/ff/9/33//f99//3/ff/9//3//f99//3/ff/9//3//f99//3/ff/9/33//f99//3/ff/9//3//f/9//3/ff/9/33//f99//3/ff/9/AADfe/9/33//f997/3/fe/9/33v/f99//3/fe/9/33v/f99//3/fe/9/33//f99//3/fe/9/33v/f997/3/fe/9/33v/f99//3/ff/9/33//f997/3/fe/9/33v/f997/3/fe/9/33v/f997/3/ff/9/33v/f99733/fe/9/33v/f997/3/ff/9/33v/f997/3/fe/9/33v/f997/3/fe/9/33v/f997/3/fe/9/33v/f997/3/fe/9/33v/f997/3/fe/9/33v/f997/3/fe/9/33v/f997/3/fe99/33vff997/3/fe/9/33v/f99//3/fe/9/33//f997/3/ff/9/33sAAP9//3//f99//3/ff/9//3//f/9//3//f/9/33//f/9//3/fe/9//3//f/9//3/ff/9/33//f99//3/ff/9//3//f/9//3//f/9//3//f/9//3/ff/9/33//f99//3/ff/9/33//f99//3/ff/9//3//f99//3/fe/9/33//f99//3//f/9/33//f99//3/ff/9/33//f99//3/ff/9/33//f99//3/ff/9/33//f99//3/ff/9/33//f997/3/ff/9/33//f/9//3/ff/9/33//f99//3/ff/9/33v/f99//3/ff/9/33//f99//3//f/9//3//f/9//3//f/9//3//fwAA33v/f99//3/fe/9/33v/f99//3/ff/9/33v/f997/3/ff/9/33v/f99//3/ff/9/33v/f997/3/fe/9/33v/f99//3/ff/9/33//f99//3/fe/9/33v/f997/3/fe/9/33v/f997/3/fe/9/33//f997/3/fe99733v/f997/3/ff/9/33//f997/3/fe/9/33v/f997/3/fe/9/33v/f997/3/fe/9/33v/f997/3/fe/9/33v/f997/3/ff/9/33v/f997/3/fe/9/33v/f997/3/fe/9/33v/f997/3/fe/9/33v/f997/3/ff/9/33//f99//3/ff/9/33//f997AAD/f99//3/ff/9/33//f/9//3/ff/9/33//f99//3//f/9//3//f/9//3//f/9//3//f/9//3/fe/9/33//f99//3//f/9/33//f/9//3/ff/9//3//f99//3//f/9//3//f99//3/ff/9//3//f/9//3//f/9/33//f99//3/ff/9/33//f99//3/ff/9/33//f99//3/ff/9/33//f99//3/ff/9/33//f99//3/ff/9/33//f99//3//f/9/33//f99//3/ff/9/33//f99//3/ff/9/33//f/9//3/ff/9/33//f99//3//f/9//3//f/9//3//f/9//3//f/9//38AAN97/3/fe/9/33v/f99//3/ff/9/33v/f997/3/fe/9/33//f99//3/ff/9/33//f99//3/fe/9/33v/f997/3/ff/9/33v/f997/3/ff/9/33vff997/3/fe/9/33//f997/3/fe/9/33v/f99//3/ff/9/33//f997/3/fe/9/33v/f997/3/fe/9/33v/f997/3/fe/9/33v/f997/3/fe/9/33v/f997/3/fe/9/33v/f997/3/fe/9/33//f997/3/fe/9/33v/f997/3/fe/9/33v/f997/3/ff/9/33v/f997/3/fe/9/33//f99//3/ff/9/33//f99//3/ffwAA/3/ff/9/33//f99//3//f/9/33//f99//3/ff/9//3//f/9//3//f/9//3//f/9//3/ff/9//3//f99//3//f/9//3//f997/3//f/9/33/ff997/3/ff/9//3//f/9//3/ff/9/33//f99//3//f/9//3//f99//3/ff/9/33//f99//3/ff/9/33//f99//3/ff/9/33//f99//3/ff/9/33//f99//3/ff/9/33//f99//3/ff/9//3//f99//3/ff/9/33//f99//3/ff/9/33//f99//3//f/9//3//f99//3/ff/9/33//f/9//3//f/9//3//f/9//3//f/9/AADff/9/33vff997/3/ff/9/33//f99//3/fe/9/33v/f99//3/ff/9/33//f99//3/ff/9/33//f997/3/fe/9/33v/f997/3/fe/9/33//f99733/ff/9/33//f997/3/ff/9/33v/f997/3/ff/9/33//f99//3/fe/9/33v/f997/3/fe/9/33v/f997/3/fe/9/33v/f997/3/fe/9/33v/f997/3/fe/9/33v/f997/3/fe/9/33v/f997/3/fe/9//3//f/9//3/ff/9/33//f997/3/fe/9/33v/f997/3/fe/9/33v/f99//3/fe/9/33v/f99//3/ff/9/33sAAP9/33//f997/3//f/9//3//f/9//3/ff/9/33//f/9//3//f/9//3//f/9//3//f/9//3//f/9//3/ff/9/33//f99//3/ff/9//3//f/9//3/fe/9//3//f99//3/ff/9//3//f99//3//f/9//3//f/9//3/ff/9/33//f99//3/ff/9/33//f99//3/ff/9/33//f99//3/ff/9/33//f99//3/ff/9/33//f99//3/ff/9/33//f99//3/ff/9/33//f/9//3//f/9//3//f/9//3/ff/9/33//f99//3/ff/9/33//f/9//3//f/9/33//f997/3/ff/9//3//fwAARgAAABQAAAAIAAAAR0RJQwMAAAAiAAAADAAAAP////8iAAAADAAAAP////8lAAAADAAAAA0AAIAoAAAADAAAAAQAAAAiAAAADAAAAP////8iAAAADAAAAP7///8nAAAAGAAAAAQAAAAAAAAA////AAAAAAAlAAAADAAAAAQAAABMAAAAZAAAAAAAAABhAAAAPwEAAJsAAAAAAAAAYQAAAEABAAA7AAAAIQDwAAAAAAAAAAAAAACAPwAAAAAAAAAAAACAPwAAAAAAAAAAAAAAAAAAAAAAAAAAAAAAAAAAAAAAAAAAJQAAAAwAAAAAAACAKAAAAAwAAAAEAAAAJwAAABgAAAAEAAAAAAAAAP///wAAAAAAJQAAAAwAAAAEAAAATAAAAGQAAAALAAAAYQAAADQBAABxAAAACwAAAGEAAAAqAQAAEQAAACEA8AAAAAAAAAAAAAAAgD8AAAAAAAAAAAAAgD8AAAAAAAAAAAAAAAAAAAAAAAAAAAAAAAAAAAAAAAAAACUAAAAMAAAAAAAAgCgAAAAMAAAABAAAACcAAAAYAAAABAAAAAAAAAD///8AAAAAACUAAAAMAAAABAAAAEwAAABkAAAACwAAAHYAAAA0AQAAhgAAAAsAAAB2AAAAKgEAABEAAAAhAPAAAAAAAAAAAAAAAIA/AAAAAAAAAAAAAIA/AAAAAAAAAAAAAAAAAAAAAAAAAAAAAAAAAAAAAAAAAAAlAAAADAAAAAAAAIAoAAAADAAAAAQAAAAnAAAAGAAAAAQAAAAAAAAA////AAAAAAAlAAAADAAAAAQAAABMAAAAZAAAAAsAAACLAAAAKgEAAJsAAAALAAAAiwAAACABAAARAAAAIQDwAAAAAAAAAAAAAACAPwAAAAAAAAAAAACAPwAAAAAAAAAAAAAAAAAAAAAAAAAAAAAAAAAAAAAAAAAAJQAAAAwAAAAAAACAKAAAAAwAAAAEAAAAJQAAAAwAAAABAAAAGAAAAAwAAAAAAAACEgAAAAwAAAABAAAAFgAAAAwAAAAAAAAAVAAAAFABAAAMAAAAiwAAACkBAACbAAAAAQAAAACA1EG0l9RBDAAAAIsAAAArAAAATAAAAAQAAAALAAAAiwAAACsBAACcAAAApAAAAEYAaQByAG0AYQBkAG8AIABwAG8AcgA6ACAATQBJAEcAVQBFAEwAIABBAE4ARwBFAEwAIAAgAFoAQQBMAEQASQBWAEEAUgAgAFMASQBMAFYARQBSAEEAZQAGAAAAAwAAAAUAAAALAAAABwAAAAgAAAAIAAAABAAAAAgAAAAIAAAABQAAAAMAAAAEAAAADAAAAAMAAAAJAAAACQAAAAcAAAAGAAAABAAAAAgAAAAKAAAACQAAAAcAAAAGAAAABAAAAAQAAAAHAAAACAAAAAYAAAAJAAAAAwAAAAgAAAAIAAAACAAAAAQAAAAHAAAAAwAAAAYAAAAIAAAABwAAAAgAAAAIAAAAFgAAAAwAAAAAAAAAJQAAAAwAAAACAAAADgAAABQAAAAAAAAAEAAAABQ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BL5MGbw1rxH63fQBb0jlofEplz/Lo7A8yDZnZD4KeQGs836+r07vtv/ErkYo9Ya01h3ii0fmhN9b
USYDnvL4Ag==</DigestValue>
    </Reference>
    <Reference Type="http://www.w3.org/2000/09/xmldsig#Object" URI="#idOfficeObject">
      <DigestMethod Algorithm="http://www.w3.org/2001/04/xmlenc#sha512"/>
      <DigestValue>F/J29MGFjqXcMnIErJMzsBkj/khzR4VnFCvS1ZaoJ4QnLncyMYYd3P1vfmt00a4dTzMlbZXpyIQr
aT7Gv/KL+g==</DigestValue>
    </Reference>
    <Reference Type="http://uri.etsi.org/01903#SignedProperties" URI="#idSignedProperties">
      <Transforms>
        <Transform Algorithm="http://www.w3.org/TR/2001/REC-xml-c14n-20010315"/>
      </Transforms>
      <DigestMethod Algorithm="http://www.w3.org/2001/04/xmlenc#sha512"/>
      <DigestValue>R0EjAW8lT4Phd0j5R8AVgNkbhobRGTiHnLAuN35vVwO6PbCsL7KRVQP7QiQawNrdQ15aMjcar+4U
TGQFHX3gxQ==</DigestValue>
    </Reference>
    <Reference Type="http://www.w3.org/2000/09/xmldsig#Object" URI="#idValidSigLnImg">
      <DigestMethod Algorithm="http://www.w3.org/2001/04/xmlenc#sha512"/>
      <DigestValue>09RlD0xabquNUTOi8nGf6+jsBV1ziBYdC9xnEeEL6NyYCZfz96vU7swyeZdGBawp21MA6W31Ivc7
wnDo8Iw2hw==</DigestValue>
    </Reference>
    <Reference Type="http://www.w3.org/2000/09/xmldsig#Object" URI="#idInvalidSigLnImg">
      <DigestMethod Algorithm="http://www.w3.org/2001/04/xmlenc#sha512"/>
      <DigestValue>rzEmftUGdCajhuLvaoJlHtCXpBFvvQO+rnHsWOFFXILSBmwtYI2TagU2/5JOhONm18UZG7Vx47QI
bQd3NOPDeA==</DigestValue>
    </Reference>
  </SignedInfo>
  <SignatureValue>a+Z1e1ZNs8Bfx8k59hV8MHjmkZr4eWbVOz+69QA8zbUDT95+MlHeUV4pJ4+lu2nP6CI6uSI1f7iZ
iQ6x5GrAyZrTuTQwjvsoXrdVG6U43187LhGZX76JCIkxlLOKLQMR4v1Qx6xnuAx4x1XRMYhxqeR7
Mam79GUW1R9ggWAtxvFkZF/UgHXKRbEcULtSGsWzpfh1cfVEpDeynBRQaNd3ZZLYGRHmwMW/ekSK
QIBfqEhPKDk0P0VH8KdHv2T9tga2K4MohmgTqhlHi0bwv2PNEy3Df5wjTdOOM8zQXxaqHsaJG+Ho
YLne1oIXfBvuCuhyseq5wHHgTyOLihKtVslftA==</SignatureValue>
  <KeyInfo>
    <X509Data>
      <X509Certificate>MIIHqTCCBZGgAwIBAgIQIZUYyJtLvLNAGzpZlp+vTDANBgkqhkiG9w0BAQ0FADCBhTELMAkGA1UEBhMCUFkxDTALBgNVBAoTBElDUFAxODA2BgNVBAsTL1ByZXN0YWRvciBDdWFsaWZpY2FkbyBkZSBTZXJ2aWNpb3MgZGUgQ29uZmlhbnphMRUwEwYDVQQDEwxDT0RFMTAwIFMuQS4xFjAUBgNVBAUTDVJVQzgwMDgwNjEwLTcwHhcNMjQxMjEzMTUyOTExWhcNMjYxMjEzMTUyOTExWjCBvjELMAkGA1UEBhMCUFkxNjA0BgNVBAoMLUNFUlRJRklDQURPIENVQUxJRklDQURPIERFIEZJUk1BIEVMRUNUUsOTTklDQTELMAkGA1UECxMCRjIxFzAVBgNVBAQTDkNPTEwgUk9EUklHVUVaMRYwFAYDVQQqEw1DRVNBUiBFRFVBUkRPMSUwIwYDVQQDExxDRVNBUiBFRFVBUkRPIENPTEwgUk9EUklHVUVaMRIwEAYDVQQFEwlDSTE5OTQ3NDkwggEiMA0GCSqGSIb3DQEBAQUAA4IBDwAwggEKAoIBAQDxZMEX8mLYfYh+Ip/Q0lN1RPipQF6IdwiCJ7dy+h9jM7MBgCWB/glJXyjSQcFdBxwkVaVqJXsfzf4UVRKOwXgKuclJQvPJL+0k95ACLvkUtVBQDFvEZdShvngtN42DKsAfT6NnItDvAOrf57h/lvg7M/zpmX8my2votvmcwgTVhs8hecteEOknjrwOKERQL6LWUnqHOyDLgirf0/pHWWejCuyCwCNUEU41D0hYCjd1IW6UbCx88ODWJc+ilKUmFlT6hOb2juIeIYUkqUJ3gIg0TXxsc9l87IZ6VEt/sd0f15SLzMS2+4oLe635QgcgAHoPbGxfZ6P7CXeKtnnYAx9hAgMBAAGjggLYMIIC1DAMBgNVHRMBAf8EAjAAMB0GA1UdDgQWBBQK4Egjq19Wr8YOsgAIIVnGtLG27DAfBgNVHSMEGDAWgBS+NVRiaGDnJtMxwV+XseL2ZM4H9TAOBgNVHQ8BAf8EBAMCBeAwTwYDVR0RBEgwRoEXQ09MTFJPRFJJR1VFWkBHTUFJTC5DT02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NBQADggIBAATj+YxLgq3emW/gdwC1JvFnkmBAMtHWmuGSanT/GdAJoT7LdxiT+Qcrvb6rtgNN7kD+6Hx7lYS2xoTrToALwtBE5ZFT/S+n/dn9aDGQ7T0T6U8/S6BW9OdNUFapWkN65o2J40cUeIAY39z8sZH+eufsYW3JLFrvq4prV2Zj0yJa1/0j1WCJnpEFHVK1OzrVgxnBgPvwPwhM8Y7oM6tqTKg2yMyS9LCLydwAt/UOqkGl1gvQ7RU/SM+zQj/Cncs9J1pOr4GUtqLNOebzSqH/VZQw8npSBCqgtgC3ktrkN7HNG81drHHWz6hXNj2vNEn1Qd7o4E5QMO8dfBTzSEiHxTySDsDdxcG/P6uhYB6nx7g6zOY4JeiHhXqw8gO327J/lYAmPfyj4uQuA0bq+rdFgS8Aqw/C9NDW9ikXjsWe+lyDxR/3XBkBp/1Zk+hdnzmwAorf9mbUs6gjcPYL+AloznQamHVHQJ8oxMtWwAKM+SeXpTq2yNtUvKRMJ4NriXvE1Xbted0XOCMGqSHPdYKHgd5OE6Fy0TIGT2urP0MyLuW7bWnQYf9WnSOQX3GY8gl3kwy2ID433fOlQADSugle2gO/S4aFLqF+lt5tTac39iBkV9lO04bf8Mi+rcVqg9EZgnNwOJS7GRb5P9ohUWggaRFo6u25dLzzkzPHeG1pAy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512"/>
        <DigestValue>Vnad4rdQLdcgx42yxaMvXlmXV+PFtEj01pfL7v9TygWMZpqSfoo3erT8DWJFOkRzkqLGdz3kdcpxt3EnYCKCIg==</DigestValue>
      </Reference>
      <Reference URI="/xl/calcChain.xml?ContentType=application/vnd.openxmlformats-officedocument.spreadsheetml.calcChain+xml">
        <DigestMethod Algorithm="http://www.w3.org/2001/04/xmlenc#sha512"/>
        <DigestValue>0WQjC44je7X84/htGHrTs0MId31vD3aOpy7jaleMx09b86bAkpKGKuA2Ez61sExDVGMEbDiq/PrDQwak/HyviA==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+AjIm+0CYCoSh3SDy8tysplnUZmjZDgqLDcHLk5jcl5ZcmB7A86lk1m2cRmxuICh45hflMT0dK63Zl0kBg7tFA==</DigestValue>
      </Reference>
      <Reference URI="/xl/drawings/drawing1.xml?ContentType=application/vnd.openxmlformats-officedocument.drawing+xml">
        <DigestMethod Algorithm="http://www.w3.org/2001/04/xmlenc#sha512"/>
        <DigestValue>V2m6p1jS2IK4k6o8dG0Wf+AQ0u+NfGZ6inglianZ69zTqeCsyfeSGcOyJqlEvgQaxGKdYpMAq8+Sd5kV9jgLag==</DigestValue>
      </Reference>
      <Reference URI="/xl/drawings/drawing2.xml?ContentType=application/vnd.openxmlformats-officedocument.drawing+xml">
        <DigestMethod Algorithm="http://www.w3.org/2001/04/xmlenc#sha512"/>
        <DigestValue>3f7c3GfJChnUpPfJpYNhT6ZZMDpg3PXFvwErf+IHjOwzT/laxIkYo86t16WzTkvxwxhPhKRt54VmkKpRA2NikQ==</DigestValue>
      </Reference>
      <Reference URI="/xl/drawings/drawing3.xml?ContentType=application/vnd.openxmlformats-officedocument.drawing+xml">
        <DigestMethod Algorithm="http://www.w3.org/2001/04/xmlenc#sha512"/>
        <DigestValue>e5H+z5XgPA0ayYMSmbsZYKsh7tJNqs7dCU6vmhJU2ASfxkiYFpkKuTUR/QUU8bV6he/6zEiiPmcxffA0saGCvQ==</DigestValue>
      </Reference>
      <Reference URI="/xl/drawings/drawing4.xml?ContentType=application/vnd.openxmlformats-officedocument.drawing+xml">
        <DigestMethod Algorithm="http://www.w3.org/2001/04/xmlenc#sha512"/>
        <DigestValue>XCOjWofWgsUGDTSudgiirU0Xdg2UJaJjSShzALJU6jtPYdvcX6JW1/PrpgK2Qxp604fMhaJyoXU5sAIm0biPUA==</DigestValue>
      </Reference>
      <Reference URI="/xl/drawings/drawing5.xml?ContentType=application/vnd.openxmlformats-officedocument.drawing+xml">
        <DigestMethod Algorithm="http://www.w3.org/2001/04/xmlenc#sha512"/>
        <DigestValue>jj1+dSaF3MTaCLOPTafMQoRszyjoPQkYN+M2jeUwnt0r2qdV8LidwGgAFelkpMuDgWiHkjMrJMVVeTd4SYqAKw==</DigestValue>
      </Reference>
      <Reference URI="/xl/drawings/drawing6.xml?ContentType=application/vnd.openxmlformats-officedocument.drawing+xml">
        <DigestMethod Algorithm="http://www.w3.org/2001/04/xmlenc#sha512"/>
        <DigestValue>1kA+OlV29ju+s7UCkybAvZ/JsWJNDlt8f0K7EnHRSpZ7/4sElFIvP9uGLZVbNY5D6eKkyq25V0QbUFY+piyHDg==</DigestValue>
      </Reference>
      <Reference URI="/xl/drawings/vmlDrawing1.vml?ContentType=application/vnd.openxmlformats-officedocument.vmlDrawing">
        <DigestMethod Algorithm="http://www.w3.org/2001/04/xmlenc#sha512"/>
        <DigestValue>NBXOhPAvkQMzX6Czx3lN1j6jpASLbZBUDJvndp6nX0IT5YpFARMVxuew5ELnlPpJh3O6vlvCOo4whwer92bHbQ==</DigestValue>
      </Reference>
      <Reference URI="/xl/media/image1.png?ContentType=image/png">
        <DigestMethod Algorithm="http://www.w3.org/2001/04/xmlenc#sha512"/>
        <DigestValue>n5v5PIWRjQm2c5SJV3ewztShRNH+AznOJDZx2ZMxV1kcrbd3bJ3Pv3veOR8HYILJB689zitKDeRZIWx3rKqcZQ==</DigestValue>
      </Reference>
      <Reference URI="/xl/media/image2.emf?ContentType=image/x-emf">
        <DigestMethod Algorithm="http://www.w3.org/2001/04/xmlenc#sha512"/>
        <DigestValue>drgqZUceXrgEwwnLESmX8qSJDqCtFnVgGjpGqVJ6rv9PnkM8kXd3T7LQ2ixC1ZQUO/9et4djUMC9dPtSnI73Ag==</DigestValue>
      </Reference>
      <Reference URI="/xl/printerSettings/printerSettings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10.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12.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1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5.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6.bin?ContentType=application/vnd.openxmlformats-officedocument.spreadsheetml.printerSettings">
        <DigestMethod Algorithm="http://www.w3.org/2001/04/xmlenc#sha512"/>
        <DigestValue>QESpF+jW1Us0nWbzJIYVdvEVV5p1QNTgqMSDhWdz67iOfFZDmUWVHoVZ41KiG57YQEs/ozWy7fhgh6Ckmay9HQ==</DigestValue>
      </Reference>
      <Reference URI="/xl/printerSettings/printerSettings17.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18.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9.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0.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1.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2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5.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3.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4.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5.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6.bin?ContentType=application/vnd.openxmlformats-officedocument.spreadsheetml.printerSettings">
        <DigestMethod Algorithm="http://www.w3.org/2001/04/xmlenc#sha512"/>
        <DigestValue>Qz9yOqy1NEvz+7LtmX2HPwzB0+3rgKfIBo3mzlaEIA6ekLSVwqoDBRQQWC+8LG21JJEUkPVGe9HH+ELYN3jDnA==</DigestValue>
      </Reference>
      <Reference URI="/xl/printerSettings/printerSettings7.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8.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9.bin?ContentType=application/vnd.openxmlformats-officedocument.spreadsheetml.printerSettings">
        <DigestMethod Algorithm="http://www.w3.org/2001/04/xmlenc#sha512"/>
        <DigestValue>xOaoqvdY2+vsDDUbenH5ZyC0fPEn+/pk6YNXm0fWcr5DudKZunUGeUgS1F/3aaIwGTTaE8aTtFeRL6YoQRSPRQ==</DigestValue>
      </Reference>
      <Reference URI="/xl/sharedStrings.xml?ContentType=application/vnd.openxmlformats-officedocument.spreadsheetml.sharedStrings+xml">
        <DigestMethod Algorithm="http://www.w3.org/2001/04/xmlenc#sha512"/>
        <DigestValue>QLjYOolGxRbr1m/U4WS+/wwReHhq0Q/LbYzLsHg5WweXigZbj1nG7c0zP+NP8e57fTcUlJzEVlT7fHbZLx56jg==</DigestValue>
      </Reference>
      <Reference URI="/xl/styles.xml?ContentType=application/vnd.openxmlformats-officedocument.spreadsheetml.styles+xml">
        <DigestMethod Algorithm="http://www.w3.org/2001/04/xmlenc#sha512"/>
        <DigestValue>LITSzS5K8hGhZ/enXpZiPAzFszT3A2DoQ8Vv7jMcHI5CTASB8k3NMElt5oh6Zq9hBbtVWoPDJNNk0ePz9yG2kw==</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c5x768DS338fm5GsThPnpVtBjmij8rTrq5juMmqK2mJhn+M2JO/BmRdTjvTS8oYq5vDPJg0R3bRwJBnS/hc5BA==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qUem5huglgqa8b/GB3VJbkgBZpn1d17blgEkp0/0hLR0D/VxmL3bcE4PTVRuOXnWxBmUUO63vqT+GQOwIjVPFg==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JIHuxA20bSCXqsusRySs55yPDMx6VxSExo6POQ9TeXv18c+O0+Hf0rX5bRJ/jckV1dlNMnnSKPtzUZzxcbvneA==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01/Zj6c/M2WrlhwWU2HAm4BA0NaiTHCYG5eZ2L0qZd0yLUc+XEvzYgUXg3Uy1ktNTg8UemJNKkfSyKCG0l7xxw==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XowdR0Tge9HWJ+fy+0XrHoyxRdZ2tpYwACguR4aDHcbbL5lE9IbQZ2qtuVPKXfd897jfkbDZMdYyfDfMd04FGQ==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LdH+lGTRdVL0k7fKM+H3kJpEuNoAd8Ni+ZmpFPmJ9n7x71dCBsCEa4qxUmXEAfYpKC/UqPic7vMHm+sDSCiFLQ==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/kvF1aJw2kXqvIAxjNBV+9ZOlLD/s46IBulwOp/GS+LoMQjPjsHaZ3LYuUU/JnsITpqAyxXby6Jf50mqzIThWw==</DigestValue>
      </Reference>
      <Reference URI="/xl/worksheets/sheet1.xml?ContentType=application/vnd.openxmlformats-officedocument.spreadsheetml.worksheet+xml">
        <DigestMethod Algorithm="http://www.w3.org/2001/04/xmlenc#sha512"/>
        <DigestValue>ERObRQcfggcOnOP9UgYhGabG7LZ9Zc8u1EccFUnDBXZFeN7wqRoqA4BfNO6pp78j+53fdXXdnZVy9mhm+Vy2+Q==</DigestValue>
      </Reference>
      <Reference URI="/xl/worksheets/sheet2.xml?ContentType=application/vnd.openxmlformats-officedocument.spreadsheetml.worksheet+xml">
        <DigestMethod Algorithm="http://www.w3.org/2001/04/xmlenc#sha512"/>
        <DigestValue>SLwsIOxGBnqt99pPws3mDdwSmrG7idCFjhyg3+KPSqQgbi63l0pe6Ga3sycZsJCOpZgOM28trIi+RmCkmvZFFw==</DigestValue>
      </Reference>
      <Reference URI="/xl/worksheets/sheet3.xml?ContentType=application/vnd.openxmlformats-officedocument.spreadsheetml.worksheet+xml">
        <DigestMethod Algorithm="http://www.w3.org/2001/04/xmlenc#sha512"/>
        <DigestValue>FvMSdwxq+rEWREymKIPZO5AkklPyZ5wWPpvWV4AIZNkLY3KPBcsQWnR38i3jdn4M9X1PqD8NCP/s+vhsnzKHlw==</DigestValue>
      </Reference>
      <Reference URI="/xl/worksheets/sheet4.xml?ContentType=application/vnd.openxmlformats-officedocument.spreadsheetml.worksheet+xml">
        <DigestMethod Algorithm="http://www.w3.org/2001/04/xmlenc#sha512"/>
        <DigestValue>JHGrQQC0zBOm2WrDL9Sf9ktMyHefiI1G8e2tyW6X7pAMxlV1XsuMYUh3XxPdacukghvmgg9Lv0BpR8K2EHdrJA==</DigestValue>
      </Reference>
      <Reference URI="/xl/worksheets/sheet5.xml?ContentType=application/vnd.openxmlformats-officedocument.spreadsheetml.worksheet+xml">
        <DigestMethod Algorithm="http://www.w3.org/2001/04/xmlenc#sha512"/>
        <DigestValue>28PqR7uTytxgU+DlF+5ZSzTpCBeg1eu2k8NOlH9C/OONVOsfL3iJfZkrlK24ePQNIRQjnQ1KDLBq41G6/LjrMw==</DigestValue>
      </Reference>
      <Reference URI="/xl/worksheets/sheet6.xml?ContentType=application/vnd.openxmlformats-officedocument.spreadsheetml.worksheet+xml">
        <DigestMethod Algorithm="http://www.w3.org/2001/04/xmlenc#sha512"/>
        <DigestValue>UiBnoNWoYnpdSOprnMrS1LKh9T1I0mqtDt4qmIfiwnZeG+T9V3LXnHnUp1V1asVq8KzOnHequi+LdiNcc9lCxA==</DigestValue>
      </Reference>
      <Reference URI="/xl/worksheets/sheet7.xml?ContentType=application/vnd.openxmlformats-officedocument.spreadsheetml.worksheet+xml">
        <DigestMethod Algorithm="http://www.w3.org/2001/04/xmlenc#sha512"/>
        <DigestValue>1NuMnBmDS61pMB3pDXDDX3OWnaNMVAEZXNHNgv16ixfvkzMxWjYpdJuE52rg7gaGBwF9eG+maTc1May0p/KMIg==</DigestValue>
      </Reference>
      <Reference URI="/xl/worksheets/sheet8.xml?ContentType=application/vnd.openxmlformats-officedocument.spreadsheetml.worksheet+xml">
        <DigestMethod Algorithm="http://www.w3.org/2001/04/xmlenc#sha512"/>
        <DigestValue>8KzdIqBk651sVVSC9HG72I4+vvpFt0ddDyx5EbcM0awYXSwWF2mGct0fiW1ELGNBboO1Pw277RJtZEH5iGHKSA==</DigestValue>
      </Reference>
      <Reference URI="/xl/worksheets/sheet9.xml?ContentType=application/vnd.openxmlformats-officedocument.spreadsheetml.worksheet+xml">
        <DigestMethod Algorithm="http://www.w3.org/2001/04/xmlenc#sha512"/>
        <DigestValue>yxRBaq+TTjol+LE8R/F3XDqt2LzvOotDqHgOa3/zpt5ux5iaj7fjEq8YqswAJlyY5aG9QKunjuwjrl78zJrp2w==</DigestValue>
      </Reference>
    </Manifest>
    <SignatureProperties>
      <SignatureProperty Id="idSignatureTime" Target="#idPackageSignature">
        <mdssi:SignatureTime xmlns:mdssi="http://schemas.openxmlformats.org/package/2006/digital-signature">
          <mdssi:Format>YYYY-MM-DDThh:mm:ssTZD</mdssi:Format>
          <mdssi:Value>2025-03-31T17:02:49Z</mdssi:Value>
        </mdssi:SignatureTime>
      </SignatureProperty>
    </SignatureProperties>
  </Object>
  <Object Id="idOfficeObject">
    <SignatureProperties>
      <SignatureProperty Id="idOfficeV1Details" Target="#idPackageSignature">
        <SignatureInfoV1 xmlns="http://schemas.microsoft.com/office/2006/digsig">
          <SetupID>{8E5441BF-DC21-4289-ABFB-EAC5FE64622C}</SetupID>
          <SignatureText>César Coll</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2025-03-31T17:02:49Z</xd:SigningTime>
          <xd:SigningCertificate>
            <xd:Cert>
              <xd:CertDigest>
                <DigestMethod Algorithm="http://www.w3.org/2001/04/xmlenc#sha512"/>
                <DigestValue>XtKtV3m+YO6E700pyqpWGUlpZSjdM+zptCgw9wVgN58nLHEsrX9o5pl7k08WrX5CYiF/4e7ScEB33mHsrKXVSg==</DigestValue>
              </xd:CertDigest>
              <xd:IssuerSerial>
                <X509IssuerName>SERIALNUMBER=RUC80080610-7, CN=CODE100 S.A., OU=Prestador Cualificado de Servicios de Confianza, O=ICPP, C=PY</X509IssuerName>
                <X509SerialNumber>44638678764348640685699271912132161356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8BAAB/AAAAAAAAAAAAAAAYIQAAjw8AACBFTUYAAAEANBkAAJoAAAAGAAAAAAAAAAAAAAAAAAAAgAcAADgEAABWAgAAUAEAAAAAAAAAAAAAAAAAAPAfCQCAIAUACgAAABAAAAAAAAAAAAAAAEsAAAAQAAAAAAAAAAUAAAAeAAAAGAAAAAAAAAAAAAAAEAEAAIAAAAAnAAAAGAAAAAEAAAAAAAAAAAAAAAAAAAAlAAAADAAAAAEAAABMAAAAZAAAAAAAAAAAAAAADwEAAH8AAAAAAAAAAAAAAB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8PDwAAAAAAAlAAAADAAAAAEAAABMAAAAZAAAAAAAAAAAAAAADwEAAH8AAAAAAAAAAAAAABABAACAAAAAIQDwAAAAAAAAAAAAAACAPwAAAAAAAAAAAACAPwAAAAAAAAAAAAAAAAAAAAAAAAAAAAAAAAAAAAAAAAAAJQAAAAwAAAAAAACAKAAAAAwAAAABAAAAJwAAABgAAAABAAAAAAAAAPDw8AAAAAAAJQAAAAwAAAABAAAATAAAAGQAAAAAAAAAAAAAAA8BAAB/AAAAAAAAAAAAAAAQ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AAAAAAAlAAAADAAAAAEAAABMAAAAZAAAAAAAAAAAAAAADwEAAH8AAAAAAAAAAAAAABABAACAAAAAIQDwAAAAAAAAAAAAAACAPwAAAAAAAAAAAACAPwAAAAAAAAAAAAAAAAAAAAAAAAAAAAAAAAAAAAAAAAAAJQAAAAwAAAAAAACAKAAAAAwAAAABAAAAJwAAABgAAAABAAAAAAAAAP///wAAAAAAJQAAAAwAAAABAAAATAAAAGQAAAAAAAAAAAAAAA8BAAB/AAAAAAAAAAAAAAAQ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GMOPA9Be23Wop5ADJmlRYuSYkAD+////yMWPA1+jZV0AAAAAAAAACAAAAAAAAAAAEOgQBgIAAADhu19duKRlXWiW9AWHo2VdAAAAAAiSzRS4+wIGAgAAAOG7X10AQAAAQaRlXQAAAAC4+wIGAgAAAOG7X10AAAAAAAAAAAAAAADAw48DAAAAAE4AZQB0AFUASQBfAEgAaQBkAGQAUwBPAEYAVABXAEEAUgBFAFwATQC6eg5uIMSPA32UK3cAANt1FMSPAwAAAAAcxI8DAAAAAJUbomEAANt1AAAAABMAFAAmaVFi0F7bdTTEjwME+Kt1AAAAAAAAAADoxNx1ZHYACAAAAAAlAAAADAAAAAEAAAAYAAAADAAAAAAAAAASAAAADAAAAAEAAAAeAAAAGAAAAMMAAAAEAAAA9wAAABEAAAAlAAAADAAAAAEAAABUAAAAhAAAAMQAAAAEAAAA9QAAABAAAAABAAAAqyr5QY7j+EHEAAAABAAAAAkAAABMAAAAAAAAAAAAAAAAAAAA//////////9gAAAAMwAxAC8AMwAvADIAMAAyADUAAAAGAAAABgAAAAQAAAAGAAAABAAAAAYAAAAGAAAABgAAAAYAAABLAAAAQAAAADAAAAAFAAAAIAAAAAEAAAABAAAAEAAAAAAAAAAAAAAAEAEAAIAAAAAAAAAAAAAAABABAACAAAAAUgAAAHABAAACAAAAEAAAAAcAAAAAAAAAAAAAALwCAAAAAAAAAQICIlMAeQBzAHQAZQBtAAAAAAAAAAAAAAAAAAAAAAAAAAAAAAAAAAAAAAAAAAAAAAAAAAAAAAAAAAAAAAAAAAAAAAAAAJADCQAAANxnrXeIBtgAMOiQAwAAAACop5ADqKeQA/xoUWIAAAAAlRuiYQkAAAAAAAAAAAAAAAAAAAAAAAAAkKiQAwAAAAAAAAAAAAAAAAAAAAAAAAAAAAAAAAAAAAAAAAAAAAAAAAAAAAAAAAAAAAAAAAAAAAAAAAAAAAAAAAAAsHfyWQ5uIOKPAxjTqXeop5ADlRuiYQAAAAAo1Kl3//8AAAAAAAAL1al3C9Wpd1DijwNU4o8D/GhRYgAAAAAAAAAAAAAAACH4Kncw6JADBwAAAIjijwOI4o8DAAIAAPz///8B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5hgAAAAAAAAAAAAAXQMCAAAAAgAAAAUAAAAAAF0DzAFdAwAAAAAgAAAAfBxdAwAAAAAAAJADeBxdA3xS5l1siY4D/l6pdwAAAAD+Xql3AAAAAAAAAAAgAAAAFAAAADjoyxiIiY4DXTeIbQAAkAMAAAAAIAAAAHj2OQagDwAAAACOA8TGY10gAAAAAQAAAM9zZV0YrRt9AwAAAG9zZV0ERNxd3KobfVzJ3F30iY4DePY5Bv////8AAAAAp9dsXQAAAAAAAAAAIfgqd1COjgMGAAAA+IqOA/iKjgMAAgAA/P///wEAAAAAAAAAAAAAAAAAAAAAAAAAAAA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HAAAABHAAAAKQAAADMAAABIAAAAFQAAACEA8AAAAAAAAAAAAAAAgD8AAAAAAAAAAAAAgD8AAAAAAAAAAAAAAAAAAAAAAAAAAAAAAAAAAAAAAAAAACUAAAAMAAAAAAAAgCgAAAAMAAAABAAAAFIAAABwAQAABAAAAPD///8AAAAAAAAAAAAAAACQAQAAAAAAAQAAAABzAGUAZwBvAGUAIAB1AGkAAAAAAAAAAAAAAAAAAAAAAAAAAAAAAAAAAAAAAAAAAAAAAAAAAAAAAAAAAAAAAAAAAAAAAHSKjgMgDQCEAAAAAODQa/bIiY4DAOSqYcDftAXAHeYUyKobfQIAAACIi44DJ8V/Xf////+Ui44DD2BqXYioG30tAAAAaJCOA+dbal3A37QFAAAAAAAAAAAAAABA1O7cXQAAAEIBqht9UCToGAEAAAD0i44DmFRCGAAAAAAAAI4DAAAAACAAAAAAAAAAAgAAAAgAAAAHAAAAwB3mFKzo5hgBAAAAAAAAAAyNjgMMjY4DmbpmXQhf0BQJAAAAAAAbfQkAAAAAAAAAIfgqdxAAkAEJAAAAjIuOA4yLjgMAAgAA/P///wEAAAAAAAAAAAAAAAAAAAAAAAAA6MTcdWR2AAgAAAAAJQAAAAwAAAAEAAAAGAAAAAwAAAAAAAAAEgAAAAwAAAABAAAAHgAAABgAAAApAAAAMwAAAHEAAABIAAAAJQAAAAwAAAAEAAAAVAAAAIgAAAAqAAAAMwAAAG8AAABHAAAAAQAAAKsq+UGO4/hBKgAAADMAAAAKAAAATAAAAAAAAAAAAAAAAAAAAP//////////YAAAAEMA6QBzAGEAcgAgAEMAbwBsAGwACgAAAAgAAAAHAAAACAAAAAYAAAAEAAAACgAAAAkAAAAEAAAABAAAAEsAAABAAAAAMAAAAAUAAAAgAAAAAQAAAAEAAAAQAAAAAAAAAAAAAAAQAQAAgAAAAAAAAAAAAAAAEAEAAIAAAAAlAAAADAAAAAIAAAAnAAAAGAAAAAUAAAAAAAAA////AAAAAAAlAAAADAAAAAUAAABMAAAAZAAAAAAAAABQAAAADwEAAHwAAAAAAAAAUAAAABA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cAAAAYAAAABQAAAAAAAAD///8AAAAAACUAAAAMAAAABQAAAEwAAABkAAAACQAAAGAAAAD/AAAAbAAAAAkAAABgAAAA9wAAAA0AAAAhAPAAAAAAAAAAAAAAAIA/AAAAAAAAAAAAAIA/AAAAAAAAAAAAAAAAAAAAAAAAAAAAAAAAAAAAAAAAAAAlAAAADAAAAAAAAIAoAAAADAAAAAUAAAAnAAAAGAAAAAUAAAAAAAAA////AAAAAAAlAAAADAAAAAUAAABMAAAAZAAAAAkAAABwAAAABgEAAHwAAAAJAAAAcAAAAP4AAAANAAAAIQDwAAAAAAAAAAAAAACAPwAAAAAAAAAAAACAPwAAAAAAAAAAAAAAAAAAAAAAAAAAAAAAAAAAAAAAAAAAJQAAAAwAAAAAAACAKAAAAAwAAAAFAAAAJQAAAAwAAAABAAAAGAAAAAwAAAAAAAAAEgAAAAwAAAABAAAAFgAAAAwAAAAAAAAAVAAAAEQBAAAKAAAAcAAAAAUBAAB8AAAAAQAAAKsq+UGO4/hBCgAAAHAAAAApAAAATAAAAAQAAAAJAAAAcAAAAAcBAAB9AAAAoAAAAEYAaQByAG0AYQBkAG8AIABwAG8AcgA6ACAAQwBFAFMAQQBSACAARQBEAFUAQQBSAEQATwAgAEMATwBMAEwAIABSAE8ARABSAEkARwBVAEUAWgAAAAYAAAADAAAABAAAAAkAAAAGAAAABwAAAAcAAAADAAAABwAAAAcAAAAEAAAAAwAAAAMAAAAHAAAABgAAAAYAAAAHAAAABwAAAAMAAAAGAAAACAAAAAgAAAAHAAAABwAAAAgAAAAJAAAAAwAAAAcAAAAJAAAABQAAAAUAAAADAAAABwAAAAkAAAAIAAAABwAAAAMAAAAIAAAACAAAAAYAAAAGAAAAFgAAAAwAAAAAAAAAJQAAAAwAAAACAAAADgAAABQAAAAAAAAAEAAAABQAAAA=</Object>
  <Object Id="idInvalidSigLnImg">AQAAAGwAAAAAAAAAAAAAAA8BAAB/AAAAAAAAAAAAAAAYIQAAjw8AACBFTUYAAAEA1BwAAKAAAAAGAAAAAAAAAAAAAAAAAAAAgAcAADgEAABWAgAAUAEAAAAAAAAAAAAAAAAAAPAfCQCAIAUACgAAABAAAAAAAAAAAAAAAEsAAAAQAAAAAAAAAAUAAAAeAAAAGAAAAAAAAAAAAAAAEAEAAIAAAAAnAAAAGAAAAAEAAAAAAAAAAAAAAAAAAAAlAAAADAAAAAEAAABMAAAAZAAAAAAAAAAAAAAADwEAAH8AAAAAAAAAAAAAAB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8PDwAAAAAAAlAAAADAAAAAEAAABMAAAAZAAAAAAAAAAAAAAADwEAAH8AAAAAAAAAAAAAABABAACAAAAAIQDwAAAAAAAAAAAAAACAPwAAAAAAAAAAAACAPwAAAAAAAAAAAAAAAAAAAAAAAAAAAAAAAAAAAAAAAAAAJQAAAAwAAAAAAACAKAAAAAwAAAABAAAAJwAAABgAAAABAAAAAAAAAPDw8AAAAAAAJQAAAAwAAAABAAAATAAAAGQAAAAAAAAAAAAAAA8BAAB/AAAAAAAAAAAAAAAQ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AAAAAAAlAAAADAAAAAEAAABMAAAAZAAAAAAAAAAAAAAADwEAAH8AAAAAAAAAAAAAABABAACAAAAAIQDwAAAAAAAAAAAAAACAPwAAAAAAAAAAAACAPwAAAAAAAAAAAAAAAAAAAAAAAAAAAAAAAAAAAAAAAAAAJQAAAAwAAAAAAACAKAAAAAwAAAABAAAAJwAAABgAAAABAAAAAAAAAP///wAAAAAAJQAAAAwAAAABAAAATAAAAGQAAAAAAAAAAAAAAA8BAAB/AAAAAAAAAAAAAAAQ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dACAAAAfqbJd6PIeqDCQFZ4JTd0Lk/HMVPSGy5uFiE4GypVJ0KnHjN9AAABAGwAAACcz+7S6ffb7fnC0t1haH0hMm8aLXIuT8ggOIwoRKslP58cK08AAAFZyQAAAMHg9P///////////+bm5k9SXjw/SzBRzTFU0y1NwSAyVzFGXwEBAgAACA8mnM/u69/SvI9jt4tgjIR9FBosDBEjMVTUMlXWMVPRKUSeDxk4AAAARX4AAADT6ff///////+Tk5MjK0krSbkvUcsuT8YVJFoTIFIrSbgtTcEQHEcAAAAAAJzP7vT6/bTa8kRleixHhy1Nwi5PxiQtTnBwcJKSki81SRwtZAgOIwBkAAAAweD02+35gsLqZ5q6Jz1jNEJyOUZ4qamp+/v7////wdPeVnCJAQECQX4AAACv1/Ho8/ubzu6CwuqMudS3u769vb3////////////L5fZymsABAgMAAAAAAK/X8fz9/uLx+snk9uTy+vz9/v///////////////8vl9nKawAECA4YRAAAAotHvtdryxOL1xOL1tdry0+r32+350+r3tdryxOL1pdPvc5rAAQIDAAAAAABpj7ZnjrZqj7Zqj7ZnjrZtkbdukrdtkbdnjrZqj7ZojrZ3rdUCAwQAdQ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BjDjwPQXtt1qKeQAyZpUWLkmJAA/v///8jFjwNfo2VdAAAAAAAAAAgAAAAAAAAAABDoEAYCAAAA4btfXbikZV1olvQFh6NlXQAAAAAIks0UuPsCBgIAAADhu19dAEAAAEGkZV0AAAAAuPsCBgIAAADhu19dAAAAAAAAAAAAAAAAwMOPAwAAAABOAGUAdABVAEkAXwBIAGkAZABkAFMATwBGAFQAVwBBAFIARQBcAE0AunoObiDEjwN9lCt3AADbdRTEjwMAAAAAHMSPAwAAAACVG6JhAADbdQAAAAATABQAJmlRYtBe23U0xI8DBPirdQAAAAAAAAAA6MTcdWR2AAgAAAAAJQAAAAwAAAABAAAAGAAAAAwAAAD/AAAAEgAAAAwAAAABAAAAHgAAABgAAAAiAAAABAAAAHIAAAARAAAAJQAAAAwAAAABAAAAVAAAAKgAAAAjAAAABAAAAHAAAAAQAAAAAQAAAKsq+UGO4/hBIwAAAAQAAAAPAAAATAAAAAAAAAAAAAAAAAAAAP//////////bAAAAEYAaQByAG0AYQAgAG4AbwAgAHYA4QBsAGkAZABhAHQABgAAAAMAAAAEAAAACQAAAAYAAAADAAAABwAAAAcAAAADAAAABQAAAAYAAAADAAAAAwAAAAcAAAAGAAAASwAAAEAAAAAwAAAABQAAACAAAAABAAAAAQAAABAAAAAAAAAAAAAAABABAACAAAAAAAAAAAAAAAAQAQAAgAAAAFIAAABwAQAAAgAAABAAAAAHAAAAAAAAAAAAAAC8AgAAAAAAAAECAiJTAHkAcwB0AGUAbQAAAAAAAAAAAAAAAAAAAAAAAAAAAAAAAAAAAAAAAAAAAAAAAAAAAAAAAAAAAAAAAAAAAAAAAACQAwkAAADcZ613iAbYADDokAMAAAAAqKeQA6inkAP8aFFiAAAAAJUbomEJAAAAAAAAAAAAAAAAAAAAAAAAAJCokAMAAAAAAAAAAAAAAAAAAAAAAAAAAAAAAAAAAAAAAAAAAAAAAAAAAAAAAAAAAAAAAAAAAAAAAAAAAAAAAAAAALB38lkObiDijwMY06l3qKeQA5UbomEAAAAAKNSpd///AAAAAAAAC9WpdwvVqXdQ4o8DVOKPA/xoUWIAAAAAAAAAAAAAAAAh+Cp3MOiQAwcAAACI4o8DiOKPAwACAAD8////AQ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OYYAAAAAAAAAAAAAF0DAgAAAAIAAAAFAAAAAABdA8wBXQMAAAAAIAAAAHwcXQMAAAAAAACQA3gcXQN8UuZdbImOA/5eqXcAAAAA/l6pdwAAAAAAAAAAIAAAABQAAAA46MsYiImOA103iG0AAJADAAAAACAAAAB49jkGoA8AAAAAjgPExmNdIAAAAAEAAADPc2VdGK0bfQMAAABvc2VdBETcXdyqG31cydxd9ImOA3j2OQb/////AAAAAKfXbF0AAAAAAAAAACH4KndQjo4DBgAAAPiKjgP4io4DAAIAAPz///8BAAAAAAAAAAAAAAAAAAAAAAAAAAAAAAAAAAAAZHYACAAAAAAlAAAADAAAAAMAAAAYAAAADAAAAAAAAAASAAAADAAAAAEAAAAWAAAADAAAAAgAAABUAAAAVAAAAAoAAAAnAAAAHgAAAEoAAAABAAAAqyr5QY7j+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BwAAAARwAAACkAAAAzAAAASAAAABUAAAAhAPAAAAAAAAAAAAAAAIA/AAAAAAAAAAAAAIA/AAAAAAAAAAAAAAAAAAAAAAAAAAAAAAAAAAAAAAAAAAAlAAAADAAAAAAAAIAoAAAADAAAAAQAAABSAAAAcAEAAAQAAADw////AAAAAAAAAAAAAAAAkAEAAAAAAAEAAAAAcwBlAGcAbwBlACAAdQBpAAAAAAAAAAAAAAAAAAAAAAAAAAAAAAAAAAAAAAAAAAAAAAAAAAAAAAAAAAAAAAAAAAAAAAB0io4DIA0AhAAAAADg0Gv2yImOAwDkqmHA37QFwB3mFMiqG30CAAAAiIuOAyfFf13/////lIuOAw9gal2IqBt9LQAAAGiQjgPnW2pdwN+0BQAAAAAAAAAAAAAAQNTu3F0AAABCAaobfVAk6BgBAAAA9IuOA5hUQhgAAAAAAACOAwAAAAAgAAAAAAAAAAIAAAAIAAAABwAAAMAd5hSs6OYYAQAAAAAAAAAMjY4DDI2OA5m6Zl0IX9AUCQAAAAAAG30JAAAAAAAAACH4KncQAJABCQAAAIyLjgOMi44DAAIAAPz///8BAAAAAAAAAAAAAAAAAAAAAAAAAOjE3HVkdgAIAAAAACUAAAAMAAAABAAAABgAAAAMAAAAAAAAABIAAAAMAAAAAQAAAB4AAAAYAAAAKQAAADMAAABxAAAASAAAACUAAAAMAAAABAAAAFQAAACIAAAAKgAAADMAAABvAAAARwAAAAEAAACrKvlBjuP4QSoAAAAzAAAACgAAAEwAAAAAAAAAAAAAAAAAAAD//////////2AAAABDAOkAcwBhAHIAIABDAG8AbABsAAoAAAAIAAAABwAAAAgAAAAGAAAABAAAAAoAAAAJAAAABAAAAAQAAABLAAAAQAAAADAAAAAFAAAAIAAAAAEAAAABAAAAEAAAAAAAAAAAAAAAEAEAAIAAAAAAAAAAAAAAABABAACAAAAAJQAAAAwAAAACAAAAJwAAABgAAAAFAAAAAAAAAP///wAAAAAAJQAAAAwAAAAFAAAATAAAAGQAAAAAAAAAUAAAAA8BAAB8AAAAAAAAAFAAAAAQ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nAAAAGAAAAAUAAAAAAAAA////AAAAAAAlAAAADAAAAAUAAABMAAAAZAAAAAkAAABgAAAA/wAAAGwAAAAJAAAAYAAAAPcAAAANAAAAIQDwAAAAAAAAAAAAAACAPwAAAAAAAAAAAACAPwAAAAAAAAAAAAAAAAAAAAAAAAAAAAAAAAAAAAAAAAAAJQAAAAwAAAAAAACAKAAAAAwAAAAFAAAAJwAAABgAAAAFAAAAAAAAAP///wAAAAAAJQAAAAwAAAAFAAAATAAAAGQAAAAJAAAAcAAAAAYBAAB8AAAACQAAAHAAAAD+AAAADQAAACEA8AAAAAAAAAAAAAAAgD8AAAAAAAAAAAAAgD8AAAAAAAAAAAAAAAAAAAAAAAAAAAAAAAAAAAAAAAAAACUAAAAMAAAAAAAAgCgAAAAMAAAABQAAACUAAAAMAAAAAQAAABgAAAAMAAAAAAAAABIAAAAMAAAAAQAAABYAAAAMAAAAAAAAAFQAAABEAQAACgAAAHAAAAAFAQAAfAAAAAEAAACrKvlBjuP4QQoAAABwAAAAKQAAAEwAAAAEAAAACQAAAHAAAAAHAQAAfQAAAKAAAABGAGkAcgBtAGEAZABvACAAcABvAHIAOgAgAEMARQBTAEEAUgAgAEUARABVAEEAUgBEAE8AIABDAE8ATABMACAAUgBPAEQAUgBJAEcAVQBFAFoAAAAGAAAAAwAAAAQAAAAJAAAABgAAAAcAAAAHAAAAAwAAAAcAAAAHAAAABAAAAAMAAAADAAAABwAAAAYAAAAGAAAABwAAAAcAAAADAAAABgAAAAgAAAAIAAAABwAAAAcAAAAIAAAACQAAAAMAAAAHAAAACQAAAAUAAAAFAAAAAwAAAAcAAAAJAAAACAAAAAcAAAADAAAACAAAAAgAAAAGAAAABgAAABYAAAAMAAAAAAAAACUAAAAMAAAAAgAAAA4AAAAUAAAAAAAAABAAAAAU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Na9KfZa2gf2Ij6eO/8GMVNoQJHe/BkBWDt5BgR0LyUU=</DigestValue>
    </Reference>
    <Reference Type="http://www.w3.org/2000/09/xmldsig#Object" URI="#idOfficeObject">
      <DigestMethod Algorithm="http://www.w3.org/2001/04/xmlenc#sha256"/>
      <DigestValue>7+aDLGXjYMJly/KlhbNvfk0Ta3/Qdtn8RUPMlVtPcXg=</DigestValue>
    </Reference>
    <Reference Type="http://uri.etsi.org/01903#SignedProperties" URI="#idSignedProperties">
      <Transforms>
        <Transform Algorithm="http://www.w3.org/TR/2001/REC-xml-c14n-20010315"/>
      </Transforms>
      <DigestMethod Algorithm="http://www.w3.org/2001/04/xmlenc#sha256"/>
      <DigestValue>Fip5NFpfleaR/2sSKycr/ebu+eDBUV+OdCrmXaTzGnM=</DigestValue>
    </Reference>
  </SignedInfo>
  <SignatureValue>hACGQKvf2BI/yFViIr96EzjNyfbv9zoe0EPRbRONjw8io75JxHD1I1CkiMaUj/MQLpw4XH4pYUNv
uni0CLR9nfwuIe5bDQSNYnIFbo6MpfV+Jho65eAeiGkSOvUmtpirguLPFnVqFPDaR3R7dQly2MHy
MQMM9mO2YoOGxsl5QsqPcN60g2Snh2yLf1LtDLYInxU+BBcH+KBnFKUjdsSS7QxBPX+Q8yVIrxG0
c1L3/ijjB/MwxGDt4VmLVoJgcgITn1Xz25AnJTiZUcRP0o+kb0gc+8WrqrTcGb839QpP5MQUmRmw
xNKEN+yZYAqMxdd1dF9euf/OBD8jg7Qu7FuwsA==</SignatureValue>
  <KeyInfo>
    <X509Data>
      <X509Certificate>MIIJIjCCBwqgAwIBAgIQGPw8yi4RM/VkNE/oK0j/pjANBgkqhkiG9w0BAQsFADCBgTEWMBQGA1UEBRMNUlVDODAwODAwOTktMDERMA8GA1UEAxMIVklUIFMuQS4xODA2BgNVBAsML1ByZXN0YWRvciBDdWFsaWZpY2FkbyBkZSBTZXJ2aWNpb3MgZGUgQ29uZmlhbnphMQ0wCwYDVQQKDARJQ1BQMQswCQYDVQQGEwJQWTAeFw0yMzA0MTAxODA1MjhaFw0yNTA0MTAxODA1MjhaMIHLMRUwEwYDVQQqDAxMVUlTIEFMQkVSVE8xHzAdBgNVBAQMFkFZQUxBIEFMQkVSVElOSSBBQ09TVEExEjAQBgNVBAUTCUNJMTQ4Njg4MTEsMCoGA1UEAwwjTFVJUyBBTEJFUlRPIEFZQUxBIEFMQkVSVElOSSBBQ09TVEExCzAJBgNVBAsMAkYyMTUwMwYDVQQKDCxDRVJUSUZJQ0FETyBDVUFMSUZJQ0FETyBERSBGSVJNQSBFTEVDVFJPTklDQTELMAkGA1UEBhMCUFkwggEiMA0GCSqGSIb3DQEBAQUAA4IBDwAwggEKAoIBAQCZYwsBEuGRHcT70VT/IUMWpThxXGB/qesTAeA3tid7HzvHrDFQSnR34YyRtypytnLR+RGjxok6AQwNwCC1uPXDA/SMxvnkQl/hXyjLE4lZ2HUbwy99QZ8AZ5Px+mP1yBnKrdqpfkRAs8JVfuYFlVqrDfI2OLAux1FXIc/G0jI+AlEmxvMCD8+/YGclJGKfruJ5+BGYfQzroGJNmyFSHksh/6rBAEJFPdpGmtAQADy0n/3jHKMvZ/qoqJVsM9ZCpkjzE5jERP9dmb+Mw7/lBX1L1TGeN44HutDxLWdHkKEifWqH3GsqmFnM3ms9Ddt9VjAZcL8hnrWn+tSIXWvi32BBAgMBAAGjggRIMIIERDAMBgNVHRMBAf8EAjAAMA4GA1UdDwEB/wQEAwIF4DAsBgNVHSUBAf8EIjAgBggrBgEFBQcDBAYIKwYBBQUHAwIGCisGAQQBgjcUAgIwHQYDVR0OBBYEFNXH9PF30maCHyKSjkowfU7DxBNjMB8GA1UdIwQYMBaAFLtlEStn7YY4IBwoZxkUBGXqkaGzMIIB6wYDVR0gBIIB4jCCAd4wggHaBgwrBgEEAYLZSgEBAQcwggHIMDEGCCsGAQUFBwIBFiVodHRwczovL3d3dy5lZmlybWEuY29tLnB5L3JlcG9zaXRvcmlvMIHPBggrBgEFBQcCAjCBwhqBv0NlcnRpZmljYWRvIEN1YWxpZmljYWRvIGRlIEZpcm1hIEVsZWN0cvNuaWNhIFRpcG8gRjIgKGNsYXZlcyBlbiBkaXNwb3NpdGl2byBjdWFsaWZpY2FkbyksIHN1amV0YSBhIGxhcyBjb25kaWNpb25lcyBkZSB1c28gZXhwdWVzdGFzIGVuIGxhIERlY2xhcmFjafNuIGRlIFBy4WN0aWNhcyBkZSBDZXJ0aWZpY2FjafNuIGRlIFZJVCBTLkEuMIHABggrBgEFBQcCAjCBsxqBsFF1YWxpZmllZCBjZXJ0aWZpY2F0ZSBvZiBlbGVjdHJvbmljIHNpZ25hdHVyZSB0eXBlIEYyIChrZXlzIGluIHF1YWxpZmllZCBkZXZpY2UpLCBzdWJkdWVkIHRvIHRoZSBjb25kaXRpb25zIG9mIHVzZSBzZXQgZm9ydGggaW4gdGhlIENlcnRpZmljYXRpb24gUHJhY3RpY2UgU3RhdGVtZW50IG9mIFZJVCBTLkEuMIHQBgNVHREEgcgwgcWBFExVSVMuQVlBTEFAUFkuRVkuQ09NpIGsMIGpMRYwFAYDVQQFEw1SVUM4MDAzMDIwOC03MWcwZQYDVQQKDF5FUk5TVCAmIFlPVU5HIFBBUkFHVUFZIC0gQVVESVRPUkVTIFkgQVNFU09SRVMgREUgTkVHT0NJT1MgU09DSUVEQUQgREUgUkVTUE9OU0FCSUxJREFEIExJTUlUQURB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L/Ot70M3Ye2kzUVKVmzkregQeGL8tEIVtbb3ZwUUKPuHck5d2JRJ7QeyxLoAWgMbqr/khoQHMtaUmEjvlLk5sfJaUOzCaRvaHSYMiq1p7dK67BlUspYLeBb1uGTXw1T55W81zatIkVFucW++OV+Z6T5Lwn6vCoZTLPKd8IiD2aOrESj440O4YYazjGXwUv1BjWwdMcZP/jl3x/FsqNRjCI4YnTlMh3Uph22GtCQjnhg4UgYwULzp4GNIIcBTn/Y25TeJ/IG0cgUbObC85CzrTxjpZ1TLGPGm+fUK3IuI7hh+lFtpmDoSu24cncUEaW8Fh19TP7oaQiwwZ3BoqODHKwGsvPEYIftkXL3QUibUEMM1iag2xDJQLBmQwS8TMhsSQC2th8TXRD6hvzFEQ1XupFEEYaZt28t9W2Qirm8n+dmbCInXIoyATdFNWLGHICw6oDirsyRJlyBHX+g7dEFVtm8w00bA8g0akAM3cVY/V9plXdaT2Q5X27RQqYa1wszb315fyefW+0poInqKbOqVCbrl8NncYcDEBziUECkyd7dTktkwYyqLr3hS4sdlg2S1I4Unx8DNy7/AUrOMxixQR25TSlDySU5ETlGBsSLA50ZDtrUoW01WdwUVdB4tsCAvhE6r6BzD8arMZlqQJ7/bAkzxpAhC/79NYurcXGG45v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2hcEHNAzjb0xyYkasOrLd0qjf4qxZVxGCdNqWBsB4hs=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+Mc+Y/uAXhNBa1tu2J/KeVhM/DTfYI0hxC7tjeBUaaM=</DigestValue>
      </Reference>
      <Reference URI="/xl/drawings/drawing2.xml?ContentType=application/vnd.openxmlformats-officedocument.drawing+xml">
        <DigestMethod Algorithm="http://www.w3.org/2001/04/xmlenc#sha256"/>
        <DigestValue>KUme6xzMcpcBaTPH4PCRAkeLAHmCxCoy54anlwIaBik=</DigestValue>
      </Reference>
      <Reference URI="/xl/drawings/drawing3.xml?ContentType=application/vnd.openxmlformats-officedocument.drawing+xml">
        <DigestMethod Algorithm="http://www.w3.org/2001/04/xmlenc#sha256"/>
        <DigestValue>rTtzda+MXv/5I/DdL+CbgvkUqJt66gpG6ykdcG9haw0=</DigestValue>
      </Reference>
      <Reference URI="/xl/drawings/drawing4.xml?ContentType=application/vnd.openxmlformats-officedocument.drawing+xml">
        <DigestMethod Algorithm="http://www.w3.org/2001/04/xmlenc#sha256"/>
        <DigestValue>sJoGz4pCdxGejHU+qHD4DPOQZn4f7v5IDfgLeTq8GzI=</DigestValue>
      </Reference>
      <Reference URI="/xl/drawings/drawing5.xml?ContentType=application/vnd.openxmlformats-officedocument.drawing+xml">
        <DigestMethod Algorithm="http://www.w3.org/2001/04/xmlenc#sha256"/>
        <DigestValue>KMpvfuNocRLK3rHVkPJk8SDbJO0desN5RV6+Wx/ULmY=</DigestValue>
      </Reference>
      <Reference URI="/xl/drawings/drawing6.xml?ContentType=application/vnd.openxmlformats-officedocument.drawing+xml">
        <DigestMethod Algorithm="http://www.w3.org/2001/04/xmlenc#sha256"/>
        <DigestValue>GLOoRxCKnA9DLvl3lD8ewqh7tZzxBB+1tzGwge0Xg0g=</DigestValue>
      </Reference>
      <Reference URI="/xl/drawings/vmlDrawing1.vml?ContentType=application/vnd.openxmlformats-officedocument.vmlDrawing">
        <DigestMethod Algorithm="http://www.w3.org/2001/04/xmlenc#sha256"/>
        <DigestValue>Gqje/CZLxaBAEkmkuka0V6KAZ+c9EQ319rvWt5MSo58=</DigestValue>
      </Reference>
      <Reference URI="/xl/media/image1.png?ContentType=image/png">
        <DigestMethod Algorithm="http://www.w3.org/2001/04/xmlenc#sha256"/>
        <DigestValue>Z0BjTa2MrSoBCsJR0SBxUbgGXZf7T0aOlhk5ozDpDcI=</DigestValue>
      </Reference>
      <Reference URI="/xl/media/image2.emf?ContentType=image/x-emf">
        <DigestMethod Algorithm="http://www.w3.org/2001/04/xmlenc#sha256"/>
        <DigestValue>HXA3IasaEG5jyQqWYDXg/9HVARx55cJ58wTeczUUkZc=</DigestValue>
      </Reference>
      <Reference URI="/xl/printerSettings/printerSettings1.bin?ContentType=application/vnd.openxmlformats-officedocument.spreadsheetml.printerSettings">
        <DigestMethod Algorithm="http://www.w3.org/2001/04/xmlenc#sha256"/>
        <DigestValue>eQBwZ5I3szCo+X8115pgv3QV4XhgN4Ce87gvKJxe0To=</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eQBwZ5I3szCo+X8115pgv3QV4XhgN4Ce87gvKJxe0To=</DigestValue>
      </Reference>
      <Reference URI="/xl/printerSettings/printerSettings12.bin?ContentType=application/vnd.openxmlformats-officedocument.spreadsheetml.printerSettings">
        <DigestMethod Algorithm="http://www.w3.org/2001/04/xmlenc#sha256"/>
        <DigestValue>GyyR84UYFfbFvVrs+ip9vPggIMAXC0nxkmeUVNsGxCc=</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iFXFSz4Dh8R+3R5EqsI4J9pXIwivpLrgN5h7evEh25o=</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eQBwZ5I3szCo+X8115pgv3QV4XhgN4Ce87gvKJxe0To=</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eQBwZ5I3szCo+X8115pgv3QV4XhgN4Ce87gvKJxe0To=</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eQBwZ5I3szCo+X8115pgv3QV4XhgN4Ce87gvKJxe0To=</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BCq9O5HHwm91X0cDGi4bjZg0oXnSgv7WGiCfkpesuIU=</DigestValue>
      </Reference>
      <Reference URI="/xl/sharedStrings.xml?ContentType=application/vnd.openxmlformats-officedocument.spreadsheetml.sharedStrings+xml">
        <DigestMethod Algorithm="http://www.w3.org/2001/04/xmlenc#sha256"/>
        <DigestValue>kYzkWMsheh/disjU4wt7ItGUroNVDrDfrpmQTQg96X4=</DigestValue>
      </Reference>
      <Reference URI="/xl/styles.xml?ContentType=application/vnd.openxmlformats-officedocument.spreadsheetml.styles+xml">
        <DigestMethod Algorithm="http://www.w3.org/2001/04/xmlenc#sha256"/>
        <DigestValue>jrv7yMYe0O7noDYKTI+IGBRMMN897iQ6NZ4OplIMXwI=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v6I/qWwIYSDt6GTXZRgXsEnKtfDU3m7VTMoQlOwg91Y=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r1pan4YB4nCVRqknDt/tulbIeeENEbFXZrW/2HITUqc=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16ybpilcgcPls+LI/FLvSUju8Y/GS3FT1uphQRtddZs=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Zz0eiQOwxucXNEak9wvmMQNoIP3ChnFeqaa9hpxgxoU=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Vfwd3q6JoZRQl4XRQYCrXci0hbexTcx8ktmX1ddPPBQ=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8p06WvhogJH6kNvXKVH64MTRvxiVeyq7c5FWuQt+VUY=</DigestValue>
      </Reference>
      <Reference URI="/xl/worksheets/sheet1.xml?ContentType=application/vnd.openxmlformats-officedocument.spreadsheetml.worksheet+xml">
        <DigestMethod Algorithm="http://www.w3.org/2001/04/xmlenc#sha256"/>
        <DigestValue>BqQQM9cOQTc3vDKjD0TNyfZYgWSDAcVsre+jy3gNZco=</DigestValue>
      </Reference>
      <Reference URI="/xl/worksheets/sheet2.xml?ContentType=application/vnd.openxmlformats-officedocument.spreadsheetml.worksheet+xml">
        <DigestMethod Algorithm="http://www.w3.org/2001/04/xmlenc#sha256"/>
        <DigestValue>5UkWRnLsFWhhWXnHIve81zRNEvCblfKuWMlbypEYW3I=</DigestValue>
      </Reference>
      <Reference URI="/xl/worksheets/sheet3.xml?ContentType=application/vnd.openxmlformats-officedocument.spreadsheetml.worksheet+xml">
        <DigestMethod Algorithm="http://www.w3.org/2001/04/xmlenc#sha256"/>
        <DigestValue>JyqqrzxktDXECDHqEj7eWofTG5exPNVn6dWX1PPk32o=</DigestValue>
      </Reference>
      <Reference URI="/xl/worksheets/sheet4.xml?ContentType=application/vnd.openxmlformats-officedocument.spreadsheetml.worksheet+xml">
        <DigestMethod Algorithm="http://www.w3.org/2001/04/xmlenc#sha256"/>
        <DigestValue>MyoOsiyysme4uOVzTF/LASqhRK6s17gO6nTyDn1UxgY=</DigestValue>
      </Reference>
      <Reference URI="/xl/worksheets/sheet5.xml?ContentType=application/vnd.openxmlformats-officedocument.spreadsheetml.worksheet+xml">
        <DigestMethod Algorithm="http://www.w3.org/2001/04/xmlenc#sha256"/>
        <DigestValue>4SEcfXh0uhveNcIDJ2m/25ePS6LInGh+9ZiZ2NuvnV4=</DigestValue>
      </Reference>
      <Reference URI="/xl/worksheets/sheet6.xml?ContentType=application/vnd.openxmlformats-officedocument.spreadsheetml.worksheet+xml">
        <DigestMethod Algorithm="http://www.w3.org/2001/04/xmlenc#sha256"/>
        <DigestValue>eJw6aTYU8c+1VcjJgIzoODCepawm2w9zwBm8kJCv5z0=</DigestValue>
      </Reference>
      <Reference URI="/xl/worksheets/sheet7.xml?ContentType=application/vnd.openxmlformats-officedocument.spreadsheetml.worksheet+xml">
        <DigestMethod Algorithm="http://www.w3.org/2001/04/xmlenc#sha256"/>
        <DigestValue>heyj9oKGZ2lGbbh2Qw7/rNBod33v+l3ujpbgk7o2jfQ=</DigestValue>
      </Reference>
      <Reference URI="/xl/worksheets/sheet8.xml?ContentType=application/vnd.openxmlformats-officedocument.spreadsheetml.worksheet+xml">
        <DigestMethod Algorithm="http://www.w3.org/2001/04/xmlenc#sha256"/>
        <DigestValue>j19TGaez6llW7oaeJMkyuTpgXY48NB1CKjWbunpf4N8=</DigestValue>
      </Reference>
      <Reference URI="/xl/worksheets/sheet9.xml?ContentType=application/vnd.openxmlformats-officedocument.spreadsheetml.worksheet+xml">
        <DigestMethod Algorithm="http://www.w3.org/2001/04/xmlenc#sha256"/>
        <DigestValue>DX6qg2iUqiFfTfss3i8t6q9q7g8i4Z/HgVXnm62xEh0=</DigestValue>
      </Reference>
    </Manifest>
    <SignatureProperties>
      <SignatureProperty Id="idSignatureTime" Target="#idPackageSignature">
        <mdssi:SignatureTime xmlns:mdssi="http://schemas.openxmlformats.org/package/2006/digital-signature">
          <mdssi:Format>YYYY-MM-DDThh:mm:ssTZD</mdssi:Format>
          <mdssi:Value>2025-03-31T19:04:07Z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16.0.18324/26</OfficeVersion>
          <ApplicationVersion>16.0.18324</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2025-03-31T19:04:07Z</xd:SigningTime>
          <xd:SigningCertificate>
            <xd:Cert>
              <xd:CertDigest>
                <DigestMethod Algorithm="http://www.w3.org/2001/04/xmlenc#sha256"/>
                <DigestValue>cZXBVYWUECspxNb65zjtvfU2DDVt8LFvIZyna6I4Mvw=</DigestValue>
              </xd:CertDigest>
              <xd:IssuerSerial>
                <X509IssuerName>C=PY, O=ICPP, OU=Prestador Cualificado de Servicios de Confianza, CN=VIT S.A., SERIALNUMBER=RUC80080099-0</X509IssuerName>
                <X509SerialNumber>33211163670110912051781415481861799846</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DAEMSEngagementItemInfo xmlns="http://schemas.microsoft.com/DAEMSEngagementItemInfoXML">
  <EngagementID>5000006718</EngagementID>
  <LogicalEMSServerID>-109903338106937214</LogicalEMSServerID>
  <WorkingPaperID>3844866605800000204</WorkingPaperID>
</DAEMSEngagementItemInfo>
</file>

<file path=customXml/item3.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4.xml><?xml version="1.0" encoding="utf-8"?>
<ct:contentTypeSchema xmlns:ct="http://schemas.microsoft.com/office/2006/metadata/contentType" xmlns:ma="http://schemas.microsoft.com/office/2006/metadata/properties/metaAttributes" ct:_="" ma:_="" ma:contentTypeName="Documento" ma:contentTypeID="0x0101005CC996CBBA56EB418438F29A3CAB1EBC" ma:contentTypeVersion="4" ma:contentTypeDescription="Crear nuevo documento." ma:contentTypeScope="" ma:versionID="d9ae7af6b435dd97b163f062ea56d0ff">
  <xsd:schema xmlns:xsd="http://www.w3.org/2001/XMLSchema" xmlns:xs="http://www.w3.org/2001/XMLSchema" xmlns:p="http://schemas.microsoft.com/office/2006/metadata/properties" xmlns:ns2="d1b841ac-6c98-44ae-9081-9f541cd62c02" targetNamespace="http://schemas.microsoft.com/office/2006/metadata/properties" ma:root="true" ma:fieldsID="05b062a689d6b3361f7dbb1d99923acb" ns2:_="">
    <xsd:import namespace="d1b841ac-6c98-44ae-9081-9f541cd62c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841ac-6c98-44ae-9081-9f541cd62c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4F1DA9-7A64-4905-8B1D-AC32BE41430D}">
  <ds:schemaRefs>
    <ds:schemaRef ds:uri="http://schemas.openxmlformats.org/package/2006/metadata/core-properties"/>
    <ds:schemaRef ds:uri="http://purl.org/dc/dcmitype/"/>
    <ds:schemaRef ds:uri="d1b841ac-6c98-44ae-9081-9f541cd62c02"/>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8C7880CB-946F-46ED-A556-64DC966C8933}">
  <ds:schemaRefs>
    <ds:schemaRef ds:uri="http://schemas.microsoft.com/DAEMSEngagementItemInfoXML"/>
  </ds:schemaRefs>
</ds:datastoreItem>
</file>

<file path=customXml/itemProps3.xml><?xml version="1.0" encoding="utf-8"?>
<ds:datastoreItem xmlns:ds="http://schemas.openxmlformats.org/officeDocument/2006/customXml" ds:itemID="{ECFE7704-C340-4DDA-87D5-96389E4CEA75}">
  <ds:schemaRefs>
    <ds:schemaRef ds:uri="http://www.w3.org/2001/XMLSchema"/>
  </ds:schemaRefs>
</ds:datastoreItem>
</file>

<file path=customXml/itemProps4.xml><?xml version="1.0" encoding="utf-8"?>
<ds:datastoreItem xmlns:ds="http://schemas.openxmlformats.org/officeDocument/2006/customXml" ds:itemID="{EA64654F-9D17-4CD0-BCD5-83D3657193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b841ac-6c98-44ae-9081-9f541cd62c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B018A95-5F88-4C97-92C7-149C1216EB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Portada</vt:lpstr>
      <vt:lpstr>Activo Neto</vt:lpstr>
      <vt:lpstr>Estado de Ingresos y Egresos</vt:lpstr>
      <vt:lpstr>Sheet1</vt:lpstr>
      <vt:lpstr>Variación del Activo Neto</vt:lpstr>
      <vt:lpstr>Flujos de Efectivo</vt:lpstr>
      <vt:lpstr>CA</vt:lpstr>
      <vt:lpstr>BG</vt:lpstr>
      <vt:lpstr>Notas Contables</vt:lpstr>
      <vt:lpstr>'Activo Neto'!Área_de_impresión</vt:lpstr>
      <vt:lpstr>'Estado de Ingresos y Egresos'!Área_de_impresión</vt:lpstr>
      <vt:lpstr>'Flujos de Efectivo'!Área_de_impresión</vt:lpstr>
      <vt:lpstr>'Variación del Activo Neto'!Área_de_impresión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Dahiana Fabiana Sánchez Chaparro</cp:lastModifiedBy>
  <cp:revision/>
  <dcterms:created xsi:type="dcterms:W3CDTF">2016-08-27T16:35:25Z</dcterms:created>
  <dcterms:modified xsi:type="dcterms:W3CDTF">2025-03-31T12:46:16Z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2022-03-31T01:06:36Z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354e2423-a421-4503-89a2-cb8f38c5cb2c</vt:lpwstr>
  </property>
  <property fmtid="{D5CDD505-2E9C-101B-9397-08002B2CF9AE}" pid="8" name="MSIP_Label_ea60d57e-af5b-4752-ac57-3e4f28ca11dc_ContentBits">
    <vt:lpwstr>0</vt:lpwstr>
  </property>
  <property fmtid="{D5CDD505-2E9C-101B-9397-08002B2CF9AE}" pid="9" name="ContentTypeId">
    <vt:lpwstr>0x0101005CC996CBBA56EB418438F29A3CAB1EBC</vt:lpwstr>
  </property>
  <property fmtid="{D5CDD505-2E9C-101B-9397-08002B2CF9AE}" pid="10" name="MediaServiceImageTags">
    <vt:lpwstr/>
  </property>
</Properties>
</file>