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7.xml" ContentType="application/vnd.openxmlformats-officedocument.drawing+xml"/>
  <Override PartName="/xl/drawings/drawing8.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0.xml" ContentType="application/vnd.openxmlformats-officedocument.spreadsheetml.worksheet+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171.10.10.56\Atlas Inversiones\Contabilidad\02. CNV - SIV\00. Informes 2024\02. JUNIO 2024\02. PARA FIRMA\"/>
    </mc:Choice>
  </mc:AlternateContent>
  <xr:revisionPtr revIDLastSave="0" documentId="13_ncr:201_{1B1EAC69-EAA0-42B2-85D3-D2CFEF28D32B}" xr6:coauthVersionLast="47" xr6:coauthVersionMax="47" xr10:uidLastSave="{00000000-0000-0000-0000-000000000000}"/>
  <bookViews>
    <workbookView xWindow="-108" yWindow="-108" windowWidth="23256" windowHeight="12456" tabRatio="859" xr2:uid="{00000000-000D-0000-FFFF-FFFF00000000}"/>
  </bookViews>
  <sheets>
    <sheet name="Portada" sheetId="1" r:id="rId1"/>
    <sheet name="Información General" sheetId="2" r:id="rId2"/>
    <sheet name="BG" sheetId="3" r:id="rId3"/>
    <sheet name="EERR" sheetId="4" r:id="rId4"/>
    <sheet name="VPN" sheetId="5" r:id="rId5"/>
    <sheet name="EFE" sheetId="6" r:id="rId6"/>
    <sheet name="CA EF" sheetId="7" state="hidden" r:id="rId7"/>
    <sheet name="Notas 1 a Nota 3" sheetId="9" r:id="rId8"/>
    <sheet name="BG SISTEMA" sheetId="8" state="hidden" r:id="rId9"/>
    <sheet name="Nota 4 a Nota 9" sheetId="10" r:id="rId10"/>
  </sheets>
  <definedNames>
    <definedName name="\a" localSheetId="9">#REF!</definedName>
    <definedName name="\a" localSheetId="7">#REF!</definedName>
    <definedName name="\a">#REF!</definedName>
    <definedName name="_____DAT23" localSheetId="9">#REF!</definedName>
    <definedName name="_____DAT23" localSheetId="7">#REF!</definedName>
    <definedName name="_____DAT23">#REF!</definedName>
    <definedName name="_____DAT24" localSheetId="9">#REF!</definedName>
    <definedName name="_____DAT24" localSheetId="7">#REF!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4">#REF!</definedName>
    <definedName name="__DAT23">#REF!</definedName>
    <definedName name="__DAT24" localSheetId="4">#REF!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4">#REF!</definedName>
    <definedName name="_DAT13">#REF!</definedName>
    <definedName name="_DAT14" localSheetId="4">#REF!</definedName>
    <definedName name="_DAT14">#REF!</definedName>
    <definedName name="_DAT15">#REF!</definedName>
    <definedName name="_DAT16">#REF!</definedName>
    <definedName name="_DAT17" localSheetId="4">#REF!</definedName>
    <definedName name="_DAT17">#REF!</definedName>
    <definedName name="_DAT18" localSheetId="4">#REF!</definedName>
    <definedName name="_DAT18">#REF!</definedName>
    <definedName name="_DAT19" localSheetId="4">#REF!</definedName>
    <definedName name="_DAT19">#REF!</definedName>
    <definedName name="_DAT2">#REF!</definedName>
    <definedName name="_DAT20" localSheetId="4">#REF!</definedName>
    <definedName name="_DAT20">#REF!</definedName>
    <definedName name="_DAT22" localSheetId="4">#REF!</definedName>
    <definedName name="_DAT22">#REF!</definedName>
    <definedName name="_DAT23" localSheetId="4">#REF!</definedName>
    <definedName name="_DAT23">#REF!</definedName>
    <definedName name="_DAT24" localSheetId="4">#REF!</definedName>
    <definedName name="_DAT24">#REF!</definedName>
    <definedName name="_DAT3" localSheetId="4">#REF!</definedName>
    <definedName name="_DAT3">#REF!</definedName>
    <definedName name="_DAT4" localSheetId="4">#REF!</definedName>
    <definedName name="_DAT4">#REF!</definedName>
    <definedName name="_DAT5" localSheetId="4">#REF!</definedName>
    <definedName name="_DAT5">#REF!</definedName>
    <definedName name="_DAT6">#REF!</definedName>
    <definedName name="_DAT7">#REF!</definedName>
    <definedName name="_DAT8">#REF!</definedName>
    <definedName name="_xlnm._FilterDatabase" localSheetId="8" hidden="1">'BG SISTEMA'!$A$8:$J$384</definedName>
    <definedName name="_xlnm._FilterDatabase" localSheetId="6" hidden="1">'CA EF'!$A$2:$AM$405</definedName>
    <definedName name="_Key1" localSheetId="6" hidden="1">#REF!</definedName>
    <definedName name="_Key1" localSheetId="1" hidden="1">#REF!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Parse_In" localSheetId="4" hidden="1">#REF!</definedName>
    <definedName name="_Parse_In" hidden="1">#REF!</definedName>
    <definedName name="_Parse_Out" localSheetId="4" hidden="1">#REF!</definedName>
    <definedName name="_Parse_Out" hidden="1">#REF!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4">#REF!</definedName>
    <definedName name="a" hidden="1">{#N/A,#N/A,FALSE,"Aging Summary";#N/A,#N/A,FALSE,"Ratio Analysis";#N/A,#N/A,FALSE,"Test 120 Day Accts";#N/A,#N/A,FALSE,"Tickmarks"}</definedName>
    <definedName name="A_impresión_IM" localSheetId="4">#REF!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4">#REF!</definedName>
    <definedName name="ADV_PROM">#REF!</definedName>
    <definedName name="APSUMMARY">#REF!</definedName>
    <definedName name="AR_Balance">#REF!</definedName>
    <definedName name="ARA_Threshold">#REF!</definedName>
    <definedName name="_xlnm.Print_Area" localSheetId="2">BG!$A$7:$J$55</definedName>
    <definedName name="_xlnm.Print_Area" localSheetId="3">EERR!$A$8:$F$40</definedName>
    <definedName name="_xlnm.Print_Area" localSheetId="5">EFE!$A$8:$F$59</definedName>
    <definedName name="_xlnm.Print_Area" localSheetId="9">'Nota 4 a Nota 9'!$A$1:$J$346</definedName>
    <definedName name="_xlnm.Print_Area" localSheetId="4">VPN!$B$8:$L$33</definedName>
    <definedName name="Area_de_impresión2" localSheetId="9">#REF!</definedName>
    <definedName name="Area_de_impresión2" localSheetId="7">#REF!</definedName>
    <definedName name="Area_de_impresión2" localSheetId="4">#REF!</definedName>
    <definedName name="Area_de_impresión2">#REF!</definedName>
    <definedName name="Area_de_impresión3" localSheetId="4">#REF!</definedName>
    <definedName name="Area_de_impresión3">#REF!</definedName>
    <definedName name="ARGENTINA" localSheetId="4">#REF!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sssssssssssssssssssssssssssssssssssssssss" hidden="1">#REF!</definedName>
    <definedName name="B" localSheetId="4">#REF!</definedName>
    <definedName name="B">#REF!</definedName>
    <definedName name="_xlnm.Database" localSheetId="4">#REF!</definedName>
    <definedName name="_xlnm.Database">#REF!</definedName>
    <definedName name="basemeta" localSheetId="4">#REF!</definedName>
    <definedName name="basemeta">#REF!</definedName>
    <definedName name="basenueva" localSheetId="4">#REF!</definedName>
    <definedName name="basenueva">#REF!</definedName>
    <definedName name="BB">#REF!</definedName>
    <definedName name="BCDE" localSheetId="2"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3"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4">#REF!</definedName>
    <definedName name="BRASIL">#REF!</definedName>
    <definedName name="bsusocomb1">#REF!</definedName>
    <definedName name="bsusonorte1">#REF!</definedName>
    <definedName name="bsusosur1">#REF!</definedName>
    <definedName name="BuiltIn_Print_Area" localSheetId="4">#REF!</definedName>
    <definedName name="BuiltIn_Print_Area">#REF!</definedName>
    <definedName name="BuiltIn_Print_Area___0___0___0___0___0" localSheetId="4">#REF!</definedName>
    <definedName name="BuiltIn_Print_Area___0___0___0___0___0">#REF!</definedName>
    <definedName name="BuiltIn_Print_Area___0___0___0___0___0___0___0___0" localSheetId="4">#REF!</definedName>
    <definedName name="BuiltIn_Print_Area___0___0___0___0___0___0___0___0">#REF!</definedName>
    <definedName name="canal" localSheetId="4">#REF!</definedName>
    <definedName name="canal">#REF!</definedName>
    <definedName name="Capitali">#REF!</definedName>
    <definedName name="CC" localSheetId="4">#REF!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4">#REF!</definedName>
    <definedName name="chart1">#REF!</definedName>
    <definedName name="cliente" localSheetId="4">#REF!</definedName>
    <definedName name="cliente">#REF!</definedName>
    <definedName name="cliente2" localSheetId="4">#REF!</definedName>
    <definedName name="cliente2">#REF!</definedName>
    <definedName name="Clientes" localSheetId="4">#REF!</definedName>
    <definedName name="Clientes">#REF!</definedName>
    <definedName name="Clients_Population_Total" localSheetId="4">#REF!</definedName>
    <definedName name="Clients_Population_Total">#REF!</definedName>
    <definedName name="cndsuuuuuuuuuuuuuuuuuuuuuuuuuuuuuuuuuuuuuuuuuuuuuuuuuuuuu" hidden="1">#REF!</definedName>
    <definedName name="co" localSheetId="4">#REF!</definedName>
    <definedName name="co">#REF!</definedName>
    <definedName name="COMPAÑIAS" localSheetId="4">#REF!</definedName>
    <definedName name="COMPAÑIAS">#REF!</definedName>
    <definedName name="Compilacion">#REF!</definedName>
    <definedName name="complacu" localSheetId="4">#REF!</definedName>
    <definedName name="complacu">#REF!</definedName>
    <definedName name="complemes" localSheetId="4">#REF!</definedName>
    <definedName name="complemes">#REF!</definedName>
    <definedName name="Computed_Sample_Population_Total" localSheetId="4">#REF!</definedName>
    <definedName name="Computed_Sample_Population_Total">#REF!</definedName>
    <definedName name="COST_MP" localSheetId="4">#REF!</definedName>
    <definedName name="COST_MP">#REF!</definedName>
    <definedName name="crin0010">#REF!</definedName>
    <definedName name="Customer">#REF!</definedName>
    <definedName name="customerld">#REF!</definedName>
    <definedName name="CustomerPCS">#REF!</definedName>
    <definedName name="CY_Accounts_Receivable" localSheetId="4">#REF!</definedName>
    <definedName name="CY_Administration" localSheetId="4">#REF!</definedName>
    <definedName name="CY_Administration">#REF!</definedName>
    <definedName name="CY_Cash" localSheetId="4">#REF!</definedName>
    <definedName name="CY_Cash_Div_Dec" localSheetId="4">#REF!</definedName>
    <definedName name="CY_CASH_DIVIDENDS_DECLARED__per_common_share" localSheetId="4">#REF!</definedName>
    <definedName name="CY_Common_Equity" localSheetId="4">#REF!</definedName>
    <definedName name="CY_Cost_of_Sales" localSheetId="4">#REF!</definedName>
    <definedName name="CY_Current_Liabilities" localSheetId="4">#REF!</definedName>
    <definedName name="CY_Depreciation" localSheetId="4">#REF!</definedName>
    <definedName name="CY_Disc._Ops." localSheetId="4">#REF!</definedName>
    <definedName name="CY_Disc_mnth">#REF!</definedName>
    <definedName name="CY_Disc_pd">#REF!</definedName>
    <definedName name="CY_Discounts">#REF!</definedName>
    <definedName name="CY_Earnings_per_share" localSheetId="4">#REF!</definedName>
    <definedName name="CY_Extraord." localSheetId="4">#REF!</definedName>
    <definedName name="CY_Gross_Profit" localSheetId="4">#REF!</definedName>
    <definedName name="CY_INC_AFT_TAX" localSheetId="4">#REF!</definedName>
    <definedName name="CY_INC_BEF_EXTRAORD" localSheetId="4">#REF!</definedName>
    <definedName name="CY_Inc_Bef_Tax" localSheetId="4">#REF!</definedName>
    <definedName name="CY_Intangible_Assets" localSheetId="4">#REF!</definedName>
    <definedName name="CY_Intangible_Assets">#REF!</definedName>
    <definedName name="CY_Interest_Expense" localSheetId="4">#REF!</definedName>
    <definedName name="CY_Inventory" localSheetId="4">#REF!</definedName>
    <definedName name="CY_LIABIL_EQUITY" localSheetId="4">#REF!</definedName>
    <definedName name="CY_LIABIL_EQUITY">#REF!</definedName>
    <definedName name="CY_Long_term_Debt__excl_Dfd_Taxes" localSheetId="4">#REF!</definedName>
    <definedName name="CY_LT_Debt" localSheetId="4">#REF!</definedName>
    <definedName name="CY_Market_Value_of_Equity" localSheetId="4">#REF!</definedName>
    <definedName name="CY_Marketable_Sec" localSheetId="4">#REF!</definedName>
    <definedName name="CY_Marketable_Sec">#REF!</definedName>
    <definedName name="CY_NET_INCOME" localSheetId="4">#REF!</definedName>
    <definedName name="CY_NET_PROFIT">#REF!</definedName>
    <definedName name="CY_Net_Revenue" localSheetId="4">#REF!</definedName>
    <definedName name="CY_Operating_Income" localSheetId="4">#REF!</definedName>
    <definedName name="CY_Operating_Income">#REF!</definedName>
    <definedName name="CY_Other" localSheetId="4">#REF!</definedName>
    <definedName name="CY_Other">#REF!</definedName>
    <definedName name="CY_Other_Curr_Assets" localSheetId="4">#REF!</definedName>
    <definedName name="CY_Other_Curr_Assets">#REF!</definedName>
    <definedName name="CY_Other_LT_Assets" localSheetId="4">#REF!</definedName>
    <definedName name="CY_Other_LT_Assets">#REF!</definedName>
    <definedName name="CY_Other_LT_Liabilities" localSheetId="4">#REF!</definedName>
    <definedName name="CY_Other_LT_Liabilities">#REF!</definedName>
    <definedName name="CY_Preferred_Stock" localSheetId="4">#REF!</definedName>
    <definedName name="CY_Preferred_Stock">#REF!</definedName>
    <definedName name="CY_QUICK_ASSETS" localSheetId="4">#REF!</definedName>
    <definedName name="CY_Ret_mnth">#REF!</definedName>
    <definedName name="CY_Ret_pd">#REF!</definedName>
    <definedName name="CY_Retained_Earnings" localSheetId="4">#REF!</definedName>
    <definedName name="CY_Retained_Earnings">#REF!</definedName>
    <definedName name="CY_Returns">#REF!</definedName>
    <definedName name="CY_Selling" localSheetId="4">#REF!</definedName>
    <definedName name="CY_Selling">#REF!</definedName>
    <definedName name="CY_Tangible_Assets" localSheetId="4">#REF!</definedName>
    <definedName name="CY_Tangible_Assets">#REF!</definedName>
    <definedName name="CY_Tangible_Net_Worth" localSheetId="4">#REF!</definedName>
    <definedName name="CY_Taxes" localSheetId="4">#REF!</definedName>
    <definedName name="CY_TOTAL_ASSETS" localSheetId="4">#REF!</definedName>
    <definedName name="CY_TOTAL_CURR_ASSETS" localSheetId="4">#REF!</definedName>
    <definedName name="CY_TOTAL_DEBT" localSheetId="4">#REF!</definedName>
    <definedName name="CY_TOTAL_EQUITY" localSheetId="4">#REF!</definedName>
    <definedName name="CY_Trade_Payables" localSheetId="4">#REF!</definedName>
    <definedName name="CY_Weighted_Average" localSheetId="4">#REF!</definedName>
    <definedName name="CY_Working_Capital" localSheetId="4">#REF!</definedName>
    <definedName name="CY_Year_Income_Statement" localSheetId="4">#REF!</definedName>
    <definedName name="da" localSheetId="2"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6" hidden="1">{#N/A,#N/A,FALSE,"VOL"}</definedName>
    <definedName name="DAFDFAD" localSheetId="3" hidden="1">{#N/A,#N/A,FALSE,"VOL"}</definedName>
    <definedName name="DAFDFAD" localSheetId="5" hidden="1">{#N/A,#N/A,FALSE,"VOL"}</definedName>
    <definedName name="DAFDFAD" localSheetId="1" hidden="1">{#N/A,#N/A,FALSE,"VOL"}</definedName>
    <definedName name="DAFDFAD" localSheetId="9" hidden="1">{#N/A,#N/A,FALSE,"VOL"}</definedName>
    <definedName name="DAFDFAD" localSheetId="7" hidden="1">{#N/A,#N/A,FALSE,"VOL"}</definedName>
    <definedName name="DAFDFAD" localSheetId="4" hidden="1">{#N/A,#N/A,FALSE,"VOL"}</definedName>
    <definedName name="DAFDFAD" hidden="1">{#N/A,#N/A,FALSE,"VOL"}</definedName>
    <definedName name="DASA" localSheetId="4">#REF!</definedName>
    <definedName name="DASA">#REF!</definedName>
    <definedName name="data" localSheetId="4">#REF!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4">#REF!</definedName>
    <definedName name="datos">#REF!</definedName>
    <definedName name="Definición">#REF!</definedName>
    <definedName name="desc" localSheetId="4">#REF!</definedName>
    <definedName name="desc">#REF!</definedName>
    <definedName name="detaacu" localSheetId="4">#REF!</definedName>
    <definedName name="detaacu">#REF!</definedName>
    <definedName name="detames" localSheetId="4">#REF!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4">#REF!</definedName>
    <definedName name="Dist">#REF!</definedName>
    <definedName name="distribuidores" localSheetId="4">#REF!</definedName>
    <definedName name="distribuidores">#REF!</definedName>
    <definedName name="Dollar_Threshold" localSheetId="4">#REF!</definedName>
    <definedName name="Dollar_Threshold">#REF!</definedName>
    <definedName name="dtt" hidden="1">#REF!</definedName>
    <definedName name="Edesa" localSheetId="4">#REF!</definedName>
    <definedName name="Edesa">#REF!</definedName>
    <definedName name="Enriputo" localSheetId="4">#REF!</definedName>
    <definedName name="Enriputo">#REF!</definedName>
    <definedName name="eoafh">#REF!</definedName>
    <definedName name="eoafn">#REF!</definedName>
    <definedName name="eoafs">#REF!</definedName>
    <definedName name="est" localSheetId="4">#REF!</definedName>
    <definedName name="est">#REF!</definedName>
    <definedName name="ESTBF" localSheetId="4">#REF!</definedName>
    <definedName name="ESTBF">#REF!</definedName>
    <definedName name="ESTIMADO" localSheetId="4">#REF!</definedName>
    <definedName name="ESTIMADO">#REF!</definedName>
    <definedName name="EV__LASTREFTIME__" hidden="1">38972.3597337963</definedName>
    <definedName name="EX" localSheetId="4">#REF!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4">#REF!</definedName>
    <definedName name="GASTOS">#REF!</definedName>
    <definedName name="grandes3">#REF!</definedName>
    <definedName name="histor" localSheetId="4">#REF!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4">#REF!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2" hidden="1">{#N/A,#N/A,FALSE,"VOL"}</definedName>
    <definedName name="liq" localSheetId="6" hidden="1">{#N/A,#N/A,FALSE,"VOL"}</definedName>
    <definedName name="liq" localSheetId="3" hidden="1">{#N/A,#N/A,FALSE,"VOL"}</definedName>
    <definedName name="liq" localSheetId="5" hidden="1">{#N/A,#N/A,FALSE,"VOL"}</definedName>
    <definedName name="liq" localSheetId="1" hidden="1">{#N/A,#N/A,FALSE,"VOL"}</definedName>
    <definedName name="liq" localSheetId="9" hidden="1">{#N/A,#N/A,FALSE,"VOL"}</definedName>
    <definedName name="liq" localSheetId="7" hidden="1">{#N/A,#N/A,FALSE,"VOL"}</definedName>
    <definedName name="liq" localSheetId="4" hidden="1">{#N/A,#N/A,FALSE,"VOL"}</definedName>
    <definedName name="liq" hidden="1">{#N/A,#N/A,FALSE,"VOL"}</definedName>
    <definedName name="listasuper" localSheetId="4">#REF!</definedName>
    <definedName name="listasuper">#REF!</definedName>
    <definedName name="Maintenance">#REF!</definedName>
    <definedName name="maintenanceld">#REF!</definedName>
    <definedName name="MaintenancePCS">#REF!</definedName>
    <definedName name="marca" localSheetId="4">#REF!</definedName>
    <definedName name="marca">#REF!</definedName>
    <definedName name="Marcas" localSheetId="4">#REF!</definedName>
    <definedName name="Marcas">#REF!</definedName>
    <definedName name="Minimis">#REF!</definedName>
    <definedName name="MKT">#REF!</definedName>
    <definedName name="mktld">#REF!</definedName>
    <definedName name="MKTPCS">#REF!</definedName>
    <definedName name="MP" localSheetId="4">#REF!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2"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3"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9" hidden="1">#REF!</definedName>
    <definedName name="ngughuiyhuhhhhhhhhhhhhhhhhhh" localSheetId="7" hidden="1">#REF!</definedName>
    <definedName name="ngughuiyhuhhhhhhhhhhhhhhhhhh" hidden="1">#REF!</definedName>
    <definedName name="njkhoikh" localSheetId="9" hidden="1">#REF!</definedName>
    <definedName name="njkhoikh" localSheetId="7" hidden="1">#REF!</definedName>
    <definedName name="njkhoikh" hidden="1">#REF!</definedName>
    <definedName name="nmm" localSheetId="2" hidden="1">{#N/A,#N/A,FALSE,"VOL"}</definedName>
    <definedName name="nmm" localSheetId="6" hidden="1">{#N/A,#N/A,FALSE,"VOL"}</definedName>
    <definedName name="nmm" localSheetId="3" hidden="1">{#N/A,#N/A,FALSE,"VOL"}</definedName>
    <definedName name="nmm" localSheetId="5" hidden="1">{#N/A,#N/A,FALSE,"VOL"}</definedName>
    <definedName name="nmm" localSheetId="1" hidden="1">{#N/A,#N/A,FALSE,"VOL"}</definedName>
    <definedName name="nmm" localSheetId="9" hidden="1">{#N/A,#N/A,FALSE,"VOL"}</definedName>
    <definedName name="nmm" localSheetId="7" hidden="1">{#N/A,#N/A,FALSE,"VOL"}</definedName>
    <definedName name="nmm" localSheetId="4" hidden="1">{#N/A,#N/A,FALSE,"VOL"}</definedName>
    <definedName name="nmm" hidden="1">{#N/A,#N/A,FALSE,"VOL"}</definedName>
    <definedName name="NO" localSheetId="2" hidden="1">{#N/A,#N/A,FALSE,"VOL"}</definedName>
    <definedName name="NO" localSheetId="6" hidden="1">{#N/A,#N/A,FALSE,"VOL"}</definedName>
    <definedName name="NO" localSheetId="3" hidden="1">{#N/A,#N/A,FALSE,"VOL"}</definedName>
    <definedName name="NO" localSheetId="5" hidden="1">{#N/A,#N/A,FALSE,"VOL"}</definedName>
    <definedName name="NO" localSheetId="1" hidden="1">{#N/A,#N/A,FALSE,"VOL"}</definedName>
    <definedName name="NO" localSheetId="9" hidden="1">{#N/A,#N/A,FALSE,"VOL"}</definedName>
    <definedName name="NO" localSheetId="7" hidden="1">{#N/A,#N/A,FALSE,"VOL"}</definedName>
    <definedName name="NO" localSheetId="4" hidden="1">{#N/A,#N/A,FALSE,"VOL"}</definedName>
    <definedName name="NO" hidden="1">{#N/A,#N/A,FALSE,"VOL"}</definedName>
    <definedName name="NonTop_Stratum_Value" localSheetId="4">#REF!</definedName>
    <definedName name="NonTop_Stratum_Value">#REF!</definedName>
    <definedName name="Number_of_Selections">#REF!</definedName>
    <definedName name="Numof_Selections2">#REF!</definedName>
    <definedName name="ñfdsl" localSheetId="9">#REF!</definedName>
    <definedName name="ñfdsl" localSheetId="7">#REF!</definedName>
    <definedName name="ñfdsl">#REF!</definedName>
    <definedName name="ññ" localSheetId="9">#REF!</definedName>
    <definedName name="ññ" localSheetId="7">#REF!</definedName>
    <definedName name="ññ">#REF!</definedName>
    <definedName name="OLE_LINK1" localSheetId="9">'Nota 4 a Nota 9'!$C$27</definedName>
    <definedName name="OPPROD" localSheetId="9">#REF!</definedName>
    <definedName name="OPPROD" localSheetId="7">#REF!</definedName>
    <definedName name="OPPROD" localSheetId="4">#REF!</definedName>
    <definedName name="OPPROD">#REF!</definedName>
    <definedName name="opt" localSheetId="9">#REF!</definedName>
    <definedName name="opt" localSheetId="7">#REF!</definedName>
    <definedName name="opt">#REF!</definedName>
    <definedName name="optr">#REF!</definedName>
    <definedName name="Others">#REF!</definedName>
    <definedName name="othersld">#REF!</definedName>
    <definedName name="OthersPCS">#REF!</definedName>
    <definedName name="PARAGUAY" localSheetId="4">#REF!</definedName>
    <definedName name="PARAGUAY">#REF!</definedName>
    <definedName name="participa" localSheetId="4">#REF!</definedName>
    <definedName name="participa">#REF!</definedName>
    <definedName name="Partidas_seleccionadas_test_de_">#REF!</definedName>
    <definedName name="Partidas_Selecionadas">#REF!</definedName>
    <definedName name="Percent_Threshold" localSheetId="4">#REF!</definedName>
    <definedName name="Percent_Threshold">#REF!</definedName>
    <definedName name="PL_Dollar_Threshold" localSheetId="4">#REF!</definedName>
    <definedName name="PL_Dollar_Threshold">#REF!</definedName>
    <definedName name="PL_Percent_Threshold" localSheetId="4">#REF!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4">#REF!</definedName>
    <definedName name="POLYAR">#REF!</definedName>
    <definedName name="potir">#REF!</definedName>
    <definedName name="ppc" localSheetId="4">#REF!</definedName>
    <definedName name="ppc">#REF!</definedName>
    <definedName name="pr" localSheetId="4">#REF!</definedName>
    <definedName name="pr">#REF!</definedName>
    <definedName name="previs">#REF!</definedName>
    <definedName name="PS_Test_de_Gastos" localSheetId="9">#REF!</definedName>
    <definedName name="PS_Test_de_Gastos" localSheetId="7">#REF!</definedName>
    <definedName name="PS_Test_de_Gastos">#REF!</definedName>
    <definedName name="PY_Accounts_Receivable" localSheetId="4">#REF!</definedName>
    <definedName name="PY_Administration" localSheetId="4">#REF!</definedName>
    <definedName name="PY_Administration">#REF!</definedName>
    <definedName name="PY_Cash" localSheetId="4">#REF!</definedName>
    <definedName name="PY_Cash_Div_Dec" localSheetId="4">#REF!</definedName>
    <definedName name="PY_CASH_DIVIDENDS_DECLARED__per_common_share" localSheetId="4">#REF!</definedName>
    <definedName name="PY_Common_Equity" localSheetId="4">#REF!</definedName>
    <definedName name="PY_Cost_of_Sales" localSheetId="4">#REF!</definedName>
    <definedName name="PY_Current_Liabilities" localSheetId="4">#REF!</definedName>
    <definedName name="PY_Depreciation" localSheetId="4">#REF!</definedName>
    <definedName name="PY_Disc._Ops." localSheetId="4">#REF!</definedName>
    <definedName name="PY_Disc_allow">#REF!</definedName>
    <definedName name="PY_Disc_mnth">#REF!</definedName>
    <definedName name="PY_Disc_pd">#REF!</definedName>
    <definedName name="PY_Discounts">#REF!</definedName>
    <definedName name="PY_Earnings_per_share" localSheetId="4">#REF!</definedName>
    <definedName name="PY_Extraord." localSheetId="4">#REF!</definedName>
    <definedName name="PY_Gross_Profit" localSheetId="4">#REF!</definedName>
    <definedName name="PY_INC_AFT_TAX" localSheetId="4">#REF!</definedName>
    <definedName name="PY_INC_BEF_EXTRAORD" localSheetId="4">#REF!</definedName>
    <definedName name="PY_Inc_Bef_Tax" localSheetId="4">#REF!</definedName>
    <definedName name="PY_Intangible_Assets" localSheetId="4">#REF!</definedName>
    <definedName name="PY_Intangible_Assets">#REF!</definedName>
    <definedName name="PY_Interest_Expense" localSheetId="4">#REF!</definedName>
    <definedName name="PY_Inventory" localSheetId="4">#REF!</definedName>
    <definedName name="PY_LIABIL_EQUITY" localSheetId="4">#REF!</definedName>
    <definedName name="PY_LIABIL_EQUITY">#REF!</definedName>
    <definedName name="PY_Long_term_Debt__excl_Dfd_Taxes" localSheetId="4">#REF!</definedName>
    <definedName name="PY_LT_Debt" localSheetId="4">#REF!</definedName>
    <definedName name="PY_Market_Value_of_Equity" localSheetId="4">#REF!</definedName>
    <definedName name="PY_Marketable_Sec" localSheetId="4">#REF!</definedName>
    <definedName name="PY_Marketable_Sec">#REF!</definedName>
    <definedName name="PY_NET_INCOME" localSheetId="4">#REF!</definedName>
    <definedName name="PY_NET_PROFIT">#REF!</definedName>
    <definedName name="PY_Net_Revenue" localSheetId="4">#REF!</definedName>
    <definedName name="PY_Operating_Inc" localSheetId="4">#REF!</definedName>
    <definedName name="PY_Operating_Inc">#REF!</definedName>
    <definedName name="PY_Operating_Income" localSheetId="4">#REF!</definedName>
    <definedName name="PY_Operating_Income">#REF!</definedName>
    <definedName name="PY_Other_Curr_Assets" localSheetId="4">#REF!</definedName>
    <definedName name="PY_Other_Curr_Assets">#REF!</definedName>
    <definedName name="PY_Other_Exp" localSheetId="4">#REF!</definedName>
    <definedName name="PY_Other_Exp">#REF!</definedName>
    <definedName name="PY_Other_LT_Assets" localSheetId="4">#REF!</definedName>
    <definedName name="PY_Other_LT_Assets">#REF!</definedName>
    <definedName name="PY_Other_LT_Liabilities" localSheetId="4">#REF!</definedName>
    <definedName name="PY_Other_LT_Liabilities">#REF!</definedName>
    <definedName name="PY_Preferred_Stock" localSheetId="4">#REF!</definedName>
    <definedName name="PY_Preferred_Stock">#REF!</definedName>
    <definedName name="PY_QUICK_ASSETS" localSheetId="4">#REF!</definedName>
    <definedName name="PY_Ret_allow">#REF!</definedName>
    <definedName name="PY_Ret_mnth">#REF!</definedName>
    <definedName name="PY_Ret_pd">#REF!</definedName>
    <definedName name="PY_Retained_Earnings" localSheetId="4">#REF!</definedName>
    <definedName name="PY_Retained_Earnings">#REF!</definedName>
    <definedName name="PY_Returns">#REF!</definedName>
    <definedName name="PY_Selling" localSheetId="4">#REF!</definedName>
    <definedName name="PY_Selling">#REF!</definedName>
    <definedName name="PY_Tangible_Assets" localSheetId="4">#REF!</definedName>
    <definedName name="PY_Tangible_Assets">#REF!</definedName>
    <definedName name="PY_Tangible_Net_Worth" localSheetId="4">#REF!</definedName>
    <definedName name="PY_Taxes" localSheetId="4">#REF!</definedName>
    <definedName name="PY_TOTAL_ASSETS" localSheetId="4">#REF!</definedName>
    <definedName name="PY_TOTAL_CURR_ASSETS" localSheetId="4">#REF!</definedName>
    <definedName name="PY_TOTAL_DEBT" localSheetId="4">#REF!</definedName>
    <definedName name="PY_TOTAL_EQUITY" localSheetId="4">#REF!</definedName>
    <definedName name="PY_Trade_Payables" localSheetId="4">#REF!</definedName>
    <definedName name="PY_Weighted_Average" localSheetId="4">#REF!</definedName>
    <definedName name="PY_Working_Capital" localSheetId="4">#REF!</definedName>
    <definedName name="PY_Year_Income_Statement" localSheetId="4">#REF!</definedName>
    <definedName name="PY2_Accounts_Receivable" localSheetId="4">#REF!</definedName>
    <definedName name="PY2_Administration" localSheetId="4">#REF!</definedName>
    <definedName name="PY2_Cash" localSheetId="4">#REF!</definedName>
    <definedName name="PY2_Cash_Div_Dec" localSheetId="4">#REF!</definedName>
    <definedName name="PY2_CASH_DIVIDENDS_DECLARED__per_common_share" localSheetId="4">#REF!</definedName>
    <definedName name="PY2_Common_Equity" localSheetId="4">#REF!</definedName>
    <definedName name="PY2_Cost_of_Sales" localSheetId="4">#REF!</definedName>
    <definedName name="PY2_Current_Liabilities" localSheetId="4">#REF!</definedName>
    <definedName name="PY2_Depreciation" localSheetId="4">#REF!</definedName>
    <definedName name="PY2_Disc._Ops." localSheetId="4">#REF!</definedName>
    <definedName name="PY2_Earnings_per_share" localSheetId="4">#REF!</definedName>
    <definedName name="PY2_Extraord." localSheetId="4">#REF!</definedName>
    <definedName name="PY2_Gross_Profit" localSheetId="4">#REF!</definedName>
    <definedName name="PY2_INC_AFT_TAX" localSheetId="4">#REF!</definedName>
    <definedName name="PY2_INC_BEF_EXTRAORD" localSheetId="4">#REF!</definedName>
    <definedName name="PY2_Inc_Bef_Tax" localSheetId="4">#REF!</definedName>
    <definedName name="PY2_Intangible_Assets" localSheetId="4">#REF!</definedName>
    <definedName name="PY2_Interest_Expense" localSheetId="4">#REF!</definedName>
    <definedName name="PY2_Inventory" localSheetId="4">#REF!</definedName>
    <definedName name="PY2_LIABIL_EQUITY" localSheetId="4">#REF!</definedName>
    <definedName name="PY2_Long_term_Debt__excl_Dfd_Taxes" localSheetId="4">#REF!</definedName>
    <definedName name="PY2_LT_Debt" localSheetId="4">#REF!</definedName>
    <definedName name="PY2_Market_Value_of_Equity" localSheetId="4">#REF!</definedName>
    <definedName name="PY2_Marketable_Sec" localSheetId="4">#REF!</definedName>
    <definedName name="PY2_NET_INCOME" localSheetId="4">#REF!</definedName>
    <definedName name="PY2_Net_Revenue" localSheetId="4">#REF!</definedName>
    <definedName name="PY2_Operating_Inc" localSheetId="4">#REF!</definedName>
    <definedName name="PY2_Operating_Income" localSheetId="4">#REF!</definedName>
    <definedName name="PY2_Other_Curr_Assets" localSheetId="4">#REF!</definedName>
    <definedName name="PY2_Other_Exp." localSheetId="4">#REF!</definedName>
    <definedName name="PY2_Other_LT_Assets" localSheetId="4">#REF!</definedName>
    <definedName name="PY2_Other_LT_Liabilities" localSheetId="4">#REF!</definedName>
    <definedName name="PY2_Preferred_Stock" localSheetId="4">#REF!</definedName>
    <definedName name="PY2_QUICK_ASSETS" localSheetId="4">#REF!</definedName>
    <definedName name="PY2_Retained_Earnings" localSheetId="4">#REF!</definedName>
    <definedName name="PY2_Selling" localSheetId="4">#REF!</definedName>
    <definedName name="PY2_Tangible_Assets" localSheetId="4">#REF!</definedName>
    <definedName name="PY2_Tangible_Net_Worth" localSheetId="4">#REF!</definedName>
    <definedName name="PY2_Taxes" localSheetId="4">#REF!</definedName>
    <definedName name="PY2_TOTAL_ASSETS" localSheetId="4">#REF!</definedName>
    <definedName name="PY2_TOTAL_CURR_ASSETS" localSheetId="4">#REF!</definedName>
    <definedName name="PY2_TOTAL_DEBT" localSheetId="4">#REF!</definedName>
    <definedName name="PY2_TOTAL_EQUITY" localSheetId="4">#REF!</definedName>
    <definedName name="PY2_Trade_Payables" localSheetId="4">#REF!</definedName>
    <definedName name="PY2_Weighted_Average" localSheetId="4">#REF!</definedName>
    <definedName name="PY2_Working_Capital" localSheetId="4">#REF!</definedName>
    <definedName name="PY2_Year_Income_Statement" localSheetId="4">#REF!</definedName>
    <definedName name="PY3_Accounts_Receivable" localSheetId="4">#REF!</definedName>
    <definedName name="PY3_Administration" localSheetId="4">#REF!</definedName>
    <definedName name="PY3_Cash" localSheetId="4">#REF!</definedName>
    <definedName name="PY3_Common_Equity" localSheetId="4">#REF!</definedName>
    <definedName name="PY3_Cost_of_Sales" localSheetId="4">#REF!</definedName>
    <definedName name="PY3_Current_Liabilities" localSheetId="4">#REF!</definedName>
    <definedName name="PY3_Depreciation" localSheetId="4">#REF!</definedName>
    <definedName name="PY3_Disc._Ops." localSheetId="4">#REF!</definedName>
    <definedName name="PY3_Extraord." localSheetId="4">#REF!</definedName>
    <definedName name="PY3_Gross_Profit" localSheetId="4">#REF!</definedName>
    <definedName name="PY3_INC_AFT_TAX" localSheetId="4">#REF!</definedName>
    <definedName name="PY3_INC_BEF_EXTRAORD" localSheetId="4">#REF!</definedName>
    <definedName name="PY3_Inc_Bef_Tax" localSheetId="4">#REF!</definedName>
    <definedName name="PY3_Intangible_Assets" localSheetId="4">#REF!</definedName>
    <definedName name="PY3_Intangible_Assets">#REF!</definedName>
    <definedName name="PY3_Interest_Expense" localSheetId="4">#REF!</definedName>
    <definedName name="PY3_Inventory" localSheetId="4">#REF!</definedName>
    <definedName name="PY3_LIABIL_EQUITY" localSheetId="4">#REF!</definedName>
    <definedName name="PY3_Long_term_Debt__excl_Dfd_Taxes" localSheetId="4">#REF!</definedName>
    <definedName name="PY3_Marketable_Sec" localSheetId="4">#REF!</definedName>
    <definedName name="PY3_Marketable_Sec">#REF!</definedName>
    <definedName name="PY3_NET_INCOME" localSheetId="4">#REF!</definedName>
    <definedName name="PY3_Net_Revenue" localSheetId="4">#REF!</definedName>
    <definedName name="PY3_Operating_Inc" localSheetId="4">#REF!</definedName>
    <definedName name="PY3_Other_Curr_Assets" localSheetId="4">#REF!</definedName>
    <definedName name="PY3_Other_Curr_Assets">#REF!</definedName>
    <definedName name="PY3_Other_Exp." localSheetId="4">#REF!</definedName>
    <definedName name="PY3_Other_LT_Assets" localSheetId="4">#REF!</definedName>
    <definedName name="PY3_Other_LT_Assets">#REF!</definedName>
    <definedName name="PY3_Other_LT_Liabilities" localSheetId="4">#REF!</definedName>
    <definedName name="PY3_Other_LT_Liabilities">#REF!</definedName>
    <definedName name="PY3_Preferred_Stock" localSheetId="4">#REF!</definedName>
    <definedName name="PY3_Preferred_Stock">#REF!</definedName>
    <definedName name="PY3_QUICK_ASSETS" localSheetId="4">#REF!</definedName>
    <definedName name="PY3_Retained_Earnings" localSheetId="4">#REF!</definedName>
    <definedName name="PY3_Retained_Earnings">#REF!</definedName>
    <definedName name="PY3_Selling" localSheetId="4">#REF!</definedName>
    <definedName name="PY3_Tangible_Assets" localSheetId="4">#REF!</definedName>
    <definedName name="PY3_Tangible_Assets">#REF!</definedName>
    <definedName name="PY3_Taxes" localSheetId="4">#REF!</definedName>
    <definedName name="PY3_TOTAL_ASSETS" localSheetId="4">#REF!</definedName>
    <definedName name="PY3_TOTAL_CURR_ASSETS" localSheetId="4">#REF!</definedName>
    <definedName name="PY3_TOTAL_DEBT" localSheetId="4">#REF!</definedName>
    <definedName name="PY3_TOTAL_EQUITY" localSheetId="4">#REF!</definedName>
    <definedName name="PY3_Trade_Payables" localSheetId="4">#REF!</definedName>
    <definedName name="PY3_Year_Income_Statement" localSheetId="4">#REF!</definedName>
    <definedName name="PY4_Accounts_Receivable" localSheetId="4">#REF!</definedName>
    <definedName name="PY4_Administration" localSheetId="4">#REF!</definedName>
    <definedName name="PY4_Cash" localSheetId="4">#REF!</definedName>
    <definedName name="PY4_Common_Equity" localSheetId="4">#REF!</definedName>
    <definedName name="PY4_Cost_of_Sales" localSheetId="4">#REF!</definedName>
    <definedName name="PY4_Current_Liabilities" localSheetId="4">#REF!</definedName>
    <definedName name="PY4_Depreciation" localSheetId="4">#REF!</definedName>
    <definedName name="PY4_Disc._Ops." localSheetId="4">#REF!</definedName>
    <definedName name="PY4_Extraord." localSheetId="4">#REF!</definedName>
    <definedName name="PY4_Gross_Profit" localSheetId="4">#REF!</definedName>
    <definedName name="PY4_INC_AFT_TAX" localSheetId="4">#REF!</definedName>
    <definedName name="PY4_INC_BEF_EXTRAORD" localSheetId="4">#REF!</definedName>
    <definedName name="PY4_Inc_Bef_Tax" localSheetId="4">#REF!</definedName>
    <definedName name="PY4_Intangible_Assets" localSheetId="4">#REF!</definedName>
    <definedName name="PY4_Intangible_Assets">#REF!</definedName>
    <definedName name="PY4_Interest_Expense" localSheetId="4">#REF!</definedName>
    <definedName name="PY4_Inventory" localSheetId="4">#REF!</definedName>
    <definedName name="PY4_LIABIL_EQUITY" localSheetId="4">#REF!</definedName>
    <definedName name="PY4_Long_term_Debt__excl_Dfd_Taxes" localSheetId="4">#REF!</definedName>
    <definedName name="PY4_Marketable_Sec" localSheetId="4">#REF!</definedName>
    <definedName name="PY4_Marketable_Sec">#REF!</definedName>
    <definedName name="PY4_NET_INCOME" localSheetId="4">#REF!</definedName>
    <definedName name="PY4_Net_Revenue" localSheetId="4">#REF!</definedName>
    <definedName name="PY4_Operating_Inc" localSheetId="4">#REF!</definedName>
    <definedName name="PY4_Other_Cur_Assets" localSheetId="4">#REF!</definedName>
    <definedName name="PY4_Other_Cur_Assets">#REF!</definedName>
    <definedName name="PY4_Other_Exp." localSheetId="4">#REF!</definedName>
    <definedName name="PY4_Other_LT_Assets" localSheetId="4">#REF!</definedName>
    <definedName name="PY4_Other_LT_Assets">#REF!</definedName>
    <definedName name="PY4_Other_LT_Liabilities" localSheetId="4">#REF!</definedName>
    <definedName name="PY4_Other_LT_Liabilities">#REF!</definedName>
    <definedName name="PY4_Preferred_Stock" localSheetId="4">#REF!</definedName>
    <definedName name="PY4_Preferred_Stock">#REF!</definedName>
    <definedName name="PY4_QUICK_ASSETS" localSheetId="4">#REF!</definedName>
    <definedName name="PY4_Retained_Earnings" localSheetId="4">#REF!</definedName>
    <definedName name="PY4_Retained_Earnings">#REF!</definedName>
    <definedName name="PY4_Selling" localSheetId="4">#REF!</definedName>
    <definedName name="PY4_Tangible_Assets" localSheetId="4">#REF!</definedName>
    <definedName name="PY4_Tangible_Assets">#REF!</definedName>
    <definedName name="PY4_Taxes" localSheetId="4">#REF!</definedName>
    <definedName name="PY4_TOTAL_ASSETS" localSheetId="4">#REF!</definedName>
    <definedName name="PY4_TOTAL_CURR_ASSETS" localSheetId="4">#REF!</definedName>
    <definedName name="PY4_TOTAL_DEBT" localSheetId="4">#REF!</definedName>
    <definedName name="PY4_TOTAL_EQUITY" localSheetId="4">#REF!</definedName>
    <definedName name="PY4_Trade_Payables" localSheetId="4">#REF!</definedName>
    <definedName name="PY4_Year_Income_Statement" localSheetId="4">#REF!</definedName>
    <definedName name="PY5_Accounts_Receivable" localSheetId="4">#REF!</definedName>
    <definedName name="PY5_Accounts_Receivable">#REF!</definedName>
    <definedName name="PY5_Administration" localSheetId="4">#REF!</definedName>
    <definedName name="PY5_Cash" localSheetId="4">#REF!</definedName>
    <definedName name="PY5_Common_Equity" localSheetId="4">#REF!</definedName>
    <definedName name="PY5_Cost_of_Sales" localSheetId="4">#REF!</definedName>
    <definedName name="PY5_Current_Liabilities" localSheetId="4">#REF!</definedName>
    <definedName name="PY5_Depreciation" localSheetId="4">#REF!</definedName>
    <definedName name="PY5_Disc._Ops." localSheetId="4">#REF!</definedName>
    <definedName name="PY5_Extraord." localSheetId="4">#REF!</definedName>
    <definedName name="PY5_Gross_Profit" localSheetId="4">#REF!</definedName>
    <definedName name="PY5_INC_AFT_TAX" localSheetId="4">#REF!</definedName>
    <definedName name="PY5_INC_BEF_EXTRAORD" localSheetId="4">#REF!</definedName>
    <definedName name="PY5_Inc_Bef_Tax" localSheetId="4">#REF!</definedName>
    <definedName name="PY5_Intangible_Assets" localSheetId="4">#REF!</definedName>
    <definedName name="PY5_Intangible_Assets">#REF!</definedName>
    <definedName name="PY5_Interest_Expense" localSheetId="4">#REF!</definedName>
    <definedName name="PY5_Inventory" localSheetId="4">#REF!</definedName>
    <definedName name="PY5_Inventory">#REF!</definedName>
    <definedName name="PY5_LIABIL_EQUITY" localSheetId="4">#REF!</definedName>
    <definedName name="PY5_Long_term_Debt__excl_Dfd_Taxes" localSheetId="4">#REF!</definedName>
    <definedName name="PY5_Marketable_Sec" localSheetId="4">#REF!</definedName>
    <definedName name="PY5_Marketable_Sec">#REF!</definedName>
    <definedName name="PY5_NET_INCOME" localSheetId="4">#REF!</definedName>
    <definedName name="PY5_Net_Revenue" localSheetId="4">#REF!</definedName>
    <definedName name="PY5_Operating_Inc" localSheetId="4">#REF!</definedName>
    <definedName name="PY5_Other_Curr_Assets" localSheetId="4">#REF!</definedName>
    <definedName name="PY5_Other_Curr_Assets">#REF!</definedName>
    <definedName name="PY5_Other_Exp." localSheetId="4">#REF!</definedName>
    <definedName name="PY5_Other_LT_Assets" localSheetId="4">#REF!</definedName>
    <definedName name="PY5_Other_LT_Assets">#REF!</definedName>
    <definedName name="PY5_Other_LT_Liabilities" localSheetId="4">#REF!</definedName>
    <definedName name="PY5_Other_LT_Liabilities">#REF!</definedName>
    <definedName name="PY5_Preferred_Stock" localSheetId="4">#REF!</definedName>
    <definedName name="PY5_Preferred_Stock">#REF!</definedName>
    <definedName name="PY5_QUICK_ASSETS" localSheetId="4">#REF!</definedName>
    <definedName name="PY5_Retained_Earnings" localSheetId="4">#REF!</definedName>
    <definedName name="PY5_Retained_Earnings">#REF!</definedName>
    <definedName name="PY5_Selling" localSheetId="4">#REF!</definedName>
    <definedName name="PY5_Tangible_Assets" localSheetId="4">#REF!</definedName>
    <definedName name="PY5_Tangible_Assets">#REF!</definedName>
    <definedName name="PY5_Taxes" localSheetId="4">#REF!</definedName>
    <definedName name="PY5_TOTAL_ASSETS" localSheetId="4">#REF!</definedName>
    <definedName name="PY5_TOTAL_CURR_ASSETS" localSheetId="4">#REF!</definedName>
    <definedName name="PY5_TOTAL_DEBT" localSheetId="4">#REF!</definedName>
    <definedName name="PY5_TOTAL_EQUITY" localSheetId="4">#REF!</definedName>
    <definedName name="PY5_Trade_Payables" localSheetId="4">#REF!</definedName>
    <definedName name="PY5_Year_Income_Statement" localSheetId="4">#REF!</definedName>
    <definedName name="QGPL_CLTESLB">#REF!</definedName>
    <definedName name="quarter" localSheetId="4">#REF!</definedName>
    <definedName name="quarter">#REF!</definedName>
    <definedName name="R_Factor" localSheetId="4">#REF!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4" hidden="1">1</definedName>
    <definedName name="SAPBEXrevision" hidden="1">3</definedName>
    <definedName name="SAPBEXsysID" hidden="1">"PLW"</definedName>
    <definedName name="SAPBEXwbID" localSheetId="4" hidden="1">"0B3C5WPQ1PKHTD1CRY997L2MI"</definedName>
    <definedName name="SAPBEXwbID" hidden="1">"14RHU0IXG8KL7C7PJMON454VM"</definedName>
    <definedName name="sdfnlsd" hidden="1">#REF!</definedName>
    <definedName name="sectores">#REF!</definedName>
    <definedName name="sedal" localSheetId="4">#REF!</definedName>
    <definedName name="sedal">#REF!</definedName>
    <definedName name="Selection_Remainder" localSheetId="4">#REF!</definedName>
    <definedName name="Selection_Remainder">#REF!</definedName>
    <definedName name="sku" localSheetId="4">#REF!</definedName>
    <definedName name="sku">#REF!</definedName>
    <definedName name="skus" localSheetId="4">#REF!</definedName>
    <definedName name="skus">#REF!</definedName>
    <definedName name="Starting_Point" localSheetId="4">#REF!</definedName>
    <definedName name="Starting_Point">#REF!</definedName>
    <definedName name="STKDIARIO" localSheetId="4">#REF!</definedName>
    <definedName name="STKDIARIO">#REF!</definedName>
    <definedName name="STKDIARIOPX01" localSheetId="4">#REF!</definedName>
    <definedName name="STKDIARIOPX01">#REF!</definedName>
    <definedName name="STKDIARIOPX04" localSheetId="4">#REF!</definedName>
    <definedName name="STKDIARIOPX04">#REF!</definedName>
    <definedName name="Suma_de_ABR_U_3">#REF!</definedName>
    <definedName name="SUMMARY" localSheetId="4">#REF!</definedName>
    <definedName name="SUMMARY">#REF!</definedName>
    <definedName name="super" localSheetId="4">#REF!</definedName>
    <definedName name="super">#REF!</definedName>
    <definedName name="tablasun" localSheetId="4">#REF!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4">#REF!</definedName>
    <definedName name="TEST0">#REF!</definedName>
    <definedName name="TEST1" localSheetId="4">#REF!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4">#REF!</definedName>
    <definedName name="TESTKEYS">#REF!</definedName>
    <definedName name="TextRefCopy1">#REF!</definedName>
    <definedName name="TextRefCopy10" localSheetId="4">#REF!</definedName>
    <definedName name="TextRefCopy10">#REF!</definedName>
    <definedName name="TextRefCopy100" localSheetId="4">#REF!</definedName>
    <definedName name="TextRefCopy100">#REF!</definedName>
    <definedName name="TextRefCopy102" localSheetId="4">#REF!</definedName>
    <definedName name="TextRefCopy102">#REF!</definedName>
    <definedName name="TextRefCopy103" localSheetId="4">#REF!</definedName>
    <definedName name="TextRefCopy103">#REF!</definedName>
    <definedName name="TextRefCopy104" localSheetId="4">#REF!</definedName>
    <definedName name="TextRefCopy104">#REF!</definedName>
    <definedName name="TextRefCopy105" localSheetId="4">#REF!</definedName>
    <definedName name="TextRefCopy105">#REF!</definedName>
    <definedName name="TextRefCopy107" localSheetId="4">#REF!</definedName>
    <definedName name="TextRefCopy107">#REF!</definedName>
    <definedName name="TextRefCopy108" localSheetId="4">#REF!</definedName>
    <definedName name="TextRefCopy108">#REF!</definedName>
    <definedName name="TextRefCopy109" localSheetId="4">#REF!</definedName>
    <definedName name="TextRefCopy109">#REF!</definedName>
    <definedName name="TextRefCopy11" localSheetId="4">#REF!</definedName>
    <definedName name="TextRefCopy111">#REF!</definedName>
    <definedName name="TextRefCopy112" localSheetId="4">#REF!</definedName>
    <definedName name="TextRefCopy112">#REF!</definedName>
    <definedName name="TextRefCopy113" localSheetId="4">#REF!</definedName>
    <definedName name="TextRefCopy113">#REF!</definedName>
    <definedName name="TextRefCopy114">#REF!</definedName>
    <definedName name="TextRefCopy116" localSheetId="4">#REF!</definedName>
    <definedName name="TextRefCopy116">#REF!</definedName>
    <definedName name="TextRefCopy118" localSheetId="4">#REF!</definedName>
    <definedName name="TextRefCopy118">#REF!</definedName>
    <definedName name="TextRefCopy119" localSheetId="4">#REF!</definedName>
    <definedName name="TextRefCopy119">#REF!</definedName>
    <definedName name="TextRefCopy12" localSheetId="4">#REF!</definedName>
    <definedName name="TextRefCopy120" localSheetId="4">#REF!</definedName>
    <definedName name="TextRefCopy120">#REF!</definedName>
    <definedName name="TextRefCopy121" localSheetId="4">#REF!</definedName>
    <definedName name="TextRefCopy121">#REF!</definedName>
    <definedName name="TextRefCopy122">#REF!</definedName>
    <definedName name="TextRefCopy123">#REF!</definedName>
    <definedName name="TextRefCopy127" localSheetId="4">#REF!</definedName>
    <definedName name="TextRefCopy127">#REF!</definedName>
    <definedName name="TextRefCopy13" localSheetId="4">#REF!</definedName>
    <definedName name="TextRefCopy14" localSheetId="4">#REF!</definedName>
    <definedName name="TextRefCopy15" localSheetId="4">#REF!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4">#REF!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4">#REF!</definedName>
    <definedName name="TextRefCopy4">#REF!</definedName>
    <definedName name="TextRefCopy41">#REF!</definedName>
    <definedName name="TextRefCopy42" localSheetId="4">#REF!</definedName>
    <definedName name="TextRefCopy42">#REF!</definedName>
    <definedName name="TextRefCopy43" localSheetId="4">#REF!</definedName>
    <definedName name="TextRefCopy44" localSheetId="4">#REF!</definedName>
    <definedName name="TextRefCopy44">#REF!</definedName>
    <definedName name="TextRefCopy46">#REF!</definedName>
    <definedName name="TextRefCopy53" localSheetId="4">#REF!</definedName>
    <definedName name="TextRefCopy53">#REF!</definedName>
    <definedName name="TextRefCopy54" localSheetId="4">#REF!</definedName>
    <definedName name="TextRefCopy54">#REF!</definedName>
    <definedName name="TextRefCopy55" localSheetId="4">#REF!</definedName>
    <definedName name="TextRefCopy55">#REF!</definedName>
    <definedName name="TextRefCopy56" localSheetId="4">#REF!</definedName>
    <definedName name="TextRefCopy56">#REF!</definedName>
    <definedName name="TextRefCopy6">#REF!</definedName>
    <definedName name="TextRefCopy63" localSheetId="4">#REF!</definedName>
    <definedName name="TextRefCopy63">#REF!</definedName>
    <definedName name="TextRefCopy65" localSheetId="4">#REF!</definedName>
    <definedName name="TextRefCopy65">#REF!</definedName>
    <definedName name="TextRefCopy66" localSheetId="4">#REF!</definedName>
    <definedName name="TextRefCopy66">#REF!</definedName>
    <definedName name="TextRefCopy67" localSheetId="4">#REF!</definedName>
    <definedName name="TextRefCopy67">#REF!</definedName>
    <definedName name="TextRefCopy68" localSheetId="4">#REF!</definedName>
    <definedName name="TextRefCopy68">#REF!</definedName>
    <definedName name="TextRefCopy7" localSheetId="4">#REF!</definedName>
    <definedName name="TextRefCopy7">#REF!</definedName>
    <definedName name="TextRefCopy70" localSheetId="4">#REF!</definedName>
    <definedName name="TextRefCopy70">#REF!</definedName>
    <definedName name="TextRefCopy71" localSheetId="4">#REF!</definedName>
    <definedName name="TextRefCopy71">#REF!</definedName>
    <definedName name="TextRefCopy73" localSheetId="4">#REF!</definedName>
    <definedName name="TextRefCopy73">#REF!</definedName>
    <definedName name="TextRefCopy75" localSheetId="4">#REF!</definedName>
    <definedName name="TextRefCopy75">#REF!</definedName>
    <definedName name="TextRefCopy77" localSheetId="4">#REF!</definedName>
    <definedName name="TextRefCopy77">#REF!</definedName>
    <definedName name="TextRefCopy79" localSheetId="4">#REF!</definedName>
    <definedName name="TextRefCopy79">#REF!</definedName>
    <definedName name="TextRefCopy8" localSheetId="4">#REF!</definedName>
    <definedName name="TextRefCopy8">#REF!</definedName>
    <definedName name="TextRefCopy80" localSheetId="4">#REF!</definedName>
    <definedName name="TextRefCopy80">#REF!</definedName>
    <definedName name="TextRefCopy82" localSheetId="4">#REF!</definedName>
    <definedName name="TextRefCopy82">#REF!</definedName>
    <definedName name="TextRefCopy85" localSheetId="4">#REF!</definedName>
    <definedName name="TextRefCopy86" localSheetId="4">#REF!</definedName>
    <definedName name="TextRefCopy88" localSheetId="4">#REF!</definedName>
    <definedName name="TextRefCopy89" localSheetId="4">#REF!</definedName>
    <definedName name="TextRefCopy90" localSheetId="4">#REF!</definedName>
    <definedName name="TextRefCopy91" localSheetId="4">#REF!</definedName>
    <definedName name="TextRefCopy92" localSheetId="4">#REF!</definedName>
    <definedName name="TextRefCopy93" localSheetId="4">#REF!</definedName>
    <definedName name="TextRefCopy97" localSheetId="4">#REF!</definedName>
    <definedName name="TextRefCopy97">#REF!</definedName>
    <definedName name="TextRefCopy98">#REF!</definedName>
    <definedName name="TextRefCopyRangeCount" localSheetId="4" hidden="1">12</definedName>
    <definedName name="TextRefCopyRangeCount" hidden="1">1</definedName>
    <definedName name="Top_Stratum_Number" localSheetId="4">#REF!</definedName>
    <definedName name="Top_Stratum_Number">#REF!</definedName>
    <definedName name="Top_Stratum_Value" localSheetId="4">#REF!</definedName>
    <definedName name="Top_Stratum_Value">#REF!</definedName>
    <definedName name="Total_Amount">#REF!</definedName>
    <definedName name="Total_Number_Selections" localSheetId="4">#REF!</definedName>
    <definedName name="Total_Number_Selections">#REF!</definedName>
    <definedName name="tp" localSheetId="4">#REF!</definedName>
    <definedName name="tp">#REF!</definedName>
    <definedName name="Unidades" localSheetId="4">#REF!</definedName>
    <definedName name="Unidades">#REF!</definedName>
    <definedName name="URUGUAY" localSheetId="4">#REF!</definedName>
    <definedName name="URUGUAY">#REF!</definedName>
    <definedName name="vencidos">#REF!</definedName>
    <definedName name="vigencia" localSheetId="4">#REF!</definedName>
    <definedName name="vigencia">#REF!</definedName>
    <definedName name="vpphold">#REF!</definedName>
    <definedName name="VTADIAR" localSheetId="4">#REF!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6" hidden="1">{#N/A,#N/A,FALSE,"VOL"}</definedName>
    <definedName name="wrn.Volumen." localSheetId="3" hidden="1">{#N/A,#N/A,FALSE,"VOL"}</definedName>
    <definedName name="wrn.Volumen." localSheetId="5" hidden="1">{#N/A,#N/A,FALSE,"VOL"}</definedName>
    <definedName name="wrn.Volumen." localSheetId="1" hidden="1">{#N/A,#N/A,FALSE,"VOL"}</definedName>
    <definedName name="wrn.Volumen." localSheetId="9" hidden="1">{#N/A,#N/A,FALSE,"VOL"}</definedName>
    <definedName name="wrn.Volumen." localSheetId="7" hidden="1">{#N/A,#N/A,FALSE,"VOL"}</definedName>
    <definedName name="wrn.Volumen." localSheetId="4" hidden="1">{#N/A,#N/A,FALSE,"VOL"}</definedName>
    <definedName name="wrn.Volumen." hidden="1">{#N/A,#N/A,FALSE,"VOL"}</definedName>
    <definedName name="xdc">#REF!</definedName>
    <definedName name="XREF_COLUMN_1" hidden="1">#REF!</definedName>
    <definedName name="XREF_COLUMN_10" hidden="1">#REF!</definedName>
    <definedName name="XREF_COLUMN_11" localSheetId="4" hidden="1">VPN!#REF!</definedName>
    <definedName name="XREF_COLUMN_12" localSheetId="6" hidden="1">#REF!</definedName>
    <definedName name="XREF_COLUMN_12" localSheetId="1" hidden="1">#REF!</definedName>
    <definedName name="XREF_COLUMN_12" localSheetId="4" hidden="1">VPN!#REF!</definedName>
    <definedName name="XREF_COLUMN_12" hidden="1">#REF!</definedName>
    <definedName name="XREF_COLUMN_13" localSheetId="6" hidden="1">#REF!</definedName>
    <definedName name="XREF_COLUMN_13" localSheetId="1" hidden="1">#REF!</definedName>
    <definedName name="XREF_COLUMN_13" localSheetId="4" hidden="1">VPN!#REF!</definedName>
    <definedName name="XREF_COLUMN_13" hidden="1">#REF!</definedName>
    <definedName name="XREF_COLUMN_14" localSheetId="6" hidden="1">#REF!</definedName>
    <definedName name="XREF_COLUMN_14" localSheetId="1" hidden="1">#REF!</definedName>
    <definedName name="XREF_COLUMN_14" localSheetId="4" hidden="1">VPN!$Q:$Q</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7" localSheetId="4" hidden="1">#REF!</definedName>
    <definedName name="XREF_COLUMN_17" hidden="1">#REF!</definedName>
    <definedName name="XREF_COLUMN_2" hidden="1">#REF!</definedName>
    <definedName name="XREF_COLUMN_24" hidden="1">#REF!</definedName>
    <definedName name="XREF_COLUMN_4" localSheetId="4" hidden="1">#REF!</definedName>
    <definedName name="XREF_COLUMN_5" localSheetId="4" hidden="1">VPN!$D:$D</definedName>
    <definedName name="XREF_COLUMN_7" localSheetId="6" hidden="1">#REF!</definedName>
    <definedName name="XREF_COLUMN_7" localSheetId="1" hidden="1">#REF!</definedName>
    <definedName name="XREF_COLUMN_7" hidden="1">#REF!</definedName>
    <definedName name="XREF_COLUMN_9" localSheetId="1" hidden="1">#REF!</definedName>
    <definedName name="XREF_COLUMN_9" hidden="1">#REF!</definedName>
    <definedName name="XRefActiveRow" localSheetId="4" hidden="1">#REF!</definedName>
    <definedName name="XRefActiveRow" hidden="1">#REF!</definedName>
    <definedName name="XRefColumnsCount" localSheetId="4" hidden="1">14</definedName>
    <definedName name="XRefColumnsCount" hidden="1">2</definedName>
    <definedName name="XRefCopy1" localSheetId="4" hidden="1">#REF!</definedName>
    <definedName name="XRefCopy1" hidden="1">#REF!</definedName>
    <definedName name="XRefCopy10" localSheetId="4" hidden="1">#REF!</definedName>
    <definedName name="XRefCopy100" localSheetId="4" hidden="1">#REF!</definedName>
    <definedName name="XRefCopy100" hidden="1">#REF!</definedName>
    <definedName name="XRefCopy100Row" localSheetId="4" hidden="1">#REF!</definedName>
    <definedName name="XRefCopy100Row" hidden="1">#REF!</definedName>
    <definedName name="XRefCopy101" localSheetId="4" hidden="1">#REF!</definedName>
    <definedName name="XRefCopy101" hidden="1">#REF!</definedName>
    <definedName name="XRefCopy101Row" localSheetId="4" hidden="1">#REF!</definedName>
    <definedName name="XRefCopy101Row" hidden="1">#REF!</definedName>
    <definedName name="XRefCopy102" localSheetId="4" hidden="1">#REF!</definedName>
    <definedName name="XRefCopy102" hidden="1">#REF!</definedName>
    <definedName name="XRefCopy102Row" localSheetId="4" hidden="1">#REF!</definedName>
    <definedName name="XRefCopy102Row" hidden="1">#REF!</definedName>
    <definedName name="XRefCopy103" localSheetId="4" hidden="1">#REF!</definedName>
    <definedName name="XRefCopy103" hidden="1">#REF!</definedName>
    <definedName name="XRefCopy103Row" localSheetId="4" hidden="1">#REF!</definedName>
    <definedName name="XRefCopy103Row" hidden="1">#REF!</definedName>
    <definedName name="XRefCopy104" localSheetId="4" hidden="1">#REF!</definedName>
    <definedName name="XRefCopy104" hidden="1">#REF!</definedName>
    <definedName name="XRefCopy104Row" localSheetId="4" hidden="1">#REF!</definedName>
    <definedName name="XRefCopy104Row" hidden="1">#REF!</definedName>
    <definedName name="XRefCopy105" hidden="1">#REF!</definedName>
    <definedName name="XRefCopy105Row" localSheetId="4" hidden="1">#REF!</definedName>
    <definedName name="XRefCopy105Row" hidden="1">#REF!</definedName>
    <definedName name="XRefCopy106" hidden="1">#REF!</definedName>
    <definedName name="XRefCopy106Row" localSheetId="4" hidden="1">#REF!</definedName>
    <definedName name="XRefCopy106Row" hidden="1">#REF!</definedName>
    <definedName name="XRefCopy107" hidden="1">#REF!</definedName>
    <definedName name="XRefCopy107Row" localSheetId="4" hidden="1">#REF!</definedName>
    <definedName name="XRefCopy107Row" hidden="1">#REF!</definedName>
    <definedName name="XRefCopy108" hidden="1">#REF!</definedName>
    <definedName name="XRefCopy108Row" localSheetId="4" hidden="1">#REF!</definedName>
    <definedName name="XRefCopy108Row" hidden="1">#REF!</definedName>
    <definedName name="XRefCopy109" hidden="1">#REF!</definedName>
    <definedName name="XRefCopy109Row" localSheetId="4" hidden="1">#REF!</definedName>
    <definedName name="XRefCopy109Row" hidden="1">#REF!</definedName>
    <definedName name="XRefCopy10Row" localSheetId="4" hidden="1">#REF!</definedName>
    <definedName name="XRefCopy10Row" hidden="1">#REF!</definedName>
    <definedName name="XRefCopy11" localSheetId="4" hidden="1">#REF!</definedName>
    <definedName name="XRefCopy110Row" localSheetId="4" hidden="1">#REF!</definedName>
    <definedName name="XRefCopy110Row" hidden="1">#REF!</definedName>
    <definedName name="XRefCopy111Row" localSheetId="4" hidden="1">#REF!</definedName>
    <definedName name="XRefCopy111Row" hidden="1">#REF!</definedName>
    <definedName name="XRefCopy112" hidden="1">#REF!</definedName>
    <definedName name="XRefCopy112Row" localSheetId="4" hidden="1">#REF!</definedName>
    <definedName name="XRefCopy112Row" hidden="1">#REF!</definedName>
    <definedName name="XRefCopy113" hidden="1">#REF!</definedName>
    <definedName name="XRefCopy113Row" localSheetId="4" hidden="1">#REF!</definedName>
    <definedName name="XRefCopy113Row" hidden="1">#REF!</definedName>
    <definedName name="XRefCopy114" hidden="1">#REF!</definedName>
    <definedName name="XRefCopy114Row" localSheetId="4" hidden="1">#REF!</definedName>
    <definedName name="XRefCopy114Row" hidden="1">#REF!</definedName>
    <definedName name="XRefCopy115" hidden="1">#REF!</definedName>
    <definedName name="XRefCopy115Row" localSheetId="4" hidden="1">#REF!</definedName>
    <definedName name="XRefCopy115Row" hidden="1">#REF!</definedName>
    <definedName name="XRefCopy116" hidden="1">#REF!</definedName>
    <definedName name="XRefCopy116Row" localSheetId="4" hidden="1">#REF!</definedName>
    <definedName name="XRefCopy116Row" hidden="1">#REF!</definedName>
    <definedName name="XRefCopy117" hidden="1">#REF!</definedName>
    <definedName name="XRefCopy117Row" localSheetId="4" hidden="1">#REF!</definedName>
    <definedName name="XRefCopy117Row" hidden="1">#REF!</definedName>
    <definedName name="XRefCopy118" localSheetId="4" hidden="1">#REF!</definedName>
    <definedName name="XRefCopy118" hidden="1">#REF!</definedName>
    <definedName name="XRefCopy118Row" localSheetId="4" hidden="1">#REF!</definedName>
    <definedName name="XRefCopy118Row" hidden="1">#REF!</definedName>
    <definedName name="XRefCopy119" localSheetId="4" hidden="1">#REF!</definedName>
    <definedName name="XRefCopy119" hidden="1">#REF!</definedName>
    <definedName name="XRefCopy119Row" localSheetId="4" hidden="1">#REF!</definedName>
    <definedName name="XRefCopy119Row" hidden="1">#REF!</definedName>
    <definedName name="XRefCopy11Row" localSheetId="4" hidden="1">#REF!</definedName>
    <definedName name="XRefCopy11Row" hidden="1">#REF!</definedName>
    <definedName name="XRefCopy12" hidden="1">#REF!</definedName>
    <definedName name="XRefCopy120" localSheetId="4" hidden="1">#REF!</definedName>
    <definedName name="XRefCopy120" hidden="1">#REF!</definedName>
    <definedName name="XRefCopy120Row" localSheetId="4" hidden="1">#REF!</definedName>
    <definedName name="XRefCopy120Row" hidden="1">#REF!</definedName>
    <definedName name="XRefCopy121" localSheetId="4" hidden="1">#REF!</definedName>
    <definedName name="XRefCopy121" hidden="1">#REF!</definedName>
    <definedName name="XRefCopy121Row" localSheetId="4" hidden="1">#REF!</definedName>
    <definedName name="XRefCopy121Row" hidden="1">#REF!</definedName>
    <definedName name="XRefCopy122" localSheetId="4" hidden="1">#REF!</definedName>
    <definedName name="XRefCopy122" hidden="1">#REF!</definedName>
    <definedName name="XRefCopy122Row" localSheetId="4" hidden="1">#REF!</definedName>
    <definedName name="XRefCopy122Row" hidden="1">#REF!</definedName>
    <definedName name="XRefCopy123" hidden="1">#REF!</definedName>
    <definedName name="XRefCopy123Row" localSheetId="4" hidden="1">#REF!</definedName>
    <definedName name="XRefCopy123Row" hidden="1">#REF!</definedName>
    <definedName name="XRefCopy124" hidden="1">#REF!</definedName>
    <definedName name="XRefCopy124Row" localSheetId="4" hidden="1">#REF!</definedName>
    <definedName name="XRefCopy124Row" hidden="1">#REF!</definedName>
    <definedName name="XRefCopy125" hidden="1">#REF!</definedName>
    <definedName name="XRefCopy125Row" localSheetId="4" hidden="1">#REF!</definedName>
    <definedName name="XRefCopy125Row" hidden="1">#REF!</definedName>
    <definedName name="XRefCopy126" hidden="1">#REF!</definedName>
    <definedName name="XRefCopy126Row" localSheetId="4" hidden="1">#REF!</definedName>
    <definedName name="XRefCopy126Row" hidden="1">#REF!</definedName>
    <definedName name="XRefCopy127" hidden="1">#REF!</definedName>
    <definedName name="XRefCopy127Row" localSheetId="4" hidden="1">#REF!</definedName>
    <definedName name="XRefCopy127Row" hidden="1">#REF!</definedName>
    <definedName name="XRefCopy128" hidden="1">#REF!</definedName>
    <definedName name="XRefCopy129" hidden="1">#REF!</definedName>
    <definedName name="XRefCopy129Row" localSheetId="4" hidden="1">#REF!</definedName>
    <definedName name="XRefCopy129Row" hidden="1">#REF!</definedName>
    <definedName name="XRefCopy12Row" localSheetId="4" hidden="1">#REF!</definedName>
    <definedName name="XRefCopy12Row" hidden="1">#REF!</definedName>
    <definedName name="XRefCopy13" localSheetId="4" hidden="1">#REF!</definedName>
    <definedName name="XRefCopy130" hidden="1">#REF!</definedName>
    <definedName name="XRefCopy130Row" localSheetId="4" hidden="1">#REF!</definedName>
    <definedName name="XRefCopy130Row" hidden="1">#REF!</definedName>
    <definedName name="XRefCopy131" hidden="1">#REF!</definedName>
    <definedName name="XRefCopy131Row" localSheetId="4" hidden="1">#REF!</definedName>
    <definedName name="XRefCopy131Row" hidden="1">#REF!</definedName>
    <definedName name="XRefCopy132" localSheetId="4" hidden="1">#REF!</definedName>
    <definedName name="XRefCopy132" hidden="1">#REF!</definedName>
    <definedName name="XRefCopy132Row" localSheetId="4" hidden="1">#REF!</definedName>
    <definedName name="XRefCopy132Row" hidden="1">#REF!</definedName>
    <definedName name="XRefCopy133" localSheetId="4" hidden="1">#REF!</definedName>
    <definedName name="XRefCopy133" hidden="1">#REF!</definedName>
    <definedName name="XRefCopy133Row" localSheetId="4" hidden="1">#REF!</definedName>
    <definedName name="XRefCopy133Row" hidden="1">#REF!</definedName>
    <definedName name="XRefCopy134" hidden="1">#REF!</definedName>
    <definedName name="XRefCopy134Row" localSheetId="4" hidden="1">#REF!</definedName>
    <definedName name="XRefCopy134Row" hidden="1">#REF!</definedName>
    <definedName name="XRefCopy135" hidden="1">#REF!</definedName>
    <definedName name="XRefCopy135Row" localSheetId="4" hidden="1">#REF!</definedName>
    <definedName name="XRefCopy135Row" hidden="1">#REF!</definedName>
    <definedName name="XRefCopy136" hidden="1">#REF!</definedName>
    <definedName name="XRefCopy136Row" localSheetId="4" hidden="1">#REF!</definedName>
    <definedName name="XRefCopy136Row" hidden="1">#REF!</definedName>
    <definedName name="XRefCopy137" hidden="1">#REF!</definedName>
    <definedName name="XRefCopy137Row" localSheetId="4" hidden="1">#REF!</definedName>
    <definedName name="XRefCopy137Row" hidden="1">#REF!</definedName>
    <definedName name="XRefCopy138" hidden="1">#REF!</definedName>
    <definedName name="XRefCopy138Row" localSheetId="4" hidden="1">#REF!</definedName>
    <definedName name="XRefCopy138Row" hidden="1">#REF!</definedName>
    <definedName name="XRefCopy139" hidden="1">#REF!</definedName>
    <definedName name="XRefCopy139Row" localSheetId="4" hidden="1">#REF!</definedName>
    <definedName name="XRefCopy139Row" hidden="1">#REF!</definedName>
    <definedName name="XRefCopy13Row" localSheetId="4" hidden="1">#REF!</definedName>
    <definedName name="XRefCopy13Row" hidden="1">#REF!</definedName>
    <definedName name="XRefCopy140" hidden="1">#REF!</definedName>
    <definedName name="XRefCopy140Row" localSheetId="4" hidden="1">#REF!</definedName>
    <definedName name="XRefCopy140Row" hidden="1">#REF!</definedName>
    <definedName name="XRefCopy141Row" localSheetId="4" hidden="1">#REF!</definedName>
    <definedName name="XRefCopy141Row" hidden="1">#REF!</definedName>
    <definedName name="XRefCopy142" localSheetId="4" hidden="1">#REF!</definedName>
    <definedName name="XRefCopy142Row" localSheetId="4" hidden="1">#REF!</definedName>
    <definedName name="XRefCopy142Row" hidden="1">#REF!</definedName>
    <definedName name="XRefCopy143" localSheetId="4" hidden="1">#REF!</definedName>
    <definedName name="XRefCopy143Row" localSheetId="4" hidden="1">#REF!</definedName>
    <definedName name="XRefCopy143Row" hidden="1">#REF!</definedName>
    <definedName name="XRefCopy144Row" localSheetId="4" hidden="1">#REF!</definedName>
    <definedName name="XRefCopy144Row" hidden="1">#REF!</definedName>
    <definedName name="XRefCopy145Row" localSheetId="4" hidden="1">#REF!</definedName>
    <definedName name="XRefCopy145Row" hidden="1">#REF!</definedName>
    <definedName name="XRefCopy146" localSheetId="4" hidden="1">#REF!</definedName>
    <definedName name="XRefCopy146Row" localSheetId="4" hidden="1">#REF!</definedName>
    <definedName name="XRefCopy146Row" hidden="1">#REF!</definedName>
    <definedName name="XRefCopy147" localSheetId="4" hidden="1">#REF!</definedName>
    <definedName name="XRefCopy147Row" localSheetId="4" hidden="1">#REF!</definedName>
    <definedName name="XRefCopy147Row" hidden="1">#REF!</definedName>
    <definedName name="XRefCopy148" localSheetId="4" hidden="1">#REF!</definedName>
    <definedName name="XRefCopy148Row" localSheetId="4" hidden="1">#REF!</definedName>
    <definedName name="XRefCopy148Row" hidden="1">#REF!</definedName>
    <definedName name="XRefCopy149" localSheetId="4" hidden="1">#REF!</definedName>
    <definedName name="XRefCopy149" hidden="1">#REF!</definedName>
    <definedName name="XRefCopy149Row" localSheetId="4" hidden="1">#REF!</definedName>
    <definedName name="XRefCopy149Row" hidden="1">#REF!</definedName>
    <definedName name="XRefCopy14Row" hidden="1">#REF!</definedName>
    <definedName name="XRefCopy150" localSheetId="4" hidden="1">#REF!</definedName>
    <definedName name="XRefCopy150" hidden="1">#REF!</definedName>
    <definedName name="XRefCopy150Row" localSheetId="4" hidden="1">#REF!</definedName>
    <definedName name="XRefCopy150Row" hidden="1">#REF!</definedName>
    <definedName name="XRefCopy151" localSheetId="4" hidden="1">#REF!</definedName>
    <definedName name="XRefCopy151" hidden="1">#REF!</definedName>
    <definedName name="XRefCopy151Row" localSheetId="4" hidden="1">#REF!</definedName>
    <definedName name="XRefCopy151Row" hidden="1">#REF!</definedName>
    <definedName name="XRefCopy152" localSheetId="4" hidden="1">#REF!</definedName>
    <definedName name="XRefCopy152" hidden="1">#REF!</definedName>
    <definedName name="XRefCopy152Row" localSheetId="4" hidden="1">#REF!</definedName>
    <definedName name="XRefCopy152Row" hidden="1">#REF!</definedName>
    <definedName name="XRefCopy153" localSheetId="4" hidden="1">#REF!</definedName>
    <definedName name="XRefCopy153" hidden="1">#REF!</definedName>
    <definedName name="XRefCopy153Row" localSheetId="4" hidden="1">#REF!</definedName>
    <definedName name="XRefCopy153Row" hidden="1">#REF!</definedName>
    <definedName name="XRefCopy154" localSheetId="4" hidden="1">#REF!</definedName>
    <definedName name="XRefCopy154" hidden="1">#REF!</definedName>
    <definedName name="XRefCopy154Row" localSheetId="4" hidden="1">#REF!</definedName>
    <definedName name="XRefCopy154Row" hidden="1">#REF!</definedName>
    <definedName name="XRefCopy155" localSheetId="4" hidden="1">#REF!</definedName>
    <definedName name="XRefCopy155" hidden="1">#REF!</definedName>
    <definedName name="XRefCopy155Row" localSheetId="4" hidden="1">#REF!</definedName>
    <definedName name="XRefCopy155Row" hidden="1">#REF!</definedName>
    <definedName name="XRefCopy156" localSheetId="4" hidden="1">#REF!</definedName>
    <definedName name="XRefCopy156" hidden="1">#REF!</definedName>
    <definedName name="XRefCopy156Row" localSheetId="4" hidden="1">#REF!</definedName>
    <definedName name="XRefCopy156Row" hidden="1">#REF!</definedName>
    <definedName name="XRefCopy157" localSheetId="4" hidden="1">#REF!</definedName>
    <definedName name="XRefCopy157" hidden="1">#REF!</definedName>
    <definedName name="XRefCopy157Row" localSheetId="4" hidden="1">#REF!</definedName>
    <definedName name="XRefCopy157Row" hidden="1">#REF!</definedName>
    <definedName name="XRefCopy158" localSheetId="4" hidden="1">#REF!</definedName>
    <definedName name="XRefCopy158" hidden="1">#REF!</definedName>
    <definedName name="XRefCopy158Row" localSheetId="4" hidden="1">#REF!</definedName>
    <definedName name="XRefCopy158Row" hidden="1">#REF!</definedName>
    <definedName name="XRefCopy159" localSheetId="4" hidden="1">#REF!</definedName>
    <definedName name="XRefCopy159" hidden="1">#REF!</definedName>
    <definedName name="XRefCopy159Row" localSheetId="4" hidden="1">#REF!</definedName>
    <definedName name="XRefCopy159Row" hidden="1">#REF!</definedName>
    <definedName name="XRefCopy15Row" localSheetId="4" hidden="1">#REF!</definedName>
    <definedName name="XRefCopy160" localSheetId="4" hidden="1">#REF!</definedName>
    <definedName name="XRefCopy160" hidden="1">#REF!</definedName>
    <definedName name="XRefCopy160Row" localSheetId="4" hidden="1">#REF!</definedName>
    <definedName name="XRefCopy160Row" hidden="1">#REF!</definedName>
    <definedName name="XRefCopy161" localSheetId="4" hidden="1">#REF!</definedName>
    <definedName name="XRefCopy161" hidden="1">#REF!</definedName>
    <definedName name="XRefCopy161Row" localSheetId="4" hidden="1">#REF!</definedName>
    <definedName name="XRefCopy161Row" hidden="1">#REF!</definedName>
    <definedName name="XRefCopy162" localSheetId="4" hidden="1">#REF!</definedName>
    <definedName name="XRefCopy162" hidden="1">#REF!</definedName>
    <definedName name="XRefCopy162Row" localSheetId="4" hidden="1">#REF!</definedName>
    <definedName name="XRefCopy162Row" hidden="1">#REF!</definedName>
    <definedName name="XRefCopy163" localSheetId="4" hidden="1">#REF!</definedName>
    <definedName name="XRefCopy163" hidden="1">#REF!</definedName>
    <definedName name="XRefCopy163Row" localSheetId="4" hidden="1">#REF!</definedName>
    <definedName name="XRefCopy163Row" hidden="1">#REF!</definedName>
    <definedName name="XRefCopy164" localSheetId="4" hidden="1">#REF!</definedName>
    <definedName name="XRefCopy164" hidden="1">#REF!</definedName>
    <definedName name="XRefCopy164Row" localSheetId="4" hidden="1">#REF!</definedName>
    <definedName name="XRefCopy164Row" hidden="1">#REF!</definedName>
    <definedName name="XRefCopy165" localSheetId="4" hidden="1">#REF!</definedName>
    <definedName name="XRefCopy165" hidden="1">#REF!</definedName>
    <definedName name="XRefCopy165Row" hidden="1">#REF!</definedName>
    <definedName name="XRefCopy166" localSheetId="4" hidden="1">#REF!</definedName>
    <definedName name="XRefCopy166" hidden="1">#REF!</definedName>
    <definedName name="XRefCopy166Row" hidden="1">#REF!</definedName>
    <definedName name="XRefCopy167" localSheetId="4"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4"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4"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4"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4" hidden="1">#REF!</definedName>
    <definedName name="XRefCopy19Row" hidden="1">#REF!</definedName>
    <definedName name="XRefCopy1Row" localSheetId="4" hidden="1">#REF!</definedName>
    <definedName name="XRefCopy1Row" hidden="1">#REF!</definedName>
    <definedName name="XRefCopy2" localSheetId="4" hidden="1">#REF!</definedName>
    <definedName name="XRefCopy2" hidden="1">#REF!</definedName>
    <definedName name="XRefCopy20" localSheetId="4"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4"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4"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4"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4"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4"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4"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4"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4"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4"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4" hidden="1">#REF!</definedName>
    <definedName name="XRefCopy29Row" hidden="1">#REF!</definedName>
    <definedName name="XRefCopy2Row" localSheetId="4" hidden="1">#REF!</definedName>
    <definedName name="XRefCopy2Row" hidden="1">#REF!</definedName>
    <definedName name="XRefCopy30Row" localSheetId="4" hidden="1">#REF!</definedName>
    <definedName name="XRefCopy30Row" hidden="1">#REF!</definedName>
    <definedName name="XRefCopy31Row" localSheetId="4" hidden="1">#REF!</definedName>
    <definedName name="XRefCopy31Row" hidden="1">#REF!</definedName>
    <definedName name="XRefCopy32Row" localSheetId="4" hidden="1">#REF!</definedName>
    <definedName name="XRefCopy32Row" hidden="1">#REF!</definedName>
    <definedName name="XRefCopy33Row" localSheetId="4" hidden="1">#REF!</definedName>
    <definedName name="XRefCopy33Row" hidden="1">#REF!</definedName>
    <definedName name="XRefCopy34Row" localSheetId="4" hidden="1">#REF!</definedName>
    <definedName name="XRefCopy34Row" hidden="1">#REF!</definedName>
    <definedName name="XRefCopy35Row" localSheetId="4" hidden="1">#REF!</definedName>
    <definedName name="XRefCopy35Row" hidden="1">#REF!</definedName>
    <definedName name="XRefCopy36Row" localSheetId="4" hidden="1">#REF!</definedName>
    <definedName name="XRefCopy36Row" hidden="1">#REF!</definedName>
    <definedName name="XRefCopy37Row" localSheetId="4" hidden="1">#REF!</definedName>
    <definedName name="XRefCopy37Row" hidden="1">#REF!</definedName>
    <definedName name="XRefCopy38Row" localSheetId="4" hidden="1">#REF!</definedName>
    <definedName name="XRefCopy38Row" hidden="1">#REF!</definedName>
    <definedName name="XRefCopy39Row" localSheetId="4" hidden="1">#REF!</definedName>
    <definedName name="XRefCopy39Row" hidden="1">#REF!</definedName>
    <definedName name="XRefCopy3Row" localSheetId="4" hidden="1">#REF!</definedName>
    <definedName name="XRefCopy40Row" localSheetId="4" hidden="1">#REF!</definedName>
    <definedName name="XRefCopy40Row" hidden="1">#REF!</definedName>
    <definedName name="XRefCopy41Row" localSheetId="4" hidden="1">#REF!</definedName>
    <definedName name="XRefCopy41Row" hidden="1">#REF!</definedName>
    <definedName name="XRefCopy42Row" localSheetId="4" hidden="1">#REF!</definedName>
    <definedName name="XRefCopy42Row" hidden="1">#REF!</definedName>
    <definedName name="XRefCopy43Row" localSheetId="4" hidden="1">#REF!</definedName>
    <definedName name="XRefCopy43Row" hidden="1">#REF!</definedName>
    <definedName name="XRefCopy44Row" localSheetId="4" hidden="1">#REF!</definedName>
    <definedName name="XRefCopy44Row" hidden="1">#REF!</definedName>
    <definedName name="XRefCopy45Row" localSheetId="4" hidden="1">#REF!</definedName>
    <definedName name="XRefCopy45Row" hidden="1">#REF!</definedName>
    <definedName name="XRefCopy46Row" localSheetId="4" hidden="1">#REF!</definedName>
    <definedName name="XRefCopy46Row" hidden="1">#REF!</definedName>
    <definedName name="XRefCopy47Row" localSheetId="4" hidden="1">#REF!</definedName>
    <definedName name="XRefCopy47Row" hidden="1">#REF!</definedName>
    <definedName name="XRefCopy48Row" localSheetId="4" hidden="1">#REF!</definedName>
    <definedName name="XRefCopy48Row" hidden="1">#REF!</definedName>
    <definedName name="XRefCopy49Row" localSheetId="4" hidden="1">#REF!</definedName>
    <definedName name="XRefCopy49Row" hidden="1">#REF!</definedName>
    <definedName name="XRefCopy4Row" localSheetId="4" hidden="1">#REF!</definedName>
    <definedName name="XRefCopy50Row" localSheetId="4" hidden="1">#REF!</definedName>
    <definedName name="XRefCopy50Row" hidden="1">#REF!</definedName>
    <definedName name="XRefCopy51Row" localSheetId="4" hidden="1">#REF!</definedName>
    <definedName name="XRefCopy51Row" hidden="1">#REF!</definedName>
    <definedName name="XRefCopy52Row" localSheetId="4" hidden="1">#REF!</definedName>
    <definedName name="XRefCopy52Row" hidden="1">#REF!</definedName>
    <definedName name="XRefCopy53" localSheetId="4" hidden="1">#REF!</definedName>
    <definedName name="XRefCopy53" hidden="1">#REF!</definedName>
    <definedName name="XRefCopy53Row" localSheetId="4" hidden="1">#REF!</definedName>
    <definedName name="XRefCopy53Row" hidden="1">#REF!</definedName>
    <definedName name="XRefCopy54" hidden="1">#REF!</definedName>
    <definedName name="XRefCopy54Row" localSheetId="4" hidden="1">#REF!</definedName>
    <definedName name="XRefCopy54Row" hidden="1">#REF!</definedName>
    <definedName name="XRefCopy55" hidden="1">#REF!</definedName>
    <definedName name="XRefCopy55Row" localSheetId="4" hidden="1">#REF!</definedName>
    <definedName name="XRefCopy55Row" hidden="1">#REF!</definedName>
    <definedName name="XRefCopy56" hidden="1">#REF!</definedName>
    <definedName name="XRefCopy56Row" localSheetId="4" hidden="1">#REF!</definedName>
    <definedName name="XRefCopy56Row" hidden="1">#REF!</definedName>
    <definedName name="XRefCopy57" hidden="1">#REF!</definedName>
    <definedName name="XRefCopy57Row" localSheetId="4" hidden="1">#REF!</definedName>
    <definedName name="XRefCopy57Row" hidden="1">#REF!</definedName>
    <definedName name="XRefCopy58" hidden="1">#REF!</definedName>
    <definedName name="XRefCopy58Row" localSheetId="4" hidden="1">#REF!</definedName>
    <definedName name="XRefCopy58Row" hidden="1">#REF!</definedName>
    <definedName name="XRefCopy59" hidden="1">#REF!</definedName>
    <definedName name="XRefCopy59Row" localSheetId="4" hidden="1">#REF!</definedName>
    <definedName name="XRefCopy59Row" hidden="1">#REF!</definedName>
    <definedName name="XRefCopy60" hidden="1">#REF!</definedName>
    <definedName name="XRefCopy60Row" localSheetId="4" hidden="1">#REF!</definedName>
    <definedName name="XRefCopy60Row" hidden="1">#REF!</definedName>
    <definedName name="XRefCopy61" hidden="1">#REF!</definedName>
    <definedName name="XRefCopy61Row" localSheetId="4" hidden="1">#REF!</definedName>
    <definedName name="XRefCopy61Row" hidden="1">#REF!</definedName>
    <definedName name="XRefCopy62" hidden="1">#REF!</definedName>
    <definedName name="XRefCopy62Row" localSheetId="4" hidden="1">#REF!</definedName>
    <definedName name="XRefCopy62Row" hidden="1">#REF!</definedName>
    <definedName name="XRefCopy63" hidden="1">#REF!</definedName>
    <definedName name="XRefCopy63Row" localSheetId="4" hidden="1">#REF!</definedName>
    <definedName name="XRefCopy63Row" hidden="1">#REF!</definedName>
    <definedName name="XRefCopy64" hidden="1">#REF!</definedName>
    <definedName name="XRefCopy64Row" localSheetId="4" hidden="1">#REF!</definedName>
    <definedName name="XRefCopy64Row" hidden="1">#REF!</definedName>
    <definedName name="XRefCopy65" hidden="1">#REF!</definedName>
    <definedName name="XRefCopy65Row" localSheetId="4" hidden="1">#REF!</definedName>
    <definedName name="XRefCopy65Row" hidden="1">#REF!</definedName>
    <definedName name="XRefCopy66" hidden="1">#REF!</definedName>
    <definedName name="XRefCopy66Row" localSheetId="4" hidden="1">#REF!</definedName>
    <definedName name="XRefCopy66Row" hidden="1">#REF!</definedName>
    <definedName name="XRefCopy67" hidden="1">#REF!</definedName>
    <definedName name="XRefCopy67Row" localSheetId="4" hidden="1">#REF!</definedName>
    <definedName name="XRefCopy67Row" hidden="1">#REF!</definedName>
    <definedName name="XRefCopy68" hidden="1">#REF!</definedName>
    <definedName name="XRefCopy68Row" localSheetId="4" hidden="1">#REF!</definedName>
    <definedName name="XRefCopy68Row" hidden="1">#REF!</definedName>
    <definedName name="XRefCopy69" hidden="1">#REF!</definedName>
    <definedName name="XRefCopy69Row" localSheetId="4" hidden="1">#REF!</definedName>
    <definedName name="XRefCopy69Row" hidden="1">#REF!</definedName>
    <definedName name="XRefCopy7" localSheetId="4" hidden="1">VPN!#REF!</definedName>
    <definedName name="XRefCopy70" localSheetId="6" hidden="1">#REF!</definedName>
    <definedName name="XRefCopy70" localSheetId="1"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hidden="1">#REF!</definedName>
    <definedName name="XRefCopy71Row" localSheetId="4" hidden="1">#REF!</definedName>
    <definedName name="XRefCopy71Row" hidden="1">#REF!</definedName>
    <definedName name="XRefCopy72" hidden="1">#REF!</definedName>
    <definedName name="XRefCopy72Row" localSheetId="4" hidden="1">#REF!</definedName>
    <definedName name="XRefCopy72Row" hidden="1">#REF!</definedName>
    <definedName name="XRefCopy73" hidden="1">#REF!</definedName>
    <definedName name="XRefCopy73Row" localSheetId="4" hidden="1">#REF!</definedName>
    <definedName name="XRefCopy73Row" hidden="1">#REF!</definedName>
    <definedName name="XRefCopy74" hidden="1">#REF!</definedName>
    <definedName name="XRefCopy74Row" localSheetId="4" hidden="1">#REF!</definedName>
    <definedName name="XRefCopy74Row" hidden="1">#REF!</definedName>
    <definedName name="XRefCopy75" localSheetId="6" hidden="1">#REF!</definedName>
    <definedName name="XRefCopy75" localSheetId="1" hidden="1">#REF!</definedName>
    <definedName name="XRefCopy75" localSheetId="4" hidden="1">VPN!#REF!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6" hidden="1">#REF!</definedName>
    <definedName name="XRefCopy76" localSheetId="1" hidden="1">#REF!</definedName>
    <definedName name="XRefCopy76" localSheetId="4" hidden="1">VPN!#REF!</definedName>
    <definedName name="XRefCopy76" hidden="1">#REF!</definedName>
    <definedName name="XRefCopy76Row" localSheetId="1" hidden="1">#REF!</definedName>
    <definedName name="XRefCopy76Row" localSheetId="4" hidden="1">#REF!</definedName>
    <definedName name="XRefCopy76Row" hidden="1">#REF!</definedName>
    <definedName name="XRefCopy77" hidden="1">#REF!</definedName>
    <definedName name="XRefCopy77Row" localSheetId="4" hidden="1">#REF!</definedName>
    <definedName name="XRefCopy77Row" hidden="1">#REF!</definedName>
    <definedName name="XRefCopy78" hidden="1">#REF!</definedName>
    <definedName name="XRefCopy78Row" localSheetId="4" hidden="1">#REF!</definedName>
    <definedName name="XRefCopy78Row" hidden="1">#REF!</definedName>
    <definedName name="XRefCopy79" hidden="1">#REF!</definedName>
    <definedName name="XRefCopy79Row" localSheetId="4" hidden="1">#REF!</definedName>
    <definedName name="XRefCopy79Row" hidden="1">#REF!</definedName>
    <definedName name="XRefCopy7Row" localSheetId="4" hidden="1">#REF!</definedName>
    <definedName name="XRefCopy7Row" hidden="1">#REF!</definedName>
    <definedName name="XRefCopy8" localSheetId="4" hidden="1">VPN!#REF!</definedName>
    <definedName name="XRefCopy80Row" localSheetId="6" hidden="1">#REF!</definedName>
    <definedName name="XRefCopy80Row" localSheetId="1" hidden="1">#REF!</definedName>
    <definedName name="XRefCopy80Row" localSheetId="4" hidden="1">#REF!</definedName>
    <definedName name="XRefCopy80Row" hidden="1">#REF!</definedName>
    <definedName name="XRefCopy81Row" localSheetId="4" hidden="1">#REF!</definedName>
    <definedName name="XRefCopy81Row" hidden="1">#REF!</definedName>
    <definedName name="XRefCopy82Row" localSheetId="4" hidden="1">#REF!</definedName>
    <definedName name="XRefCopy82Row" hidden="1">#REF!</definedName>
    <definedName name="XRefCopy83Row" localSheetId="4" hidden="1">#REF!</definedName>
    <definedName name="XRefCopy83Row" hidden="1">#REF!</definedName>
    <definedName name="XRefCopy84Row" localSheetId="4" hidden="1">#REF!</definedName>
    <definedName name="XRefCopy84Row" hidden="1">#REF!</definedName>
    <definedName name="XRefCopy85" hidden="1">#REF!</definedName>
    <definedName name="XRefCopy85Row" localSheetId="4" hidden="1">#REF!</definedName>
    <definedName name="XRefCopy85Row" hidden="1">#REF!</definedName>
    <definedName name="XRefCopy86" hidden="1">#REF!</definedName>
    <definedName name="XRefCopy86Row" localSheetId="4" hidden="1">#REF!</definedName>
    <definedName name="XRefCopy86Row" hidden="1">#REF!</definedName>
    <definedName name="XRefCopy87" hidden="1">#REF!</definedName>
    <definedName name="XRefCopy87Row" localSheetId="4" hidden="1">#REF!</definedName>
    <definedName name="XRefCopy87Row" hidden="1">#REF!</definedName>
    <definedName name="XRefCopy88" hidden="1">#REF!</definedName>
    <definedName name="XRefCopy88Row" localSheetId="4" hidden="1">#REF!</definedName>
    <definedName name="XRefCopy88Row" hidden="1">#REF!</definedName>
    <definedName name="XRefCopy89" hidden="1">#REF!</definedName>
    <definedName name="XRefCopy89Row" localSheetId="4" hidden="1">#REF!</definedName>
    <definedName name="XRefCopy89Row" hidden="1">#REF!</definedName>
    <definedName name="XRefCopy8Row" localSheetId="4" hidden="1">#REF!</definedName>
    <definedName name="XRefCopy8Row" hidden="1">#REF!</definedName>
    <definedName name="XRefCopy9" localSheetId="4" hidden="1">VPN!#REF!</definedName>
    <definedName name="XRefCopy90" localSheetId="6" hidden="1">#REF!</definedName>
    <definedName name="XRefCopy90" localSheetId="1"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hidden="1">#REF!</definedName>
    <definedName name="XRefCopy91Row" localSheetId="4" hidden="1">#REF!</definedName>
    <definedName name="XRefCopy91Row" hidden="1">#REF!</definedName>
    <definedName name="XRefCopy92" localSheetId="4" hidden="1">#REF!</definedName>
    <definedName name="XRefCopy92" hidden="1">#REF!</definedName>
    <definedName name="XRefCopy92Row" localSheetId="4" hidden="1">#REF!</definedName>
    <definedName name="XRefCopy92Row" hidden="1">#REF!</definedName>
    <definedName name="XRefCopy93" localSheetId="4" hidden="1">#REF!</definedName>
    <definedName name="XRefCopy93" hidden="1">#REF!</definedName>
    <definedName name="XRefCopy93Row" localSheetId="4" hidden="1">#REF!</definedName>
    <definedName name="XRefCopy93Row" hidden="1">#REF!</definedName>
    <definedName name="XRefCopy94" localSheetId="4" hidden="1">#REF!</definedName>
    <definedName name="XRefCopy94" hidden="1">#REF!</definedName>
    <definedName name="XRefCopy94Row" localSheetId="4" hidden="1">#REF!</definedName>
    <definedName name="XRefCopy94Row" hidden="1">#REF!</definedName>
    <definedName name="XRefCopy95" hidden="1">#REF!</definedName>
    <definedName name="XRefCopy95Row" localSheetId="4" hidden="1">#REF!</definedName>
    <definedName name="XRefCopy95Row" hidden="1">#REF!</definedName>
    <definedName name="XRefCopy96" hidden="1">#REF!</definedName>
    <definedName name="XRefCopy96Row" localSheetId="4" hidden="1">#REF!</definedName>
    <definedName name="XRefCopy96Row" hidden="1">#REF!</definedName>
    <definedName name="XRefCopy97" hidden="1">#REF!</definedName>
    <definedName name="XRefCopy97Row" localSheetId="4" hidden="1">#REF!</definedName>
    <definedName name="XRefCopy97Row" hidden="1">#REF!</definedName>
    <definedName name="XRefCopy98" hidden="1">#REF!</definedName>
    <definedName name="XRefCopy98Row" localSheetId="4" hidden="1">#REF!</definedName>
    <definedName name="XRefCopy98Row" hidden="1">#REF!</definedName>
    <definedName name="XRefCopy99" hidden="1">#REF!</definedName>
    <definedName name="XRefCopy99Row" localSheetId="4" hidden="1">#REF!</definedName>
    <definedName name="XRefCopy99Row" hidden="1">#REF!</definedName>
    <definedName name="XRefCopy9Row" localSheetId="4" hidden="1">#REF!</definedName>
    <definedName name="XRefCopy9Row" hidden="1">#REF!</definedName>
    <definedName name="XRefCopyRangeCount" localSheetId="4" hidden="1">76</definedName>
    <definedName name="XRefCopyRangeCount" hidden="1">4</definedName>
    <definedName name="XRefPaste1" hidden="1">#REF!</definedName>
    <definedName name="XRefPaste10" hidden="1">#REF!</definedName>
    <definedName name="XRefPaste100" localSheetId="4" hidden="1">#REF!</definedName>
    <definedName name="XRefPaste100" hidden="1">#REF!</definedName>
    <definedName name="XRefPaste100Row" localSheetId="4" hidden="1">#REF!</definedName>
    <definedName name="XRefPaste100Row" hidden="1">#REF!</definedName>
    <definedName name="XRefPaste101" localSheetId="4" hidden="1">#REF!</definedName>
    <definedName name="XRefPaste101" hidden="1">#REF!</definedName>
    <definedName name="XRefPaste101Row" localSheetId="4" hidden="1">#REF!</definedName>
    <definedName name="XRefPaste101Row" hidden="1">#REF!</definedName>
    <definedName name="XRefPaste102" localSheetId="4" hidden="1">#REF!</definedName>
    <definedName name="XRefPaste102" hidden="1">#REF!</definedName>
    <definedName name="XRefPaste102Row" localSheetId="4" hidden="1">#REF!</definedName>
    <definedName name="XRefPaste102Row" hidden="1">#REF!</definedName>
    <definedName name="XRefPaste103" localSheetId="4" hidden="1">#REF!</definedName>
    <definedName name="XRefPaste103" hidden="1">#REF!</definedName>
    <definedName name="XRefPaste103Row" localSheetId="4" hidden="1">#REF!</definedName>
    <definedName name="XRefPaste103Row" hidden="1">#REF!</definedName>
    <definedName name="XRefPaste104" localSheetId="4" hidden="1">#REF!</definedName>
    <definedName name="XRefPaste104" hidden="1">#REF!</definedName>
    <definedName name="XRefPaste104Row" localSheetId="4" hidden="1">#REF!</definedName>
    <definedName name="XRefPaste104Row" hidden="1">#REF!</definedName>
    <definedName name="XRefPaste105" localSheetId="4" hidden="1">#REF!</definedName>
    <definedName name="XRefPaste105" hidden="1">#REF!</definedName>
    <definedName name="XRefPaste105Row" localSheetId="4" hidden="1">#REF!</definedName>
    <definedName name="XRefPaste105Row" hidden="1">#REF!</definedName>
    <definedName name="XRefPaste106" localSheetId="4" hidden="1">#REF!</definedName>
    <definedName name="XRefPaste106" hidden="1">#REF!</definedName>
    <definedName name="XRefPaste106Row" localSheetId="4" hidden="1">#REF!</definedName>
    <definedName name="XRefPaste106Row" hidden="1">#REF!</definedName>
    <definedName name="XRefPaste107" localSheetId="4" hidden="1">#REF!</definedName>
    <definedName name="XRefPaste107" hidden="1">#REF!</definedName>
    <definedName name="XRefPaste107Row" localSheetId="4" hidden="1">#REF!</definedName>
    <definedName name="XRefPaste107Row" hidden="1">#REF!</definedName>
    <definedName name="XRefPaste108" localSheetId="4" hidden="1">#REF!</definedName>
    <definedName name="XRefPaste108" hidden="1">#REF!</definedName>
    <definedName name="XRefPaste108Row" localSheetId="4" hidden="1">#REF!</definedName>
    <definedName name="XRefPaste108Row" hidden="1">#REF!</definedName>
    <definedName name="XRefPaste109" localSheetId="4" hidden="1">#REF!</definedName>
    <definedName name="XRefPaste109" hidden="1">#REF!</definedName>
    <definedName name="XRefPaste109Row" localSheetId="4" hidden="1">#REF!</definedName>
    <definedName name="XRefPaste109Row" hidden="1">#REF!</definedName>
    <definedName name="XRefPaste10Row" localSheetId="4" hidden="1">#REF!</definedName>
    <definedName name="XRefPaste10Row" hidden="1">#REF!</definedName>
    <definedName name="XRefPaste11" hidden="1">#REF!</definedName>
    <definedName name="XRefPaste110" localSheetId="4" hidden="1">#REF!</definedName>
    <definedName name="XRefPaste110" hidden="1">#REF!</definedName>
    <definedName name="XRefPaste110Row" localSheetId="4" hidden="1">#REF!</definedName>
    <definedName name="XRefPaste110Row" hidden="1">#REF!</definedName>
    <definedName name="XRefPaste111" localSheetId="4" hidden="1">#REF!</definedName>
    <definedName name="XRefPaste111" hidden="1">#REF!</definedName>
    <definedName name="XRefPaste111Row" localSheetId="4" hidden="1">#REF!</definedName>
    <definedName name="XRefPaste111Row" hidden="1">#REF!</definedName>
    <definedName name="XRefPaste112" localSheetId="4" hidden="1">#REF!</definedName>
    <definedName name="XRefPaste112" hidden="1">#REF!</definedName>
    <definedName name="XRefPaste112Row" localSheetId="4" hidden="1">#REF!</definedName>
    <definedName name="XRefPaste112Row" hidden="1">#REF!</definedName>
    <definedName name="XRefPaste113" localSheetId="4" hidden="1">#REF!</definedName>
    <definedName name="XRefPaste113" hidden="1">#REF!</definedName>
    <definedName name="XRefPaste113Row" localSheetId="4" hidden="1">#REF!</definedName>
    <definedName name="XRefPaste113Row" hidden="1">#REF!</definedName>
    <definedName name="XRefPaste114" localSheetId="4" hidden="1">#REF!</definedName>
    <definedName name="XRefPaste114" hidden="1">#REF!</definedName>
    <definedName name="XRefPaste114Row" localSheetId="4" hidden="1">#REF!</definedName>
    <definedName name="XRefPaste114Row" hidden="1">#REF!</definedName>
    <definedName name="XRefPaste115" localSheetId="4" hidden="1">#REF!</definedName>
    <definedName name="XRefPaste115" hidden="1">#REF!</definedName>
    <definedName name="XRefPaste115Row" localSheetId="4" hidden="1">#REF!</definedName>
    <definedName name="XRefPaste115Row" hidden="1">#REF!</definedName>
    <definedName name="XRefPaste116" localSheetId="4" hidden="1">#REF!</definedName>
    <definedName name="XRefPaste116" hidden="1">#REF!</definedName>
    <definedName name="XRefPaste116Row" localSheetId="4" hidden="1">#REF!</definedName>
    <definedName name="XRefPaste116Row" hidden="1">#REF!</definedName>
    <definedName name="XRefPaste117" localSheetId="4" hidden="1">#REF!</definedName>
    <definedName name="XRefPaste117" hidden="1">#REF!</definedName>
    <definedName name="XRefPaste117Row" localSheetId="4" hidden="1">#REF!</definedName>
    <definedName name="XRefPaste117Row" hidden="1">#REF!</definedName>
    <definedName name="XRefPaste118" localSheetId="4" hidden="1">#REF!</definedName>
    <definedName name="XRefPaste118" hidden="1">#REF!</definedName>
    <definedName name="XRefPaste118Row" localSheetId="4" hidden="1">#REF!</definedName>
    <definedName name="XRefPaste118Row" hidden="1">#REF!</definedName>
    <definedName name="XRefPaste119" localSheetId="4" hidden="1">#REF!</definedName>
    <definedName name="XRefPaste119" hidden="1">#REF!</definedName>
    <definedName name="XRefPaste119Row" localSheetId="4" hidden="1">#REF!</definedName>
    <definedName name="XRefPaste119Row"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0" localSheetId="4" hidden="1">#REF!</definedName>
    <definedName name="XRefPaste120" hidden="1">#REF!</definedName>
    <definedName name="XRefPaste120Row" localSheetId="4" hidden="1">#REF!</definedName>
    <definedName name="XRefPaste120Row" hidden="1">#REF!</definedName>
    <definedName name="XRefPaste121" localSheetId="4" hidden="1">#REF!</definedName>
    <definedName name="XRefPaste121" hidden="1">#REF!</definedName>
    <definedName name="XRefPaste121Row" localSheetId="4" hidden="1">#REF!</definedName>
    <definedName name="XRefPaste121Row" hidden="1">#REF!</definedName>
    <definedName name="XRefPaste122" localSheetId="4" hidden="1">#REF!</definedName>
    <definedName name="XRefPaste122" hidden="1">#REF!</definedName>
    <definedName name="XRefPaste122Row" localSheetId="4" hidden="1">#REF!</definedName>
    <definedName name="XRefPaste122Row" hidden="1">#REF!</definedName>
    <definedName name="XRefPaste123" localSheetId="4" hidden="1">#REF!</definedName>
    <definedName name="XRefPaste123" hidden="1">#REF!</definedName>
    <definedName name="XRefPaste123Row" localSheetId="4" hidden="1">#REF!</definedName>
    <definedName name="XRefPaste123Row" hidden="1">#REF!</definedName>
    <definedName name="XRefPaste124" localSheetId="4" hidden="1">#REF!</definedName>
    <definedName name="XRefPaste124" hidden="1">#REF!</definedName>
    <definedName name="XRefPaste124Row" localSheetId="4" hidden="1">#REF!</definedName>
    <definedName name="XRefPaste124Row" hidden="1">#REF!</definedName>
    <definedName name="XRefPaste125" localSheetId="4" hidden="1">#REF!</definedName>
    <definedName name="XRefPaste125" hidden="1">#REF!</definedName>
    <definedName name="XRefPaste125Row" localSheetId="4" hidden="1">#REF!</definedName>
    <definedName name="XRefPaste125Row" hidden="1">#REF!</definedName>
    <definedName name="XRefPaste126" localSheetId="4" hidden="1">#REF!</definedName>
    <definedName name="XRefPaste126" hidden="1">#REF!</definedName>
    <definedName name="XRefPaste126Row" localSheetId="4" hidden="1">#REF!</definedName>
    <definedName name="XRefPaste126Row" hidden="1">#REF!</definedName>
    <definedName name="XRefPaste127" localSheetId="4" hidden="1">#REF!</definedName>
    <definedName name="XRefPaste127" hidden="1">#REF!</definedName>
    <definedName name="XRefPaste127Row" localSheetId="4" hidden="1">#REF!</definedName>
    <definedName name="XRefPaste127Row" hidden="1">#REF!</definedName>
    <definedName name="XRefPaste128" localSheetId="4" hidden="1">#REF!</definedName>
    <definedName name="XRefPaste128" hidden="1">#REF!</definedName>
    <definedName name="XRefPaste128Row" localSheetId="4" hidden="1">#REF!</definedName>
    <definedName name="XRefPaste128Row" hidden="1">#REF!</definedName>
    <definedName name="XRefPaste129" localSheetId="4" hidden="1">#REF!</definedName>
    <definedName name="XRefPaste129" hidden="1">#REF!</definedName>
    <definedName name="XRefPaste129Row" localSheetId="4" hidden="1">#REF!</definedName>
    <definedName name="XRefPaste129Row" hidden="1">#REF!</definedName>
    <definedName name="XRefPaste12Row" localSheetId="4" hidden="1">#REF!</definedName>
    <definedName name="XRefPaste12Row" hidden="1">#REF!</definedName>
    <definedName name="XRefPaste130" localSheetId="4" hidden="1">#REF!</definedName>
    <definedName name="XRefPaste130" hidden="1">#REF!</definedName>
    <definedName name="XRefPaste130Row" localSheetId="4" hidden="1">#REF!</definedName>
    <definedName name="XRefPaste130Row" hidden="1">#REF!</definedName>
    <definedName name="XRefPaste131" localSheetId="4" hidden="1">#REF!</definedName>
    <definedName name="XRefPaste131" hidden="1">#REF!</definedName>
    <definedName name="XRefPaste131Row" localSheetId="4" hidden="1">#REF!</definedName>
    <definedName name="XRefPaste131Row" hidden="1">#REF!</definedName>
    <definedName name="XRefPaste132" localSheetId="4" hidden="1">#REF!</definedName>
    <definedName name="XRefPaste132" hidden="1">#REF!</definedName>
    <definedName name="XRefPaste132Row" localSheetId="4" hidden="1">#REF!</definedName>
    <definedName name="XRefPaste132Row" hidden="1">#REF!</definedName>
    <definedName name="XRefPaste133" localSheetId="4" hidden="1">#REF!</definedName>
    <definedName name="XRefPaste133" hidden="1">#REF!</definedName>
    <definedName name="XRefPaste133Row" localSheetId="4" hidden="1">#REF!</definedName>
    <definedName name="XRefPaste133Row" hidden="1">#REF!</definedName>
    <definedName name="XRefPaste134" localSheetId="4" hidden="1">#REF!</definedName>
    <definedName name="XRefPaste134" hidden="1">#REF!</definedName>
    <definedName name="XRefPaste134Row" localSheetId="4" hidden="1">#REF!</definedName>
    <definedName name="XRefPaste134Row" hidden="1">#REF!</definedName>
    <definedName name="XRefPaste135" localSheetId="4" hidden="1">#REF!</definedName>
    <definedName name="XRefPaste135" hidden="1">#REF!</definedName>
    <definedName name="XRefPaste135Row" localSheetId="4" hidden="1">#REF!</definedName>
    <definedName name="XRefPaste135Row" hidden="1">#REF!</definedName>
    <definedName name="XRefPaste136" localSheetId="4" hidden="1">#REF!</definedName>
    <definedName name="XRefPaste136" hidden="1">#REF!</definedName>
    <definedName name="XRefPaste136Row" localSheetId="4" hidden="1">#REF!</definedName>
    <definedName name="XRefPaste136Row" hidden="1">#REF!</definedName>
    <definedName name="XRefPaste137" localSheetId="4" hidden="1">#REF!</definedName>
    <definedName name="XRefPaste137" hidden="1">#REF!</definedName>
    <definedName name="XRefPaste137Row" localSheetId="4" hidden="1">#REF!</definedName>
    <definedName name="XRefPaste137Row" hidden="1">#REF!</definedName>
    <definedName name="XRefPaste138" localSheetId="4" hidden="1">#REF!</definedName>
    <definedName name="XRefPaste138" hidden="1">#REF!</definedName>
    <definedName name="XRefPaste138Row" localSheetId="4" hidden="1">#REF!</definedName>
    <definedName name="XRefPaste138Row" hidden="1">#REF!</definedName>
    <definedName name="XRefPaste139" localSheetId="4" hidden="1">#REF!</definedName>
    <definedName name="XRefPaste139" hidden="1">#REF!</definedName>
    <definedName name="XRefPaste139Row" localSheetId="4" hidden="1">#REF!</definedName>
    <definedName name="XRefPaste139Row" hidden="1">#REF!</definedName>
    <definedName name="XRefPaste13Row" localSheetId="4" hidden="1">#REF!</definedName>
    <definedName name="XRefPaste13Row" hidden="1">#REF!</definedName>
    <definedName name="XRefPaste14" localSheetId="4" hidden="1">#REF!</definedName>
    <definedName name="XRefPaste140" localSheetId="4" hidden="1">#REF!</definedName>
    <definedName name="XRefPaste140" hidden="1">#REF!</definedName>
    <definedName name="XRefPaste140Row" localSheetId="4" hidden="1">#REF!</definedName>
    <definedName name="XRefPaste140Row" hidden="1">#REF!</definedName>
    <definedName name="XRefPaste141" localSheetId="4" hidden="1">#REF!</definedName>
    <definedName name="XRefPaste141" hidden="1">#REF!</definedName>
    <definedName name="XRefPaste141Row" localSheetId="4" hidden="1">#REF!</definedName>
    <definedName name="XRefPaste141Row" hidden="1">#REF!</definedName>
    <definedName name="XRefPaste142" localSheetId="4" hidden="1">#REF!</definedName>
    <definedName name="XRefPaste142" hidden="1">#REF!</definedName>
    <definedName name="XRefPaste142Row" localSheetId="4" hidden="1">#REF!</definedName>
    <definedName name="XRefPaste142Row" hidden="1">#REF!</definedName>
    <definedName name="XRefPaste143" localSheetId="4" hidden="1">#REF!</definedName>
    <definedName name="XRefPaste143" hidden="1">#REF!</definedName>
    <definedName name="XRefPaste143Row" localSheetId="4" hidden="1">#REF!</definedName>
    <definedName name="XRefPaste143Row" hidden="1">#REF!</definedName>
    <definedName name="XRefPaste144" localSheetId="4" hidden="1">#REF!</definedName>
    <definedName name="XRefPaste144" hidden="1">#REF!</definedName>
    <definedName name="XRefPaste144Row" localSheetId="4" hidden="1">#REF!</definedName>
    <definedName name="XRefPaste144Row" hidden="1">#REF!</definedName>
    <definedName name="XRefPaste145" localSheetId="4" hidden="1">#REF!</definedName>
    <definedName name="XRefPaste145" hidden="1">#REF!</definedName>
    <definedName name="XRefPaste145Row" localSheetId="4" hidden="1">#REF!</definedName>
    <definedName name="XRefPaste145Row" hidden="1">#REF!</definedName>
    <definedName name="XRefPaste146" localSheetId="4" hidden="1">#REF!</definedName>
    <definedName name="XRefPaste146" hidden="1">#REF!</definedName>
    <definedName name="XRefPaste146Row" localSheetId="4" hidden="1">#REF!</definedName>
    <definedName name="XRefPaste146Row" hidden="1">#REF!</definedName>
    <definedName name="XRefPaste147" localSheetId="4" hidden="1">#REF!</definedName>
    <definedName name="XRefPaste147" hidden="1">#REF!</definedName>
    <definedName name="XRefPaste147Row" localSheetId="4" hidden="1">#REF!</definedName>
    <definedName name="XRefPaste147Row" hidden="1">#REF!</definedName>
    <definedName name="XRefPaste148" localSheetId="4" hidden="1">#REF!</definedName>
    <definedName name="XRefPaste148" hidden="1">#REF!</definedName>
    <definedName name="XRefPaste148Row" localSheetId="4" hidden="1">#REF!</definedName>
    <definedName name="XRefPaste148Row" hidden="1">#REF!</definedName>
    <definedName name="XRefPaste14Row" localSheetId="4" hidden="1">#REF!</definedName>
    <definedName name="XRefPaste14Row" hidden="1">#REF!</definedName>
    <definedName name="XRefPaste15" hidden="1">#REF!</definedName>
    <definedName name="XRefPaste15Row" localSheetId="4" hidden="1">#REF!</definedName>
    <definedName name="XRefPaste15Row" hidden="1">#REF!</definedName>
    <definedName name="XRefPaste16" hidden="1">#REF!</definedName>
    <definedName name="XRefPaste16Row" localSheetId="4" hidden="1">#REF!</definedName>
    <definedName name="XRefPaste17" hidden="1">#REF!</definedName>
    <definedName name="XRefPaste17Row" localSheetId="4" hidden="1">#REF!</definedName>
    <definedName name="XRefPaste17Row" hidden="1">#REF!</definedName>
    <definedName name="XRefPaste18" localSheetId="6" hidden="1">#REF!</definedName>
    <definedName name="XRefPaste18" localSheetId="1" hidden="1">#REF!</definedName>
    <definedName name="XRefPaste18" localSheetId="4" hidden="1">VPN!#REF!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4" hidden="1">#REF!</definedName>
    <definedName name="XRefPaste19" hidden="1">#REF!</definedName>
    <definedName name="XRefPaste19Row" localSheetId="4" hidden="1">#REF!</definedName>
    <definedName name="XRefPaste19Row" hidden="1">#REF!</definedName>
    <definedName name="XRefPaste1Row" localSheetId="4" hidden="1">#REF!</definedName>
    <definedName name="XRefPaste1Row" hidden="1">#REF!</definedName>
    <definedName name="XRefPaste20" localSheetId="4" hidden="1">#REF!</definedName>
    <definedName name="XRefPaste20" hidden="1">#REF!</definedName>
    <definedName name="XRefPaste20Row" localSheetId="4" hidden="1">#REF!</definedName>
    <definedName name="XRefPaste21" localSheetId="4" hidden="1">#REF!</definedName>
    <definedName name="XRefPaste21" hidden="1">#REF!</definedName>
    <definedName name="XRefPaste21Row" localSheetId="4" hidden="1">#REF!</definedName>
    <definedName name="XRefPaste21Row" hidden="1">#REF!</definedName>
    <definedName name="XRefPaste22" localSheetId="4" hidden="1">#REF!</definedName>
    <definedName name="XRefPaste22" hidden="1">#REF!</definedName>
    <definedName name="XRefPaste22Row" localSheetId="4" hidden="1">#REF!</definedName>
    <definedName name="XRefPaste23" localSheetId="4" hidden="1">#REF!</definedName>
    <definedName name="XRefPaste23" hidden="1">#REF!</definedName>
    <definedName name="XRefPaste23Row" localSheetId="4" hidden="1">#REF!</definedName>
    <definedName name="XRefPaste24" localSheetId="4" hidden="1">#REF!</definedName>
    <definedName name="XRefPaste24"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 localSheetId="4" hidden="1">#REF!</definedName>
    <definedName name="XRefPaste29"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 localSheetId="4" hidden="1">#REF!</definedName>
    <definedName name="XRefPaste30" hidden="1">#REF!</definedName>
    <definedName name="XRefPaste30Row" localSheetId="4" hidden="1">#REF!</definedName>
    <definedName name="XRefPaste31" localSheetId="4" hidden="1">#REF!</definedName>
    <definedName name="XRefPaste31" hidden="1">#REF!</definedName>
    <definedName name="XRefPaste31Row" localSheetId="4" hidden="1">#REF!</definedName>
    <definedName name="XRefPaste32" localSheetId="4" hidden="1">#REF!</definedName>
    <definedName name="XRefPaste32" hidden="1">#REF!</definedName>
    <definedName name="XRefPaste32Row" localSheetId="4" hidden="1">#REF!</definedName>
    <definedName name="XRefPaste32Row" hidden="1">#REF!</definedName>
    <definedName name="XRefPaste33" hidden="1">#REF!</definedName>
    <definedName name="XRefPaste33Row" localSheetId="4" hidden="1">#REF!</definedName>
    <definedName name="XRefPaste33Row" hidden="1">#REF!</definedName>
    <definedName name="XRefPaste34" localSheetId="4" hidden="1">#REF!</definedName>
    <definedName name="XRefPaste34" hidden="1">#REF!</definedName>
    <definedName name="XRefPaste34Row" localSheetId="4" hidden="1">#REF!</definedName>
    <definedName name="XRefPaste34Row" hidden="1">#REF!</definedName>
    <definedName name="XRefPaste35" hidden="1">#REF!</definedName>
    <definedName name="XRefPaste35Row" localSheetId="4" hidden="1">#REF!</definedName>
    <definedName name="XRefPaste35Row" hidden="1">#REF!</definedName>
    <definedName name="XRefPaste36" localSheetId="4" hidden="1">#REF!</definedName>
    <definedName name="XRefPaste36" hidden="1">#REF!</definedName>
    <definedName name="XRefPaste36Row" localSheetId="4" hidden="1">#REF!</definedName>
    <definedName name="XRefPaste36Row" hidden="1">#REF!</definedName>
    <definedName name="XRefPaste37" localSheetId="4" hidden="1">#REF!</definedName>
    <definedName name="XRefPaste37" hidden="1">#REF!</definedName>
    <definedName name="XRefPaste37Row" localSheetId="4" hidden="1">#REF!</definedName>
    <definedName name="XRefPaste37Row" hidden="1">#REF!</definedName>
    <definedName name="XRefPaste38" localSheetId="4" hidden="1">#REF!</definedName>
    <definedName name="XRefPaste38" hidden="1">#REF!</definedName>
    <definedName name="XRefPaste38Row" localSheetId="4" hidden="1">#REF!</definedName>
    <definedName name="XRefPaste38Row" hidden="1">#REF!</definedName>
    <definedName name="XRefPaste39" localSheetId="4" hidden="1">#REF!</definedName>
    <definedName name="XRefPaste39" hidden="1">#REF!</definedName>
    <definedName name="XRefPaste39Row" localSheetId="4" hidden="1">#REF!</definedName>
    <definedName name="XRefPaste39Row" hidden="1">#REF!</definedName>
    <definedName name="XRefPaste3Row" localSheetId="4" hidden="1">#REF!</definedName>
    <definedName name="XRefPaste40" localSheetId="4" hidden="1">#REF!</definedName>
    <definedName name="XRefPaste40" hidden="1">#REF!</definedName>
    <definedName name="XRefPaste40Row" localSheetId="4" hidden="1">#REF!</definedName>
    <definedName name="XRefPaste40Row" hidden="1">#REF!</definedName>
    <definedName name="XRefPaste41" localSheetId="4" hidden="1">#REF!</definedName>
    <definedName name="XRefPaste41" hidden="1">#REF!</definedName>
    <definedName name="XRefPaste41Row" localSheetId="4" hidden="1">#REF!</definedName>
    <definedName name="XRefPaste41Row" hidden="1">#REF!</definedName>
    <definedName name="XRefPaste42" localSheetId="4" hidden="1">#REF!</definedName>
    <definedName name="XRefPaste42" hidden="1">#REF!</definedName>
    <definedName name="XRefPaste42Row" localSheetId="4" hidden="1">#REF!</definedName>
    <definedName name="XRefPaste42Row" hidden="1">#REF!</definedName>
    <definedName name="XRefPaste43" localSheetId="4" hidden="1">#REF!</definedName>
    <definedName name="XRefPaste43" hidden="1">#REF!</definedName>
    <definedName name="XRefPaste43Row" localSheetId="4" hidden="1">#REF!</definedName>
    <definedName name="XRefPaste43Row" hidden="1">#REF!</definedName>
    <definedName name="XRefPaste44" localSheetId="4" hidden="1">#REF!</definedName>
    <definedName name="XRefPaste44" hidden="1">#REF!</definedName>
    <definedName name="XRefPaste44Row" localSheetId="4" hidden="1">#REF!</definedName>
    <definedName name="XRefPaste44Row" hidden="1">#REF!</definedName>
    <definedName name="XRefPaste45" localSheetId="4" hidden="1">#REF!</definedName>
    <definedName name="XRefPaste45" hidden="1">#REF!</definedName>
    <definedName name="XRefPaste45Row" localSheetId="4" hidden="1">#REF!</definedName>
    <definedName name="XRefPaste45Row" hidden="1">#REF!</definedName>
    <definedName name="XRefPaste46" localSheetId="4" hidden="1">#REF!</definedName>
    <definedName name="XRefPaste46" hidden="1">#REF!</definedName>
    <definedName name="XRefPaste46Row" localSheetId="4" hidden="1">#REF!</definedName>
    <definedName name="XRefPaste46Row" hidden="1">#REF!</definedName>
    <definedName name="XRefPaste47" localSheetId="4" hidden="1">#REF!</definedName>
    <definedName name="XRefPaste47" hidden="1">#REF!</definedName>
    <definedName name="XRefPaste47Row" localSheetId="4" hidden="1">#REF!</definedName>
    <definedName name="XRefPaste47Row"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49" localSheetId="4" hidden="1">#REF!</definedName>
    <definedName name="XRefPaste49" hidden="1">#REF!</definedName>
    <definedName name="XRefPaste49Row" localSheetId="4" hidden="1">#REF!</definedName>
    <definedName name="XRefPaste49Row" hidden="1">#REF!</definedName>
    <definedName name="XRefPaste4Row" localSheetId="4" hidden="1">#REF!</definedName>
    <definedName name="XRefPaste4Row" hidden="1">#REF!</definedName>
    <definedName name="XRefPaste5" localSheetId="4" hidden="1">VPN!#REF!</definedName>
    <definedName name="XRefPaste50" localSheetId="6" hidden="1">#REF!</definedName>
    <definedName name="XRefPaste50" localSheetId="1" hidden="1">#REF!</definedName>
    <definedName name="XRefPaste50" localSheetId="4" hidden="1">#REF!</definedName>
    <definedName name="XRefPaste50" hidden="1">#REF!</definedName>
    <definedName name="XRefPaste50Row" localSheetId="4" hidden="1">#REF!</definedName>
    <definedName name="XRefPaste50Row" hidden="1">#REF!</definedName>
    <definedName name="XRefPaste51" localSheetId="4" hidden="1">#REF!</definedName>
    <definedName name="XRefPaste51" hidden="1">#REF!</definedName>
    <definedName name="XRefPaste51Row" localSheetId="4" hidden="1">#REF!</definedName>
    <definedName name="XRefPaste51Row" hidden="1">#REF!</definedName>
    <definedName name="XRefPaste52" localSheetId="4" hidden="1">#REF!</definedName>
    <definedName name="XRefPaste52" hidden="1">#REF!</definedName>
    <definedName name="XRefPaste52Row" localSheetId="4" hidden="1">#REF!</definedName>
    <definedName name="XRefPaste52Row" hidden="1">#REF!</definedName>
    <definedName name="XRefPaste53" localSheetId="4" hidden="1">#REF!</definedName>
    <definedName name="XRefPaste53"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 localSheetId="4" hidden="1">#REF!</definedName>
    <definedName name="XRefPaste55"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6Row" localSheetId="4" hidden="1">#REF!</definedName>
    <definedName name="XRefPaste56Row" hidden="1">#REF!</definedName>
    <definedName name="XRefPaste57" localSheetId="4" hidden="1">#REF!</definedName>
    <definedName name="XRefPaste57" hidden="1">#REF!</definedName>
    <definedName name="XRefPaste57Row" localSheetId="4" hidden="1">#REF!</definedName>
    <definedName name="XRefPaste57Row" hidden="1">#REF!</definedName>
    <definedName name="XRefPaste58" hidden="1">#REF!</definedName>
    <definedName name="XRefPaste58Row" localSheetId="4" hidden="1">#REF!</definedName>
    <definedName name="XRefPaste58Row" hidden="1">#REF!</definedName>
    <definedName name="XRefPaste59" hidden="1">#REF!</definedName>
    <definedName name="XRefPaste59Row" localSheetId="4" hidden="1">#REF!</definedName>
    <definedName name="XRefPaste59Row" hidden="1">#REF!</definedName>
    <definedName name="XRefPaste5Row" localSheetId="4" hidden="1">#REF!</definedName>
    <definedName name="XRefPaste5Row" hidden="1">#REF!</definedName>
    <definedName name="XRefPaste6" localSheetId="4" hidden="1">#REF!</definedName>
    <definedName name="XRefPaste60" hidden="1">#REF!</definedName>
    <definedName name="XRefPaste60Row" localSheetId="4" hidden="1">#REF!</definedName>
    <definedName name="XRefPaste60Row" hidden="1">#REF!</definedName>
    <definedName name="XRefPaste61" hidden="1">#REF!</definedName>
    <definedName name="XRefPaste61Row" localSheetId="4" hidden="1">#REF!</definedName>
    <definedName name="XRefPaste61Row" hidden="1">#REF!</definedName>
    <definedName name="XRefPaste62" hidden="1">#REF!</definedName>
    <definedName name="XRefPaste62Row" localSheetId="4" hidden="1">#REF!</definedName>
    <definedName name="XRefPaste62Row" hidden="1">#REF!</definedName>
    <definedName name="XRefPaste63" hidden="1">#REF!</definedName>
    <definedName name="XRefPaste63Row" localSheetId="4" hidden="1">#REF!</definedName>
    <definedName name="XRefPaste63Row" hidden="1">#REF!</definedName>
    <definedName name="XRefPaste64" localSheetId="4" hidden="1">#REF!</definedName>
    <definedName name="XRefPaste64" hidden="1">#REF!</definedName>
    <definedName name="XRefPaste64Row" localSheetId="4" hidden="1">#REF!</definedName>
    <definedName name="XRefPaste64Row" hidden="1">#REF!</definedName>
    <definedName name="XRefPaste65" hidden="1">#REF!</definedName>
    <definedName name="XRefPaste65Row" localSheetId="4" hidden="1">#REF!</definedName>
    <definedName name="XRefPaste65Row" hidden="1">#REF!</definedName>
    <definedName name="XRefPaste66" hidden="1">#REF!</definedName>
    <definedName name="XRefPaste66Row" localSheetId="4" hidden="1">#REF!</definedName>
    <definedName name="XRefPaste66Row" hidden="1">#REF!</definedName>
    <definedName name="XRefPaste67" localSheetId="4" hidden="1">#REF!</definedName>
    <definedName name="XRefPaste67" hidden="1">#REF!</definedName>
    <definedName name="XRefPaste67Row" localSheetId="4" hidden="1">#REF!</definedName>
    <definedName name="XRefPaste67Row" hidden="1">#REF!</definedName>
    <definedName name="XRefPaste68" hidden="1">#REF!</definedName>
    <definedName name="XRefPaste68Row" localSheetId="4" hidden="1">#REF!</definedName>
    <definedName name="XRefPaste68Row" hidden="1">#REF!</definedName>
    <definedName name="XRefPaste69" hidden="1">#REF!</definedName>
    <definedName name="XRefPaste69Row" localSheetId="4" hidden="1">#REF!</definedName>
    <definedName name="XRefPaste69Row" hidden="1">#REF!</definedName>
    <definedName name="XRefPaste6Row" localSheetId="4" hidden="1">#REF!</definedName>
    <definedName name="XRefPaste6Row" hidden="1">#REF!</definedName>
    <definedName name="XRefPaste7" localSheetId="4" hidden="1">#REF!</definedName>
    <definedName name="XRefPaste7" hidden="1">#REF!</definedName>
    <definedName name="XRefPaste70" hidden="1">#REF!</definedName>
    <definedName name="XRefPaste70Row" localSheetId="4" hidden="1">#REF!</definedName>
    <definedName name="XRefPaste70Row" hidden="1">#REF!</definedName>
    <definedName name="XRefPaste71" hidden="1">#REF!</definedName>
    <definedName name="XRefPaste71Row" localSheetId="4" hidden="1">#REF!</definedName>
    <definedName name="XRefPaste71Row" hidden="1">#REF!</definedName>
    <definedName name="XRefPaste72" localSheetId="4" hidden="1">#REF!</definedName>
    <definedName name="XRefPaste72" hidden="1">#REF!</definedName>
    <definedName name="XRefPaste72Row" localSheetId="4" hidden="1">#REF!</definedName>
    <definedName name="XRefPaste72Row" hidden="1">#REF!</definedName>
    <definedName name="XRefPaste73" localSheetId="4" hidden="1">#REF!</definedName>
    <definedName name="XRefPaste73" hidden="1">#REF!</definedName>
    <definedName name="XRefPaste73Row" localSheetId="4" hidden="1">#REF!</definedName>
    <definedName name="XRefPaste73Row" hidden="1">#REF!</definedName>
    <definedName name="XRefPaste74" localSheetId="4" hidden="1">#REF!</definedName>
    <definedName name="XRefPaste74" hidden="1">#REF!</definedName>
    <definedName name="XRefPaste74Row" localSheetId="4" hidden="1">#REF!</definedName>
    <definedName name="XRefPaste74Row" hidden="1">#REF!</definedName>
    <definedName name="XRefPaste75" localSheetId="4" hidden="1">#REF!</definedName>
    <definedName name="XRefPaste75" hidden="1">#REF!</definedName>
    <definedName name="XRefPaste75Row" localSheetId="4" hidden="1">#REF!</definedName>
    <definedName name="XRefPaste75Row" hidden="1">#REF!</definedName>
    <definedName name="XRefPaste76" localSheetId="4" hidden="1">#REF!</definedName>
    <definedName name="XRefPaste76" hidden="1">#REF!</definedName>
    <definedName name="XRefPaste76Row" localSheetId="4" hidden="1">#REF!</definedName>
    <definedName name="XRefPaste76Row" hidden="1">#REF!</definedName>
    <definedName name="XRefPaste77" localSheetId="4" hidden="1">#REF!</definedName>
    <definedName name="XRefPaste77" hidden="1">#REF!</definedName>
    <definedName name="XRefPaste77Row" localSheetId="4" hidden="1">#REF!</definedName>
    <definedName name="XRefPaste77Row" hidden="1">#REF!</definedName>
    <definedName name="XRefPaste78" localSheetId="4" hidden="1">#REF!</definedName>
    <definedName name="XRefPaste78" hidden="1">#REF!</definedName>
    <definedName name="XRefPaste78Row" localSheetId="4" hidden="1">#REF!</definedName>
    <definedName name="XRefPaste78Row" hidden="1">#REF!</definedName>
    <definedName name="XRefPaste79" localSheetId="4" hidden="1">#REF!</definedName>
    <definedName name="XRefPaste79" hidden="1">#REF!</definedName>
    <definedName name="XRefPaste79Row" localSheetId="4" hidden="1">#REF!</definedName>
    <definedName name="XRefPaste79Row"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0Row" localSheetId="4" hidden="1">#REF!</definedName>
    <definedName name="XRefPaste80Row" hidden="1">#REF!</definedName>
    <definedName name="XRefPaste81" localSheetId="4" hidden="1">#REF!</definedName>
    <definedName name="XRefPaste81" hidden="1">#REF!</definedName>
    <definedName name="XRefPaste81Row" localSheetId="4" hidden="1">#REF!</definedName>
    <definedName name="XRefPaste81Row" hidden="1">#REF!</definedName>
    <definedName name="XRefPaste82" localSheetId="4" hidden="1">#REF!</definedName>
    <definedName name="XRefPaste82" hidden="1">#REF!</definedName>
    <definedName name="XRefPaste82Row" localSheetId="4" hidden="1">#REF!</definedName>
    <definedName name="XRefPaste82Row" hidden="1">#REF!</definedName>
    <definedName name="XRefPaste83" localSheetId="4" hidden="1">#REF!</definedName>
    <definedName name="XRefPaste83" hidden="1">#REF!</definedName>
    <definedName name="XRefPaste83Row" localSheetId="4" hidden="1">#REF!</definedName>
    <definedName name="XRefPaste83Row" hidden="1">#REF!</definedName>
    <definedName name="XRefPaste84" localSheetId="4" hidden="1">#REF!</definedName>
    <definedName name="XRefPaste84" hidden="1">#REF!</definedName>
    <definedName name="XRefPaste84Row" localSheetId="4" hidden="1">#REF!</definedName>
    <definedName name="XRefPaste84Row" hidden="1">#REF!</definedName>
    <definedName name="XRefPaste85" localSheetId="4" hidden="1">#REF!</definedName>
    <definedName name="XRefPaste85" hidden="1">#REF!</definedName>
    <definedName name="XRefPaste85Row" localSheetId="4" hidden="1">#REF!</definedName>
    <definedName name="XRefPaste85Row" hidden="1">#REF!</definedName>
    <definedName name="XRefPaste86" localSheetId="4" hidden="1">#REF!</definedName>
    <definedName name="XRefPaste86" hidden="1">#REF!</definedName>
    <definedName name="XRefPaste86Row" localSheetId="4" hidden="1">#REF!</definedName>
    <definedName name="XRefPaste86Row" hidden="1">#REF!</definedName>
    <definedName name="XRefPaste87" localSheetId="4" hidden="1">#REF!</definedName>
    <definedName name="XRefPaste87" hidden="1">#REF!</definedName>
    <definedName name="XRefPaste87Row" localSheetId="4" hidden="1">#REF!</definedName>
    <definedName name="XRefPaste87Row" hidden="1">#REF!</definedName>
    <definedName name="XRefPaste88" localSheetId="4" hidden="1">#REF!</definedName>
    <definedName name="XRefPaste88" hidden="1">#REF!</definedName>
    <definedName name="XRefPaste88Row" localSheetId="4" hidden="1">#REF!</definedName>
    <definedName name="XRefPaste88Row" hidden="1">#REF!</definedName>
    <definedName name="XRefPaste89" localSheetId="4" hidden="1">#REF!</definedName>
    <definedName name="XRefPaste89" hidden="1">#REF!</definedName>
    <definedName name="XRefPaste89Row" localSheetId="4" hidden="1">#REF!</definedName>
    <definedName name="XRefPaste89Row" hidden="1">#REF!</definedName>
    <definedName name="XRefPaste8Row" localSheetId="4" hidden="1">#REF!</definedName>
    <definedName name="XRefPaste8Row" hidden="1">#REF!</definedName>
    <definedName name="XRefPaste9" hidden="1">#REF!</definedName>
    <definedName name="XRefPaste90" localSheetId="4" hidden="1">#REF!</definedName>
    <definedName name="XRefPaste90" hidden="1">#REF!</definedName>
    <definedName name="XRefPaste90Row" localSheetId="4" hidden="1">#REF!</definedName>
    <definedName name="XRefPaste90Row" hidden="1">#REF!</definedName>
    <definedName name="XRefPaste91" localSheetId="4" hidden="1">#REF!</definedName>
    <definedName name="XRefPaste91" hidden="1">#REF!</definedName>
    <definedName name="XRefPaste91Row" localSheetId="4" hidden="1">#REF!</definedName>
    <definedName name="XRefPaste91Row" hidden="1">#REF!</definedName>
    <definedName name="XRefPaste92" localSheetId="4" hidden="1">#REF!</definedName>
    <definedName name="XRefPaste92" hidden="1">#REF!</definedName>
    <definedName name="XRefPaste92Row" localSheetId="4" hidden="1">#REF!</definedName>
    <definedName name="XRefPaste92Row" hidden="1">#REF!</definedName>
    <definedName name="XRefPaste93" localSheetId="4" hidden="1">#REF!</definedName>
    <definedName name="XRefPaste93" hidden="1">#REF!</definedName>
    <definedName name="XRefPaste93Row" localSheetId="4" hidden="1">#REF!</definedName>
    <definedName name="XRefPaste93Row" hidden="1">#REF!</definedName>
    <definedName name="XRefPaste94" localSheetId="4" hidden="1">#REF!</definedName>
    <definedName name="XRefPaste94" hidden="1">#REF!</definedName>
    <definedName name="XRefPaste94Row" localSheetId="4" hidden="1">#REF!</definedName>
    <definedName name="XRefPaste94Row" hidden="1">#REF!</definedName>
    <definedName name="XRefPaste95" localSheetId="4" hidden="1">#REF!</definedName>
    <definedName name="XRefPaste95" hidden="1">#REF!</definedName>
    <definedName name="XRefPaste95Row" localSheetId="4" hidden="1">#REF!</definedName>
    <definedName name="XRefPaste95Row" hidden="1">#REF!</definedName>
    <definedName name="XRefPaste96" localSheetId="4" hidden="1">#REF!</definedName>
    <definedName name="XRefPaste96" hidden="1">#REF!</definedName>
    <definedName name="XRefPaste96Row" localSheetId="4" hidden="1">#REF!</definedName>
    <definedName name="XRefPaste96Row" hidden="1">#REF!</definedName>
    <definedName name="XRefPaste97" localSheetId="4" hidden="1">#REF!</definedName>
    <definedName name="XRefPaste97" hidden="1">#REF!</definedName>
    <definedName name="XRefPaste97Row" localSheetId="4" hidden="1">#REF!</definedName>
    <definedName name="XRefPaste97Row" hidden="1">#REF!</definedName>
    <definedName name="XRefPaste98" localSheetId="4" hidden="1">#REF!</definedName>
    <definedName name="XRefPaste98" hidden="1">#REF!</definedName>
    <definedName name="XRefPaste98Row" localSheetId="4" hidden="1">#REF!</definedName>
    <definedName name="XRefPaste98Row" hidden="1">#REF!</definedName>
    <definedName name="XRefPaste99" localSheetId="4" hidden="1">#REF!</definedName>
    <definedName name="XRefPaste99" hidden="1">#REF!</definedName>
    <definedName name="XRefPaste99Row" localSheetId="4" hidden="1">#REF!</definedName>
    <definedName name="XRefPaste99Row" hidden="1">#REF!</definedName>
    <definedName name="XRefPaste9Row" localSheetId="4" hidden="1">#REF!</definedName>
    <definedName name="XRefPaste9Row" hidden="1">#REF!</definedName>
    <definedName name="XRefPasteRangeCount" localSheetId="4" hidden="1">6</definedName>
    <definedName name="XRefPasteRangeCount" hidden="1">1</definedName>
    <definedName name="xx">#REF!</definedName>
    <definedName name="Z_0A2CCCB3_571A_4A67_B569_64E7C0BD6DFC_.wvu.FilterData" localSheetId="8" hidden="1">'BG SISTEMA'!$A$8:$I$384</definedName>
    <definedName name="Z_0A2CCCB3_571A_4A67_B569_64E7C0BD6DFC_.wvu.FilterData" localSheetId="6" hidden="1">'CA EF'!$A$2:$AM$405</definedName>
    <definedName name="Z_0A2CCCB3_571A_4A67_B569_64E7C0BD6DFC_.wvu.PrintArea" localSheetId="2" hidden="1">BG!$A$7:$J$55</definedName>
    <definedName name="Z_0A2CCCB3_571A_4A67_B569_64E7C0BD6DFC_.wvu.PrintArea" localSheetId="3" hidden="1">EERR!$A$8:$F$40</definedName>
    <definedName name="Z_0A2CCCB3_571A_4A67_B569_64E7C0BD6DFC_.wvu.PrintArea" localSheetId="5" hidden="1">EFE!$A$8:$F$59</definedName>
    <definedName name="Z_0A2CCCB3_571A_4A67_B569_64E7C0BD6DFC_.wvu.PrintArea" localSheetId="9" hidden="1">'Nota 4 a Nota 9'!$A$10:$J$346</definedName>
    <definedName name="Z_0A2CCCB3_571A_4A67_B569_64E7C0BD6DFC_.wvu.PrintArea" localSheetId="7" hidden="1">'Notas 1 a Nota 3'!$C$8:$M$81</definedName>
    <definedName name="Z_0A2CCCB3_571A_4A67_B569_64E7C0BD6DFC_.wvu.PrintArea" localSheetId="4" hidden="1">VPN!$B$8:$L$33</definedName>
    <definedName name="Z_52ACAEC5_A07E_476F_A492_622AB5A07DC8_.wvu.FilterData" localSheetId="8" hidden="1">'BG SISTEMA'!$A$8:$J$384</definedName>
    <definedName name="Z_52ACAEC5_A07E_476F_A492_622AB5A07DC8_.wvu.FilterData" localSheetId="6" hidden="1">'CA EF'!$A$2:$AM$405</definedName>
    <definedName name="Z_52ACAEC5_A07E_476F_A492_622AB5A07DC8_.wvu.PrintArea" localSheetId="2" hidden="1">BG!$A$7:$J$55</definedName>
    <definedName name="Z_52ACAEC5_A07E_476F_A492_622AB5A07DC8_.wvu.PrintArea" localSheetId="3" hidden="1">EERR!$A$8:$F$40</definedName>
    <definedName name="Z_52ACAEC5_A07E_476F_A492_622AB5A07DC8_.wvu.PrintArea" localSheetId="5" hidden="1">EFE!$A$8:$F$59</definedName>
    <definedName name="Z_52ACAEC5_A07E_476F_A492_622AB5A07DC8_.wvu.PrintArea" localSheetId="9" hidden="1">'Nota 4 a Nota 9'!$A$10:$J$346</definedName>
    <definedName name="Z_52ACAEC5_A07E_476F_A492_622AB5A07DC8_.wvu.PrintArea" localSheetId="7" hidden="1">'Notas 1 a Nota 3'!$B$1:$M$81</definedName>
    <definedName name="Z_52ACAEC5_A07E_476F_A492_622AB5A07DC8_.wvu.PrintArea" localSheetId="4" hidden="1">VPN!$B$8:$L$33</definedName>
    <definedName name="Z_5FCC9217_B3E9_4B91_A943_5F21728EBEE9_.wvu.PrintArea" localSheetId="2" hidden="1">BG!$A$7:$J$55</definedName>
    <definedName name="Z_5FCC9217_B3E9_4B91_A943_5F21728EBEE9_.wvu.PrintArea" localSheetId="3" hidden="1">EERR!$A$8:$F$40</definedName>
    <definedName name="Z_5FCC9217_B3E9_4B91_A943_5F21728EBEE9_.wvu.PrintArea" localSheetId="5" hidden="1">EFE!$A$8:$F$59</definedName>
    <definedName name="Z_5FCC9217_B3E9_4B91_A943_5F21728EBEE9_.wvu.PrintArea" localSheetId="9" hidden="1">'Nota 4 a Nota 9'!$A$10:$J$346</definedName>
    <definedName name="Z_5FCC9217_B3E9_4B91_A943_5F21728EBEE9_.wvu.PrintArea" localSheetId="7" hidden="1">'Notas 1 a Nota 3'!$C$10:$M$81</definedName>
    <definedName name="Z_5FCC9217_B3E9_4B91_A943_5F21728EBEE9_.wvu.PrintArea" localSheetId="4" hidden="1">VPN!$B$8:$L$33</definedName>
    <definedName name="Z_5FCC9217_B3E9_4B91_A943_5F21728EBEE9_.wvu.Rows" localSheetId="5" hidden="1">EFE!#REF!</definedName>
    <definedName name="Z_7015FC6D_0680_4B00_AA0E_B83DA1D0B666_.wvu.PrintArea" localSheetId="2" hidden="1">BG!$A$7:$J$55</definedName>
    <definedName name="Z_7015FC6D_0680_4B00_AA0E_B83DA1D0B666_.wvu.PrintArea" localSheetId="3" hidden="1">EERR!$A$8:$F$40</definedName>
    <definedName name="Z_7015FC6D_0680_4B00_AA0E_B83DA1D0B666_.wvu.PrintArea" localSheetId="5" hidden="1">EFE!$A$8:$F$59</definedName>
    <definedName name="Z_7015FC6D_0680_4B00_AA0E_B83DA1D0B666_.wvu.PrintArea" localSheetId="9" hidden="1">'Nota 4 a Nota 9'!$A$10:$J$346</definedName>
    <definedName name="Z_7015FC6D_0680_4B00_AA0E_B83DA1D0B666_.wvu.PrintArea" localSheetId="7" hidden="1">'Notas 1 a Nota 3'!$C$10:$M$81</definedName>
    <definedName name="Z_7015FC6D_0680_4B00_AA0E_B83DA1D0B666_.wvu.PrintArea" localSheetId="4" hidden="1">VPN!$B$8:$L$33</definedName>
    <definedName name="Z_7015FC6D_0680_4B00_AA0E_B83DA1D0B666_.wvu.Rows" localSheetId="5" hidden="1">EFE!#REF!</definedName>
    <definedName name="Z_970CBB53_F4B3_462F_AEFE_2BC403F5F0AD_.wvu.PrintArea" localSheetId="9" hidden="1">'Nota 4 a Nota 9'!$A$10:$J$346</definedName>
    <definedName name="Z_970CBB53_F4B3_462F_AEFE_2BC403F5F0AD_.wvu.PrintArea" localSheetId="7" hidden="1">'Notas 1 a Nota 3'!$C$10:$M$81</definedName>
    <definedName name="Z_B9F63820_5C32_455A_BC9D_0BE84D6B0867_.wvu.PrintArea" localSheetId="2" hidden="1">BG!$A$7:$J$55</definedName>
    <definedName name="Z_B9F63820_5C32_455A_BC9D_0BE84D6B0867_.wvu.PrintArea" localSheetId="3" hidden="1">EERR!$A$8:$F$40</definedName>
    <definedName name="Z_B9F63820_5C32_455A_BC9D_0BE84D6B0867_.wvu.PrintArea" localSheetId="5" hidden="1">EFE!$A$8:$F$59</definedName>
    <definedName name="Z_B9F63820_5C32_455A_BC9D_0BE84D6B0867_.wvu.PrintArea" localSheetId="4" hidden="1">VPN!$B$8:$L$33</definedName>
    <definedName name="Z_B9F63820_5C32_455A_BC9D_0BE84D6B0867_.wvu.Rows" localSheetId="5" hidden="1">EFE!#REF!</definedName>
    <definedName name="Z_F3648BCD_1CED_4BBB_AE63_37BDB925883F_.wvu.PrintArea" localSheetId="2" hidden="1">BG!$A$7:$J$55</definedName>
    <definedName name="Z_F3648BCD_1CED_4BBB_AE63_37BDB925883F_.wvu.PrintArea" localSheetId="3" hidden="1">EERR!$A$8:$F$40</definedName>
    <definedName name="Z_F3648BCD_1CED_4BBB_AE63_37BDB925883F_.wvu.PrintArea" localSheetId="5" hidden="1">EFE!$A$8:$F$59</definedName>
    <definedName name="Z_F3648BCD_1CED_4BBB_AE63_37BDB925883F_.wvu.PrintArea" localSheetId="9" hidden="1">'Nota 4 a Nota 9'!$A$10:$J$346</definedName>
    <definedName name="Z_F3648BCD_1CED_4BBB_AE63_37BDB925883F_.wvu.PrintArea" localSheetId="7" hidden="1">'Notas 1 a Nota 3'!$C$10:$M$81</definedName>
    <definedName name="Z_F3648BCD_1CED_4BBB_AE63_37BDB925883F_.wvu.PrintArea" localSheetId="4" hidden="1">VPN!$B$8:$L$33</definedName>
    <definedName name="Z_F3648BCD_1CED_4BBB_AE63_37BDB925883F_.wvu.Rows" localSheetId="5" hidden="1">EFE!#REF!</definedName>
    <definedName name="zdfd" localSheetId="1" hidden="1">#REF!</definedName>
    <definedName name="zdfd" localSheetId="9" hidden="1">#REF!</definedName>
    <definedName name="zdfd" localSheetId="7" hidden="1">#REF!</definedName>
    <definedName name="zdfd" hidden="1">#REF!</definedName>
  </definedNames>
  <calcPr calcId="191029"/>
  <customWorkbookViews>
    <customWorkbookView name="Dahiana Fabiana Sánchez Chaparro - Vista personalizada" guid="{52ACAEC5-A07E-476F-A492-622AB5A07DC8}" mergeInterval="0" personalView="1" maximized="1" xWindow="-9" yWindow="-9" windowWidth="1938" windowHeight="1038" tabRatio="859" activeSheetId="9"/>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 name="Alejandro Raul Otazu Oviedo - Vista personalizada" guid="{0A2CCCB3-571A-4A67-B569-64E7C0BD6DFC}" mergeInterval="0" personalView="1" maximized="1" xWindow="-9" yWindow="-9" windowWidth="1938" windowHeight="1038" tabRatio="859"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2" i="8" l="1"/>
  <c r="G191" i="8"/>
  <c r="G190" i="8"/>
  <c r="G189" i="8"/>
  <c r="G188" i="8"/>
  <c r="G187" i="8"/>
  <c r="G186" i="8"/>
  <c r="G185" i="8"/>
  <c r="G184" i="8"/>
  <c r="G183" i="8"/>
  <c r="G182" i="8"/>
  <c r="G181" i="8"/>
  <c r="G180" i="8"/>
  <c r="G179" i="8"/>
  <c r="G178" i="8"/>
  <c r="G177" i="8"/>
  <c r="G176" i="8"/>
  <c r="G175" i="8"/>
  <c r="G174" i="8"/>
  <c r="G173" i="8"/>
  <c r="G172" i="8"/>
  <c r="G17" i="8"/>
  <c r="G18" i="8"/>
  <c r="G19" i="8"/>
  <c r="G20" i="8"/>
  <c r="G21" i="8"/>
  <c r="G22" i="8"/>
  <c r="G23" i="8"/>
  <c r="H189" i="7" l="1"/>
  <c r="N189" i="7" s="1"/>
  <c r="H188" i="7"/>
  <c r="H187" i="7"/>
  <c r="N187" i="7" s="1"/>
  <c r="Z187" i="7" s="1"/>
  <c r="H186" i="7"/>
  <c r="H185" i="7"/>
  <c r="N185" i="7" s="1"/>
  <c r="Z185" i="7" s="1"/>
  <c r="H184" i="7"/>
  <c r="Z184" i="7" s="1"/>
  <c r="H177" i="7"/>
  <c r="H176" i="7"/>
  <c r="Z176" i="7" s="1"/>
  <c r="H99" i="7"/>
  <c r="S99" i="7" s="1"/>
  <c r="Z99" i="7" s="1"/>
  <c r="H98" i="7"/>
  <c r="Z98" i="7" s="1"/>
  <c r="H31" i="7"/>
  <c r="I31" i="7" s="1"/>
  <c r="Z31" i="7" s="1"/>
  <c r="H30" i="7"/>
  <c r="I30" i="7" s="1"/>
  <c r="Z30" i="7" s="1"/>
  <c r="H29" i="7"/>
  <c r="Z29" i="7" s="1"/>
  <c r="H28" i="7"/>
  <c r="Z28" i="7" s="1"/>
  <c r="H27" i="7"/>
  <c r="Z27" i="7" s="1"/>
  <c r="H26" i="7"/>
  <c r="Z26" i="7" s="1"/>
  <c r="H25" i="7"/>
  <c r="R25" i="7" s="1"/>
  <c r="Z25" i="7" s="1"/>
  <c r="H24" i="7"/>
  <c r="Z24" i="7" s="1"/>
  <c r="H23" i="7"/>
  <c r="Z23" i="7" s="1"/>
  <c r="H22" i="7"/>
  <c r="R22" i="7" s="1"/>
  <c r="Z22" i="7" s="1"/>
  <c r="H21" i="7"/>
  <c r="Z21" i="7" s="1"/>
  <c r="H20" i="7"/>
  <c r="Z20" i="7" s="1"/>
  <c r="H19" i="7"/>
  <c r="Z19" i="7" s="1"/>
  <c r="Z186" i="7"/>
  <c r="A188" i="7"/>
  <c r="A187" i="7"/>
  <c r="A186" i="7"/>
  <c r="A185" i="7"/>
  <c r="A184" i="7"/>
  <c r="A189" i="7"/>
  <c r="A177" i="7"/>
  <c r="A176" i="7"/>
  <c r="A99" i="7"/>
  <c r="A98" i="7"/>
  <c r="A25" i="7"/>
  <c r="A24" i="7"/>
  <c r="A23" i="7"/>
  <c r="A22" i="7"/>
  <c r="A27" i="7"/>
  <c r="A26" i="7"/>
  <c r="A21" i="7"/>
  <c r="A20" i="7"/>
  <c r="A29" i="7"/>
  <c r="A28" i="7"/>
  <c r="A30" i="7"/>
  <c r="A19" i="7"/>
  <c r="A31" i="7"/>
  <c r="D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3" i="7"/>
  <c r="A182" i="7"/>
  <c r="A181" i="7"/>
  <c r="A180" i="7"/>
  <c r="A179" i="7"/>
  <c r="A178"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18" i="7"/>
  <c r="A17" i="7"/>
  <c r="A16" i="7"/>
  <c r="A15" i="7"/>
  <c r="A14" i="7"/>
  <c r="A13" i="7"/>
  <c r="A12" i="7"/>
  <c r="A11" i="7"/>
  <c r="A10" i="7"/>
  <c r="A9" i="7"/>
  <c r="A8" i="7"/>
  <c r="A7" i="7"/>
  <c r="A6" i="7"/>
  <c r="A5" i="7"/>
  <c r="A4" i="7"/>
  <c r="N188" i="7" l="1"/>
  <c r="Z188" i="7" s="1"/>
  <c r="N177" i="7"/>
  <c r="Z177" i="7" s="1"/>
  <c r="Z189" i="7"/>
  <c r="G384" i="8" l="1"/>
  <c r="D402" i="7" s="1"/>
  <c r="H402" i="7" s="1"/>
  <c r="N402" i="7" s="1"/>
  <c r="Z402" i="7" s="1"/>
  <c r="G383" i="8"/>
  <c r="D401" i="7" s="1"/>
  <c r="H401" i="7" s="1"/>
  <c r="Z401" i="7" s="1"/>
  <c r="G382" i="8"/>
  <c r="D400" i="7" s="1"/>
  <c r="H400" i="7" s="1"/>
  <c r="G381" i="8"/>
  <c r="D399" i="7" s="1"/>
  <c r="H399" i="7" s="1"/>
  <c r="N399" i="7" s="1"/>
  <c r="Z399" i="7" s="1"/>
  <c r="G380" i="8"/>
  <c r="D398" i="7" s="1"/>
  <c r="H398" i="7" s="1"/>
  <c r="Z398" i="7" s="1"/>
  <c r="G379" i="8"/>
  <c r="D397" i="7" s="1"/>
  <c r="H397" i="7" s="1"/>
  <c r="G378" i="8"/>
  <c r="D396" i="7" s="1"/>
  <c r="H396" i="7" s="1"/>
  <c r="Z396" i="7" s="1"/>
  <c r="G377" i="8"/>
  <c r="D395" i="7" s="1"/>
  <c r="H395" i="7" s="1"/>
  <c r="Z395" i="7" s="1"/>
  <c r="G376" i="8"/>
  <c r="D394" i="7" s="1"/>
  <c r="H394" i="7" s="1"/>
  <c r="Z394" i="7" s="1"/>
  <c r="G375" i="8"/>
  <c r="D393" i="7" s="1"/>
  <c r="H393" i="7" s="1"/>
  <c r="G374" i="8"/>
  <c r="D392" i="7" s="1"/>
  <c r="H392" i="7" s="1"/>
  <c r="Z392" i="7" s="1"/>
  <c r="G373" i="8"/>
  <c r="D391" i="7" s="1"/>
  <c r="H391" i="7" s="1"/>
  <c r="Z391" i="7" s="1"/>
  <c r="G372" i="8"/>
  <c r="G371" i="8"/>
  <c r="D389" i="7" s="1"/>
  <c r="H389" i="7" s="1"/>
  <c r="Z389" i="7" s="1"/>
  <c r="G370" i="8"/>
  <c r="D388" i="7" s="1"/>
  <c r="H388" i="7" s="1"/>
  <c r="Z388" i="7" s="1"/>
  <c r="G369" i="8"/>
  <c r="D387" i="7" s="1"/>
  <c r="H387" i="7" s="1"/>
  <c r="N387" i="7" s="1"/>
  <c r="Z387" i="7" s="1"/>
  <c r="G368" i="8"/>
  <c r="D386" i="7" s="1"/>
  <c r="H386" i="7" s="1"/>
  <c r="Z386" i="7" s="1"/>
  <c r="G367" i="8"/>
  <c r="D385" i="7" s="1"/>
  <c r="H385" i="7" s="1"/>
  <c r="G366" i="8"/>
  <c r="D384" i="7" s="1"/>
  <c r="H384" i="7" s="1"/>
  <c r="G365" i="8"/>
  <c r="D383" i="7" s="1"/>
  <c r="H383" i="7" s="1"/>
  <c r="Z383" i="7" s="1"/>
  <c r="G364" i="8"/>
  <c r="D382" i="7" s="1"/>
  <c r="H382" i="7" s="1"/>
  <c r="N382" i="7" s="1"/>
  <c r="Z382" i="7" s="1"/>
  <c r="G363" i="8"/>
  <c r="D381" i="7" s="1"/>
  <c r="H381" i="7" s="1"/>
  <c r="N381" i="7" s="1"/>
  <c r="Z381" i="7" s="1"/>
  <c r="G362" i="8"/>
  <c r="D380" i="7" s="1"/>
  <c r="H380" i="7" s="1"/>
  <c r="Z380" i="7" s="1"/>
  <c r="G361" i="8"/>
  <c r="D379" i="7" s="1"/>
  <c r="H379" i="7" s="1"/>
  <c r="Z379" i="7" s="1"/>
  <c r="G360" i="8"/>
  <c r="D378" i="7" s="1"/>
  <c r="H378" i="7" s="1"/>
  <c r="Z378" i="7" s="1"/>
  <c r="G359" i="8"/>
  <c r="D377" i="7" s="1"/>
  <c r="H377" i="7" s="1"/>
  <c r="G358" i="8"/>
  <c r="D376" i="7" s="1"/>
  <c r="H376" i="7" s="1"/>
  <c r="Z376" i="7" s="1"/>
  <c r="G357" i="8"/>
  <c r="D375" i="7" s="1"/>
  <c r="H375" i="7" s="1"/>
  <c r="Z375" i="7" s="1"/>
  <c r="G356" i="8"/>
  <c r="D374" i="7" s="1"/>
  <c r="H374" i="7" s="1"/>
  <c r="N374" i="7" s="1"/>
  <c r="Z374" i="7" s="1"/>
  <c r="G355" i="8"/>
  <c r="D373" i="7" s="1"/>
  <c r="H373" i="7" s="1"/>
  <c r="Z373" i="7" s="1"/>
  <c r="G354" i="8"/>
  <c r="D372" i="7" s="1"/>
  <c r="H372" i="7" s="1"/>
  <c r="G353" i="8"/>
  <c r="D371" i="7" s="1"/>
  <c r="H371" i="7" s="1"/>
  <c r="Z371" i="7" s="1"/>
  <c r="G352" i="8"/>
  <c r="D370" i="7" s="1"/>
  <c r="H370" i="7" s="1"/>
  <c r="Z370" i="7" s="1"/>
  <c r="G351" i="8"/>
  <c r="D369" i="7" s="1"/>
  <c r="H369" i="7" s="1"/>
  <c r="N369" i="7" s="1"/>
  <c r="Z369" i="7" s="1"/>
  <c r="G350" i="8"/>
  <c r="D368" i="7" s="1"/>
  <c r="H368" i="7" s="1"/>
  <c r="Z368" i="7" s="1"/>
  <c r="G349" i="8"/>
  <c r="D367" i="7" s="1"/>
  <c r="H367" i="7" s="1"/>
  <c r="Z367" i="7" s="1"/>
  <c r="G348" i="8"/>
  <c r="D366" i="7" s="1"/>
  <c r="H366" i="7" s="1"/>
  <c r="K366" i="7" s="1"/>
  <c r="Z366" i="7" s="1"/>
  <c r="G347" i="8"/>
  <c r="D365" i="7" s="1"/>
  <c r="H365" i="7" s="1"/>
  <c r="Z365" i="7" s="1"/>
  <c r="G346" i="8"/>
  <c r="D364" i="7" s="1"/>
  <c r="H364" i="7" s="1"/>
  <c r="Z364" i="7" s="1"/>
  <c r="G345" i="8"/>
  <c r="D363" i="7" s="1"/>
  <c r="H363" i="7" s="1"/>
  <c r="G344" i="8"/>
  <c r="D362" i="7" s="1"/>
  <c r="H362" i="7" s="1"/>
  <c r="Z362" i="7" s="1"/>
  <c r="G343" i="8"/>
  <c r="D361" i="7" s="1"/>
  <c r="H361" i="7" s="1"/>
  <c r="Z361" i="7" s="1"/>
  <c r="G342" i="8"/>
  <c r="D360" i="7" s="1"/>
  <c r="H360" i="7" s="1"/>
  <c r="G341" i="8"/>
  <c r="D359" i="7" s="1"/>
  <c r="H359" i="7" s="1"/>
  <c r="Z359" i="7" s="1"/>
  <c r="G340" i="8"/>
  <c r="D358" i="7" s="1"/>
  <c r="H358" i="7" s="1"/>
  <c r="K358" i="7" s="1"/>
  <c r="Z358" i="7" s="1"/>
  <c r="G339" i="8"/>
  <c r="D357" i="7" s="1"/>
  <c r="H357" i="7" s="1"/>
  <c r="Z357" i="7" s="1"/>
  <c r="G338" i="8"/>
  <c r="D356" i="7" s="1"/>
  <c r="H356" i="7" s="1"/>
  <c r="Z356" i="7" s="1"/>
  <c r="G337" i="8"/>
  <c r="D355" i="7" s="1"/>
  <c r="G336" i="8"/>
  <c r="D354" i="7" s="1"/>
  <c r="H354" i="7" s="1"/>
  <c r="Z354" i="7" s="1"/>
  <c r="G335" i="8"/>
  <c r="D353" i="7" s="1"/>
  <c r="H353" i="7" s="1"/>
  <c r="Z353" i="7" s="1"/>
  <c r="G334" i="8"/>
  <c r="D352" i="7" s="1"/>
  <c r="H352" i="7" s="1"/>
  <c r="G333" i="8"/>
  <c r="D351" i="7" s="1"/>
  <c r="H351" i="7" s="1"/>
  <c r="Z351" i="7" s="1"/>
  <c r="G332" i="8"/>
  <c r="D350" i="7" s="1"/>
  <c r="H350" i="7" s="1"/>
  <c r="N350" i="7" s="1"/>
  <c r="Z350" i="7" s="1"/>
  <c r="G331" i="8"/>
  <c r="D349" i="7" s="1"/>
  <c r="H349" i="7" s="1"/>
  <c r="Z349" i="7" s="1"/>
  <c r="G330" i="8"/>
  <c r="D348" i="7" s="1"/>
  <c r="H348" i="7" s="1"/>
  <c r="Z348" i="7" s="1"/>
  <c r="G329" i="8"/>
  <c r="D347" i="7" s="1"/>
  <c r="H347" i="7" s="1"/>
  <c r="N347" i="7" s="1"/>
  <c r="Z347" i="7" s="1"/>
  <c r="G328" i="8"/>
  <c r="D346" i="7" s="1"/>
  <c r="H346" i="7" s="1"/>
  <c r="Z346" i="7" s="1"/>
  <c r="G327" i="8"/>
  <c r="D345" i="7" s="1"/>
  <c r="H345" i="7" s="1"/>
  <c r="Z345" i="7" s="1"/>
  <c r="G326" i="8"/>
  <c r="D344" i="7" s="1"/>
  <c r="H344" i="7" s="1"/>
  <c r="K344" i="7" s="1"/>
  <c r="Z344" i="7" s="1"/>
  <c r="G325" i="8"/>
  <c r="D343" i="7" s="1"/>
  <c r="H343" i="7" s="1"/>
  <c r="Z343" i="7" s="1"/>
  <c r="G324" i="8"/>
  <c r="D342" i="7" s="1"/>
  <c r="H342" i="7" s="1"/>
  <c r="Z342" i="7" s="1"/>
  <c r="G323" i="8"/>
  <c r="D341" i="7" s="1"/>
  <c r="H341" i="7" s="1"/>
  <c r="G322" i="8"/>
  <c r="D340" i="7" s="1"/>
  <c r="H340" i="7" s="1"/>
  <c r="Z340" i="7" s="1"/>
  <c r="G321" i="8"/>
  <c r="D339" i="7" s="1"/>
  <c r="H339" i="7" s="1"/>
  <c r="N339" i="7" s="1"/>
  <c r="Z339" i="7" s="1"/>
  <c r="G320" i="8"/>
  <c r="D338" i="7" s="1"/>
  <c r="H338" i="7" s="1"/>
  <c r="Z338" i="7" s="1"/>
  <c r="G319" i="8"/>
  <c r="D337" i="7" s="1"/>
  <c r="H337" i="7" s="1"/>
  <c r="G318" i="8"/>
  <c r="D336" i="7" s="1"/>
  <c r="H336" i="7" s="1"/>
  <c r="Z336" i="7" s="1"/>
  <c r="G317" i="8"/>
  <c r="D335" i="7" s="1"/>
  <c r="H335" i="7" s="1"/>
  <c r="N335" i="7" s="1"/>
  <c r="Z335" i="7" s="1"/>
  <c r="G316" i="8"/>
  <c r="D334" i="7" s="1"/>
  <c r="H334" i="7" s="1"/>
  <c r="Z334" i="7" s="1"/>
  <c r="G315" i="8"/>
  <c r="D333" i="7" s="1"/>
  <c r="H333" i="7" s="1"/>
  <c r="G314" i="8"/>
  <c r="D332" i="7" s="1"/>
  <c r="H332" i="7" s="1"/>
  <c r="Z332" i="7" s="1"/>
  <c r="G313" i="8"/>
  <c r="D331" i="7" s="1"/>
  <c r="H331" i="7" s="1"/>
  <c r="N331" i="7" s="1"/>
  <c r="Z331" i="7" s="1"/>
  <c r="G312" i="8"/>
  <c r="D330" i="7" s="1"/>
  <c r="H330" i="7" s="1"/>
  <c r="Z330" i="7" s="1"/>
  <c r="G311" i="8"/>
  <c r="D329" i="7" s="1"/>
  <c r="H329" i="7" s="1"/>
  <c r="G310" i="8"/>
  <c r="D328" i="7" s="1"/>
  <c r="H328" i="7" s="1"/>
  <c r="Z328" i="7" s="1"/>
  <c r="G309" i="8"/>
  <c r="D327" i="7" s="1"/>
  <c r="H327" i="7" s="1"/>
  <c r="N327" i="7" s="1"/>
  <c r="Z327" i="7" s="1"/>
  <c r="G308" i="8"/>
  <c r="D326" i="7" s="1"/>
  <c r="H326" i="7" s="1"/>
  <c r="Z326" i="7" s="1"/>
  <c r="G307" i="8"/>
  <c r="D325" i="7" s="1"/>
  <c r="H325" i="7" s="1"/>
  <c r="G306" i="8"/>
  <c r="D324" i="7" s="1"/>
  <c r="H324" i="7" s="1"/>
  <c r="Z324" i="7" s="1"/>
  <c r="G305" i="8"/>
  <c r="D323" i="7" s="1"/>
  <c r="H323" i="7" s="1"/>
  <c r="N323" i="7" s="1"/>
  <c r="Z323" i="7" s="1"/>
  <c r="G304" i="8"/>
  <c r="D322" i="7" s="1"/>
  <c r="H322" i="7" s="1"/>
  <c r="Z322" i="7" s="1"/>
  <c r="G303" i="8"/>
  <c r="D321" i="7" s="1"/>
  <c r="H321" i="7" s="1"/>
  <c r="G302" i="8"/>
  <c r="D320" i="7" s="1"/>
  <c r="H320" i="7" s="1"/>
  <c r="Z320" i="7" s="1"/>
  <c r="G301" i="8"/>
  <c r="D319" i="7" s="1"/>
  <c r="H319" i="7" s="1"/>
  <c r="N319" i="7" s="1"/>
  <c r="Z319" i="7" s="1"/>
  <c r="G300" i="8"/>
  <c r="D318" i="7" s="1"/>
  <c r="H318" i="7" s="1"/>
  <c r="Z318" i="7" s="1"/>
  <c r="G299" i="8"/>
  <c r="D317" i="7" s="1"/>
  <c r="H317" i="7" s="1"/>
  <c r="G298" i="8"/>
  <c r="D316" i="7" s="1"/>
  <c r="H316" i="7" s="1"/>
  <c r="Z316" i="7" s="1"/>
  <c r="G297" i="8"/>
  <c r="D315" i="7" s="1"/>
  <c r="H315" i="7" s="1"/>
  <c r="G296" i="8"/>
  <c r="D314" i="7" s="1"/>
  <c r="H314" i="7" s="1"/>
  <c r="Z314" i="7" s="1"/>
  <c r="G295" i="8"/>
  <c r="D313" i="7" s="1"/>
  <c r="H313" i="7" s="1"/>
  <c r="N313" i="7" s="1"/>
  <c r="Z313" i="7" s="1"/>
  <c r="G294" i="8"/>
  <c r="D312" i="7" s="1"/>
  <c r="H312" i="7" s="1"/>
  <c r="Z312" i="7" s="1"/>
  <c r="G293" i="8"/>
  <c r="D311" i="7" s="1"/>
  <c r="H311" i="7" s="1"/>
  <c r="N311" i="7" s="1"/>
  <c r="Z311" i="7" s="1"/>
  <c r="G292" i="8"/>
  <c r="D310" i="7" s="1"/>
  <c r="H310" i="7" s="1"/>
  <c r="Z310" i="7" s="1"/>
  <c r="G291" i="8"/>
  <c r="D309" i="7" s="1"/>
  <c r="H309" i="7" s="1"/>
  <c r="G290" i="8"/>
  <c r="D308" i="7" s="1"/>
  <c r="H308" i="7" s="1"/>
  <c r="Z308" i="7" s="1"/>
  <c r="G289" i="8"/>
  <c r="D307" i="7" s="1"/>
  <c r="H307" i="7" s="1"/>
  <c r="N307" i="7" s="1"/>
  <c r="Z307" i="7" s="1"/>
  <c r="G288" i="8"/>
  <c r="D306" i="7" s="1"/>
  <c r="H306" i="7" s="1"/>
  <c r="Z306" i="7" s="1"/>
  <c r="G287" i="8"/>
  <c r="D305" i="7" s="1"/>
  <c r="H305" i="7" s="1"/>
  <c r="G286" i="8"/>
  <c r="D304" i="7" s="1"/>
  <c r="H304" i="7" s="1"/>
  <c r="Z304" i="7" s="1"/>
  <c r="G285" i="8"/>
  <c r="D303" i="7" s="1"/>
  <c r="H303" i="7" s="1"/>
  <c r="N303" i="7" s="1"/>
  <c r="Z303" i="7" s="1"/>
  <c r="G284" i="8"/>
  <c r="D302" i="7" s="1"/>
  <c r="H302" i="7" s="1"/>
  <c r="Z302" i="7" s="1"/>
  <c r="G283" i="8"/>
  <c r="D301" i="7" s="1"/>
  <c r="H301" i="7" s="1"/>
  <c r="G282" i="8"/>
  <c r="D300" i="7" s="1"/>
  <c r="H300" i="7" s="1"/>
  <c r="Z300" i="7" s="1"/>
  <c r="G281" i="8"/>
  <c r="D299" i="7" s="1"/>
  <c r="H299" i="7" s="1"/>
  <c r="N299" i="7" s="1"/>
  <c r="Z299" i="7" s="1"/>
  <c r="G280" i="8"/>
  <c r="D298" i="7" s="1"/>
  <c r="H298" i="7" s="1"/>
  <c r="Z298" i="7" s="1"/>
  <c r="G279" i="8"/>
  <c r="D297" i="7" s="1"/>
  <c r="H297" i="7" s="1"/>
  <c r="N297" i="7" s="1"/>
  <c r="Z297" i="7" s="1"/>
  <c r="G278" i="8"/>
  <c r="D296" i="7" s="1"/>
  <c r="H296" i="7" s="1"/>
  <c r="Z296" i="7" s="1"/>
  <c r="G277" i="8"/>
  <c r="D295" i="7" s="1"/>
  <c r="H295" i="7" s="1"/>
  <c r="N295" i="7" s="1"/>
  <c r="Z295" i="7" s="1"/>
  <c r="G276" i="8"/>
  <c r="D294" i="7" s="1"/>
  <c r="H294" i="7" s="1"/>
  <c r="Z294" i="7" s="1"/>
  <c r="G275" i="8"/>
  <c r="D293" i="7" s="1"/>
  <c r="H293" i="7" s="1"/>
  <c r="Z293" i="7" s="1"/>
  <c r="G274" i="8"/>
  <c r="D292" i="7" s="1"/>
  <c r="G273" i="8"/>
  <c r="D291" i="7" s="1"/>
  <c r="H291" i="7" s="1"/>
  <c r="Z291" i="7" s="1"/>
  <c r="G272" i="8"/>
  <c r="D290" i="7" s="1"/>
  <c r="D390" i="7" l="1"/>
  <c r="H390" i="7" s="1"/>
  <c r="Y390" i="7" s="1"/>
  <c r="Z390" i="7" s="1"/>
  <c r="K360" i="7"/>
  <c r="Z360" i="7" s="1"/>
  <c r="N384" i="7"/>
  <c r="Z384" i="7" s="1"/>
  <c r="N400" i="7"/>
  <c r="Z400" i="7" s="1"/>
  <c r="F292" i="7"/>
  <c r="H292" i="7" s="1"/>
  <c r="Z292" i="7" s="1"/>
  <c r="N372" i="7"/>
  <c r="Z372" i="7" s="1"/>
  <c r="N301" i="7"/>
  <c r="Z301" i="7" s="1"/>
  <c r="N309" i="7"/>
  <c r="Z309" i="7" s="1"/>
  <c r="N317" i="7"/>
  <c r="Z317" i="7" s="1"/>
  <c r="N325" i="7"/>
  <c r="Z325" i="7" s="1"/>
  <c r="N333" i="7"/>
  <c r="Z333" i="7" s="1"/>
  <c r="N341" i="7"/>
  <c r="Z341" i="7" s="1"/>
  <c r="N397" i="7"/>
  <c r="Z397" i="7" s="1"/>
  <c r="N329" i="7"/>
  <c r="Z329" i="7" s="1"/>
  <c r="N352" i="7"/>
  <c r="Z352" i="7" s="1"/>
  <c r="N305" i="7"/>
  <c r="Z305" i="7" s="1"/>
  <c r="N321" i="7"/>
  <c r="Z321" i="7" s="1"/>
  <c r="N337" i="7"/>
  <c r="Z337" i="7" s="1"/>
  <c r="N377" i="7"/>
  <c r="Z377" i="7" s="1"/>
  <c r="N385" i="7"/>
  <c r="Z385" i="7" s="1"/>
  <c r="Y393" i="7"/>
  <c r="Z393" i="7" s="1"/>
  <c r="F290" i="7"/>
  <c r="H290" i="7" s="1"/>
  <c r="Z290" i="7" s="1"/>
  <c r="N315" i="7"/>
  <c r="Z315" i="7" s="1"/>
  <c r="F355" i="7"/>
  <c r="H355" i="7" s="1"/>
  <c r="N355" i="7" s="1"/>
  <c r="Z355" i="7" s="1"/>
  <c r="K363" i="7"/>
  <c r="Z363" i="7" s="1"/>
  <c r="P404" i="7" l="1"/>
  <c r="X404" i="7"/>
  <c r="W404" i="7"/>
  <c r="V404" i="7"/>
  <c r="T404" i="7"/>
  <c r="Q404" i="7"/>
  <c r="O404" i="7"/>
  <c r="M404" i="7"/>
  <c r="L404" i="7"/>
  <c r="J404" i="7"/>
  <c r="F403" i="7"/>
  <c r="H403" i="7" l="1"/>
  <c r="G10" i="8" l="1"/>
  <c r="D5" i="7" s="1"/>
  <c r="H5" i="7" s="1"/>
  <c r="Z5" i="7" s="1"/>
  <c r="G11" i="8"/>
  <c r="D6" i="7" s="1"/>
  <c r="H6" i="7" s="1"/>
  <c r="Z6" i="7" s="1"/>
  <c r="G12" i="8"/>
  <c r="D7" i="7" s="1"/>
  <c r="H7" i="7" s="1"/>
  <c r="Z7" i="7" s="1"/>
  <c r="G13" i="8"/>
  <c r="D8" i="7" s="1"/>
  <c r="H8" i="7" s="1"/>
  <c r="Z8" i="7" s="1"/>
  <c r="G14" i="8"/>
  <c r="D9" i="7" s="1"/>
  <c r="H9" i="7" s="1"/>
  <c r="Z9" i="7" s="1"/>
  <c r="G15" i="8"/>
  <c r="D10" i="7" s="1"/>
  <c r="H10" i="7" s="1"/>
  <c r="Z10" i="7" s="1"/>
  <c r="G16" i="8"/>
  <c r="D11" i="7" s="1"/>
  <c r="H11" i="7" s="1"/>
  <c r="Z11" i="7" s="1"/>
  <c r="D12" i="7"/>
  <c r="H12" i="7" s="1"/>
  <c r="Z12" i="7" s="1"/>
  <c r="D13" i="7"/>
  <c r="H13" i="7" s="1"/>
  <c r="Z13" i="7" s="1"/>
  <c r="D14" i="7"/>
  <c r="H14" i="7" s="1"/>
  <c r="Z14" i="7" s="1"/>
  <c r="D15" i="7"/>
  <c r="H15" i="7" s="1"/>
  <c r="Z15" i="7" s="1"/>
  <c r="D16" i="7"/>
  <c r="H16" i="7" s="1"/>
  <c r="Z16" i="7" s="1"/>
  <c r="D17" i="7"/>
  <c r="H17" i="7" s="1"/>
  <c r="Z17" i="7" s="1"/>
  <c r="D18" i="7"/>
  <c r="H18" i="7" s="1"/>
  <c r="Z18" i="7" s="1"/>
  <c r="G24" i="8"/>
  <c r="D32" i="7" s="1"/>
  <c r="H32" i="7" s="1"/>
  <c r="Z32" i="7" s="1"/>
  <c r="G25" i="8"/>
  <c r="D33" i="7" s="1"/>
  <c r="H33" i="7" s="1"/>
  <c r="Z33" i="7" s="1"/>
  <c r="G26" i="8"/>
  <c r="D34" i="7" s="1"/>
  <c r="H34" i="7" s="1"/>
  <c r="Z34" i="7" s="1"/>
  <c r="G27" i="8"/>
  <c r="D35" i="7" s="1"/>
  <c r="H35" i="7" s="1"/>
  <c r="Z35" i="7" s="1"/>
  <c r="G28" i="8"/>
  <c r="D36" i="7" s="1"/>
  <c r="H36" i="7" s="1"/>
  <c r="Z36" i="7" s="1"/>
  <c r="G29" i="8"/>
  <c r="D37" i="7" s="1"/>
  <c r="H37" i="7" s="1"/>
  <c r="I37" i="7" s="1"/>
  <c r="Z37" i="7" s="1"/>
  <c r="G30" i="8"/>
  <c r="D38" i="7" s="1"/>
  <c r="H38" i="7" s="1"/>
  <c r="I38" i="7" s="1"/>
  <c r="Z38" i="7" s="1"/>
  <c r="G31" i="8"/>
  <c r="D39" i="7" s="1"/>
  <c r="H39" i="7" s="1"/>
  <c r="Z39" i="7" s="1"/>
  <c r="G32" i="8"/>
  <c r="D40" i="7" s="1"/>
  <c r="H40" i="7" s="1"/>
  <c r="Z40" i="7" s="1"/>
  <c r="G33" i="8"/>
  <c r="D41" i="7" s="1"/>
  <c r="H41" i="7" s="1"/>
  <c r="Z41" i="7" s="1"/>
  <c r="G34" i="8"/>
  <c r="D42" i="7" s="1"/>
  <c r="H42" i="7" s="1"/>
  <c r="I42" i="7" s="1"/>
  <c r="Z42" i="7" s="1"/>
  <c r="G35" i="8"/>
  <c r="D43" i="7" s="1"/>
  <c r="H43" i="7" s="1"/>
  <c r="I43" i="7" s="1"/>
  <c r="Z43" i="7" s="1"/>
  <c r="G36" i="8"/>
  <c r="D44" i="7" s="1"/>
  <c r="H44" i="7" s="1"/>
  <c r="Z44" i="7" s="1"/>
  <c r="G37" i="8"/>
  <c r="D45" i="7" s="1"/>
  <c r="H45" i="7" s="1"/>
  <c r="Z45" i="7" s="1"/>
  <c r="G38" i="8"/>
  <c r="D46" i="7" s="1"/>
  <c r="H46" i="7" s="1"/>
  <c r="Z46" i="7" s="1"/>
  <c r="G39" i="8"/>
  <c r="D47" i="7" s="1"/>
  <c r="H47" i="7" s="1"/>
  <c r="Z47" i="7" s="1"/>
  <c r="G40" i="8"/>
  <c r="D48" i="7" s="1"/>
  <c r="H48" i="7" s="1"/>
  <c r="R48" i="7" s="1"/>
  <c r="Z48" i="7" s="1"/>
  <c r="G41" i="8"/>
  <c r="D49" i="7" s="1"/>
  <c r="H49" i="7" s="1"/>
  <c r="Z49" i="7" s="1"/>
  <c r="G42" i="8"/>
  <c r="D50" i="7" s="1"/>
  <c r="H50" i="7" s="1"/>
  <c r="Z50" i="7" s="1"/>
  <c r="G43" i="8"/>
  <c r="D51" i="7" s="1"/>
  <c r="H51" i="7" s="1"/>
  <c r="G44" i="8"/>
  <c r="D52" i="7" s="1"/>
  <c r="H52" i="7" s="1"/>
  <c r="Z52" i="7" s="1"/>
  <c r="G45" i="8"/>
  <c r="D53" i="7" s="1"/>
  <c r="H53" i="7" s="1"/>
  <c r="Z53" i="7" s="1"/>
  <c r="G46" i="8"/>
  <c r="D54" i="7" s="1"/>
  <c r="H54" i="7" s="1"/>
  <c r="Z54" i="7" s="1"/>
  <c r="G47" i="8"/>
  <c r="D55" i="7" s="1"/>
  <c r="H55" i="7" s="1"/>
  <c r="Z55" i="7" s="1"/>
  <c r="G48" i="8"/>
  <c r="D56" i="7" s="1"/>
  <c r="H56" i="7" s="1"/>
  <c r="G49" i="8"/>
  <c r="D57" i="7" s="1"/>
  <c r="H57" i="7" s="1"/>
  <c r="N57" i="7" s="1"/>
  <c r="Z57" i="7" s="1"/>
  <c r="G50" i="8"/>
  <c r="D58" i="7" s="1"/>
  <c r="H58" i="7" s="1"/>
  <c r="Z58" i="7" s="1"/>
  <c r="G51" i="8"/>
  <c r="D59" i="7" s="1"/>
  <c r="H59" i="7" s="1"/>
  <c r="Z59" i="7" s="1"/>
  <c r="G52" i="8"/>
  <c r="D60" i="7" s="1"/>
  <c r="H60" i="7" s="1"/>
  <c r="Z60" i="7" s="1"/>
  <c r="G53" i="8"/>
  <c r="D61" i="7" s="1"/>
  <c r="H61" i="7" s="1"/>
  <c r="Z61" i="7" s="1"/>
  <c r="G54" i="8"/>
  <c r="D62" i="7" s="1"/>
  <c r="H62" i="7" s="1"/>
  <c r="Z62" i="7" s="1"/>
  <c r="G55" i="8"/>
  <c r="D63" i="7" s="1"/>
  <c r="H63" i="7" s="1"/>
  <c r="Z63" i="7" s="1"/>
  <c r="G56" i="8"/>
  <c r="D64" i="7" s="1"/>
  <c r="H64" i="7" s="1"/>
  <c r="Z64" i="7" s="1"/>
  <c r="G57" i="8"/>
  <c r="D65" i="7" s="1"/>
  <c r="H65" i="7" s="1"/>
  <c r="Z65" i="7" s="1"/>
  <c r="G58" i="8"/>
  <c r="D66" i="7" s="1"/>
  <c r="H66" i="7" s="1"/>
  <c r="Z66" i="7" s="1"/>
  <c r="G59" i="8"/>
  <c r="D67" i="7" s="1"/>
  <c r="H67" i="7" s="1"/>
  <c r="N67" i="7" s="1"/>
  <c r="Z67" i="7" s="1"/>
  <c r="G60" i="8"/>
  <c r="D68" i="7" s="1"/>
  <c r="H68" i="7" s="1"/>
  <c r="Z68" i="7" s="1"/>
  <c r="G61" i="8"/>
  <c r="D69" i="7" s="1"/>
  <c r="H69" i="7" s="1"/>
  <c r="N69" i="7" s="1"/>
  <c r="Z69" i="7" s="1"/>
  <c r="G62" i="8"/>
  <c r="D70" i="7" s="1"/>
  <c r="H70" i="7" s="1"/>
  <c r="Z70" i="7" s="1"/>
  <c r="G63" i="8"/>
  <c r="D71" i="7" s="1"/>
  <c r="H71" i="7" s="1"/>
  <c r="Z71" i="7" s="1"/>
  <c r="G64" i="8"/>
  <c r="D72" i="7" s="1"/>
  <c r="H72" i="7" s="1"/>
  <c r="Z72" i="7" s="1"/>
  <c r="G65" i="8"/>
  <c r="D73" i="7" s="1"/>
  <c r="H73" i="7" s="1"/>
  <c r="Z73" i="7" s="1"/>
  <c r="G66" i="8"/>
  <c r="D74" i="7" s="1"/>
  <c r="H74" i="7" s="1"/>
  <c r="S74" i="7" s="1"/>
  <c r="Z74" i="7" s="1"/>
  <c r="G67" i="8"/>
  <c r="D75" i="7" s="1"/>
  <c r="H75" i="7" s="1"/>
  <c r="Z75" i="7" s="1"/>
  <c r="G68" i="8"/>
  <c r="D76" i="7" s="1"/>
  <c r="H76" i="7" s="1"/>
  <c r="Z76" i="7" s="1"/>
  <c r="G69" i="8"/>
  <c r="D77" i="7" s="1"/>
  <c r="H77" i="7" s="1"/>
  <c r="Z77" i="7" s="1"/>
  <c r="G70" i="8"/>
  <c r="D78" i="7" s="1"/>
  <c r="H78" i="7" s="1"/>
  <c r="S78" i="7" s="1"/>
  <c r="Z78" i="7" s="1"/>
  <c r="G71" i="8"/>
  <c r="D79" i="7" s="1"/>
  <c r="H79" i="7" s="1"/>
  <c r="Z79" i="7" s="1"/>
  <c r="G72" i="8"/>
  <c r="D80" i="7" s="1"/>
  <c r="H80" i="7" s="1"/>
  <c r="Z80" i="7" s="1"/>
  <c r="G73" i="8"/>
  <c r="D81" i="7" s="1"/>
  <c r="H81" i="7" s="1"/>
  <c r="S81" i="7" s="1"/>
  <c r="Z81" i="7" s="1"/>
  <c r="G74" i="8"/>
  <c r="D82" i="7" s="1"/>
  <c r="H82" i="7" s="1"/>
  <c r="Z82" i="7" s="1"/>
  <c r="G75" i="8"/>
  <c r="D83" i="7" s="1"/>
  <c r="H83" i="7" s="1"/>
  <c r="Z83" i="7" s="1"/>
  <c r="G76" i="8"/>
  <c r="D84" i="7" s="1"/>
  <c r="H84" i="7" s="1"/>
  <c r="S84" i="7" s="1"/>
  <c r="Z84" i="7" s="1"/>
  <c r="G77" i="8"/>
  <c r="D85" i="7" s="1"/>
  <c r="H85" i="7" s="1"/>
  <c r="Z85" i="7" s="1"/>
  <c r="G78" i="8"/>
  <c r="D86" i="7" s="1"/>
  <c r="H86" i="7" s="1"/>
  <c r="Z86" i="7" s="1"/>
  <c r="G79" i="8"/>
  <c r="D87" i="7" s="1"/>
  <c r="H87" i="7" s="1"/>
  <c r="S87" i="7" s="1"/>
  <c r="Z87" i="7" s="1"/>
  <c r="G80" i="8"/>
  <c r="D88" i="7" s="1"/>
  <c r="H88" i="7" s="1"/>
  <c r="Z88" i="7" s="1"/>
  <c r="G81" i="8"/>
  <c r="D89" i="7" s="1"/>
  <c r="H89" i="7" s="1"/>
  <c r="Z89" i="7" s="1"/>
  <c r="G82" i="8"/>
  <c r="D90" i="7" s="1"/>
  <c r="H90" i="7" s="1"/>
  <c r="S90" i="7" s="1"/>
  <c r="Z90" i="7" s="1"/>
  <c r="G83" i="8"/>
  <c r="D91" i="7" s="1"/>
  <c r="H91" i="7" s="1"/>
  <c r="Z91" i="7" s="1"/>
  <c r="G84" i="8"/>
  <c r="D92" i="7" s="1"/>
  <c r="H92" i="7" s="1"/>
  <c r="Z92" i="7" s="1"/>
  <c r="G85" i="8"/>
  <c r="D93" i="7" s="1"/>
  <c r="H93" i="7" s="1"/>
  <c r="S93" i="7" s="1"/>
  <c r="Z93" i="7" s="1"/>
  <c r="G86" i="8"/>
  <c r="D94" i="7" s="1"/>
  <c r="H94" i="7" s="1"/>
  <c r="Z94" i="7" s="1"/>
  <c r="G87" i="8"/>
  <c r="D95" i="7" s="1"/>
  <c r="H95" i="7" s="1"/>
  <c r="Z95" i="7" s="1"/>
  <c r="G88" i="8"/>
  <c r="D96" i="7" s="1"/>
  <c r="H96" i="7" s="1"/>
  <c r="Z96" i="7" s="1"/>
  <c r="G89" i="8"/>
  <c r="D97" i="7" s="1"/>
  <c r="H97" i="7" s="1"/>
  <c r="S97" i="7" s="1"/>
  <c r="Z97" i="7" s="1"/>
  <c r="G90" i="8"/>
  <c r="D100" i="7" s="1"/>
  <c r="H100" i="7" s="1"/>
  <c r="Z100" i="7" s="1"/>
  <c r="G91" i="8"/>
  <c r="D101" i="7" s="1"/>
  <c r="H101" i="7" s="1"/>
  <c r="Z101" i="7" s="1"/>
  <c r="G92" i="8"/>
  <c r="D102" i="7" s="1"/>
  <c r="H102" i="7" s="1"/>
  <c r="Z102" i="7" s="1"/>
  <c r="G93" i="8"/>
  <c r="D103" i="7" s="1"/>
  <c r="H103" i="7" s="1"/>
  <c r="Z103" i="7" s="1"/>
  <c r="G94" i="8"/>
  <c r="D104" i="7" s="1"/>
  <c r="H104" i="7" s="1"/>
  <c r="Z104" i="7" s="1"/>
  <c r="G95" i="8"/>
  <c r="D105" i="7" s="1"/>
  <c r="H105" i="7" s="1"/>
  <c r="Z105" i="7" s="1"/>
  <c r="G96" i="8"/>
  <c r="D106" i="7" s="1"/>
  <c r="H106" i="7" s="1"/>
  <c r="Z106" i="7" s="1"/>
  <c r="G97" i="8"/>
  <c r="D107" i="7" s="1"/>
  <c r="H107" i="7" s="1"/>
  <c r="Z107" i="7" s="1"/>
  <c r="G98" i="8"/>
  <c r="D108" i="7" s="1"/>
  <c r="H108" i="7" s="1"/>
  <c r="G99" i="8"/>
  <c r="D109" i="7" s="1"/>
  <c r="H109" i="7" s="1"/>
  <c r="Z109" i="7" s="1"/>
  <c r="G100" i="8"/>
  <c r="D110" i="7" s="1"/>
  <c r="H110" i="7" s="1"/>
  <c r="Z110" i="7" s="1"/>
  <c r="G101" i="8"/>
  <c r="D111" i="7" s="1"/>
  <c r="H111" i="7" s="1"/>
  <c r="Z111" i="7" s="1"/>
  <c r="G102" i="8"/>
  <c r="D112" i="7" s="1"/>
  <c r="H112" i="7" s="1"/>
  <c r="Z112" i="7" s="1"/>
  <c r="G103" i="8"/>
  <c r="D113" i="7" s="1"/>
  <c r="H113" i="7" s="1"/>
  <c r="Z113" i="7" s="1"/>
  <c r="G104" i="8"/>
  <c r="D114" i="7" s="1"/>
  <c r="H114" i="7" s="1"/>
  <c r="Z114" i="7" s="1"/>
  <c r="G105" i="8"/>
  <c r="D115" i="7" s="1"/>
  <c r="G106" i="8"/>
  <c r="D116" i="7" s="1"/>
  <c r="H116" i="7" s="1"/>
  <c r="Z116" i="7" s="1"/>
  <c r="G107" i="8"/>
  <c r="D117" i="7" s="1"/>
  <c r="H117" i="7" s="1"/>
  <c r="Z117" i="7" s="1"/>
  <c r="G108" i="8"/>
  <c r="D118" i="7" s="1"/>
  <c r="G109" i="8"/>
  <c r="D119" i="7" s="1"/>
  <c r="H119" i="7" s="1"/>
  <c r="Z119" i="7" s="1"/>
  <c r="G110" i="8"/>
  <c r="D120" i="7" s="1"/>
  <c r="H120" i="7" s="1"/>
  <c r="Z120" i="7" s="1"/>
  <c r="G111" i="8"/>
  <c r="D121" i="7" s="1"/>
  <c r="G112" i="8"/>
  <c r="D122" i="7" s="1"/>
  <c r="H122" i="7" s="1"/>
  <c r="Z122" i="7" s="1"/>
  <c r="G113" i="8"/>
  <c r="D123" i="7" s="1"/>
  <c r="H123" i="7" s="1"/>
  <c r="Z123" i="7" s="1"/>
  <c r="G114" i="8"/>
  <c r="D124" i="7" s="1"/>
  <c r="H124" i="7" s="1"/>
  <c r="Z124" i="7" s="1"/>
  <c r="G115" i="8"/>
  <c r="D125" i="7" s="1"/>
  <c r="H125" i="7" s="1"/>
  <c r="Z125" i="7" s="1"/>
  <c r="G116" i="8"/>
  <c r="D126" i="7" s="1"/>
  <c r="H126" i="7" s="1"/>
  <c r="Z126" i="7" s="1"/>
  <c r="G117" i="8"/>
  <c r="D127" i="7" s="1"/>
  <c r="H127" i="7" s="1"/>
  <c r="N127" i="7" s="1"/>
  <c r="Z127" i="7" s="1"/>
  <c r="G118" i="8"/>
  <c r="D128" i="7" s="1"/>
  <c r="H128" i="7" s="1"/>
  <c r="Z128" i="7" s="1"/>
  <c r="G119" i="8"/>
  <c r="D129" i="7" s="1"/>
  <c r="H129" i="7" s="1"/>
  <c r="Z129" i="7" s="1"/>
  <c r="G120" i="8"/>
  <c r="D130" i="7" s="1"/>
  <c r="H130" i="7" s="1"/>
  <c r="G121" i="8"/>
  <c r="D131" i="7" s="1"/>
  <c r="H131" i="7" s="1"/>
  <c r="N131" i="7" s="1"/>
  <c r="Z131" i="7" s="1"/>
  <c r="G122" i="8"/>
  <c r="D132" i="7" s="1"/>
  <c r="H132" i="7" s="1"/>
  <c r="Z132" i="7" s="1"/>
  <c r="G123" i="8"/>
  <c r="D133" i="7" s="1"/>
  <c r="H133" i="7" s="1"/>
  <c r="Z133" i="7" s="1"/>
  <c r="G124" i="8"/>
  <c r="D134" i="7" s="1"/>
  <c r="G125" i="8"/>
  <c r="D135" i="7" s="1"/>
  <c r="G126" i="8"/>
  <c r="D136" i="7" s="1"/>
  <c r="H136" i="7" s="1"/>
  <c r="Z136" i="7" s="1"/>
  <c r="G127" i="8"/>
  <c r="D137" i="7" s="1"/>
  <c r="H137" i="7" s="1"/>
  <c r="Z137" i="7" s="1"/>
  <c r="G128" i="8"/>
  <c r="D138" i="7" s="1"/>
  <c r="H138" i="7" s="1"/>
  <c r="Z138" i="7" s="1"/>
  <c r="G129" i="8"/>
  <c r="D139" i="7" s="1"/>
  <c r="H139" i="7" s="1"/>
  <c r="Z139" i="7" s="1"/>
  <c r="G130" i="8"/>
  <c r="D140" i="7" s="1"/>
  <c r="H140" i="7" s="1"/>
  <c r="Z140" i="7" s="1"/>
  <c r="G131" i="8"/>
  <c r="D141" i="7" s="1"/>
  <c r="H141" i="7" s="1"/>
  <c r="Z141" i="7" s="1"/>
  <c r="G132" i="8"/>
  <c r="D142" i="7" s="1"/>
  <c r="H142" i="7" s="1"/>
  <c r="Z142" i="7" s="1"/>
  <c r="G133" i="8"/>
  <c r="D143" i="7" s="1"/>
  <c r="G134" i="8"/>
  <c r="D144" i="7" s="1"/>
  <c r="H144" i="7" s="1"/>
  <c r="Z144" i="7" s="1"/>
  <c r="G135" i="8"/>
  <c r="D145" i="7" s="1"/>
  <c r="H145" i="7" s="1"/>
  <c r="Z145" i="7" s="1"/>
  <c r="G136" i="8"/>
  <c r="D146" i="7" s="1"/>
  <c r="H146" i="7" s="1"/>
  <c r="Z146" i="7" s="1"/>
  <c r="G137" i="8"/>
  <c r="D147" i="7" s="1"/>
  <c r="H147" i="7" s="1"/>
  <c r="Z147" i="7" s="1"/>
  <c r="G138" i="8"/>
  <c r="D148" i="7" s="1"/>
  <c r="H148" i="7" s="1"/>
  <c r="Z148" i="7" s="1"/>
  <c r="G139" i="8"/>
  <c r="D149" i="7" s="1"/>
  <c r="H149" i="7" s="1"/>
  <c r="Z149" i="7" s="1"/>
  <c r="G140" i="8"/>
  <c r="D150" i="7" s="1"/>
  <c r="H150" i="7" s="1"/>
  <c r="N150" i="7" s="1"/>
  <c r="Z150" i="7" s="1"/>
  <c r="G141" i="8"/>
  <c r="D151" i="7" s="1"/>
  <c r="H151" i="7" s="1"/>
  <c r="Z151" i="7" s="1"/>
  <c r="G142" i="8"/>
  <c r="D152" i="7" s="1"/>
  <c r="H152" i="7" s="1"/>
  <c r="Z152" i="7" s="1"/>
  <c r="G143" i="8"/>
  <c r="D153" i="7" s="1"/>
  <c r="H153" i="7" s="1"/>
  <c r="N153" i="7" s="1"/>
  <c r="Z153" i="7" s="1"/>
  <c r="G144" i="8"/>
  <c r="D154" i="7" s="1"/>
  <c r="H154" i="7" s="1"/>
  <c r="N154" i="7" s="1"/>
  <c r="Z154" i="7" s="1"/>
  <c r="G145" i="8"/>
  <c r="D155" i="7" s="1"/>
  <c r="H155" i="7" s="1"/>
  <c r="Z155" i="7" s="1"/>
  <c r="G146" i="8"/>
  <c r="D156" i="7" s="1"/>
  <c r="H156" i="7" s="1"/>
  <c r="Z156" i="7" s="1"/>
  <c r="G147" i="8"/>
  <c r="D157" i="7" s="1"/>
  <c r="H157" i="7" s="1"/>
  <c r="N157" i="7" s="1"/>
  <c r="Z157" i="7" s="1"/>
  <c r="G148" i="8"/>
  <c r="D158" i="7" s="1"/>
  <c r="H158" i="7" s="1"/>
  <c r="Z158" i="7" s="1"/>
  <c r="G149" i="8"/>
  <c r="D159" i="7" s="1"/>
  <c r="H159" i="7" s="1"/>
  <c r="Z159" i="7" s="1"/>
  <c r="G150" i="8"/>
  <c r="D160" i="7" s="1"/>
  <c r="H160" i="7" s="1"/>
  <c r="Z160" i="7" s="1"/>
  <c r="G151" i="8"/>
  <c r="D161" i="7" s="1"/>
  <c r="H161" i="7" s="1"/>
  <c r="Z161" i="7" s="1"/>
  <c r="G152" i="8"/>
  <c r="D162" i="7" s="1"/>
  <c r="H162" i="7" s="1"/>
  <c r="Z162" i="7" s="1"/>
  <c r="G153" i="8"/>
  <c r="D163" i="7" s="1"/>
  <c r="H163" i="7" s="1"/>
  <c r="N163" i="7" s="1"/>
  <c r="Z163" i="7" s="1"/>
  <c r="G154" i="8"/>
  <c r="D164" i="7" s="1"/>
  <c r="H164" i="7" s="1"/>
  <c r="Z164" i="7" s="1"/>
  <c r="G155" i="8"/>
  <c r="D165" i="7" s="1"/>
  <c r="H165" i="7" s="1"/>
  <c r="Z165" i="7" s="1"/>
  <c r="G156" i="8"/>
  <c r="D166" i="7" s="1"/>
  <c r="H166" i="7" s="1"/>
  <c r="Z166" i="7" s="1"/>
  <c r="G157" i="8"/>
  <c r="D167" i="7" s="1"/>
  <c r="H167" i="7" s="1"/>
  <c r="Z167" i="7" s="1"/>
  <c r="G158" i="8"/>
  <c r="D168" i="7" s="1"/>
  <c r="H168" i="7" s="1"/>
  <c r="Z168" i="7" s="1"/>
  <c r="G159" i="8"/>
  <c r="D169" i="7" s="1"/>
  <c r="H169" i="7" s="1"/>
  <c r="G160" i="8"/>
  <c r="D170" i="7" s="1"/>
  <c r="H170" i="7" s="1"/>
  <c r="Z170" i="7" s="1"/>
  <c r="G161" i="8"/>
  <c r="D171" i="7" s="1"/>
  <c r="H171" i="7" s="1"/>
  <c r="N171" i="7" s="1"/>
  <c r="Z171" i="7" s="1"/>
  <c r="G162" i="8"/>
  <c r="D172" i="7" s="1"/>
  <c r="H172" i="7" s="1"/>
  <c r="Z172" i="7" s="1"/>
  <c r="G163" i="8"/>
  <c r="D173" i="7" s="1"/>
  <c r="H173" i="7" s="1"/>
  <c r="N173" i="7" s="1"/>
  <c r="Z173" i="7" s="1"/>
  <c r="G164" i="8"/>
  <c r="D174" i="7" s="1"/>
  <c r="H174" i="7" s="1"/>
  <c r="Z174" i="7" s="1"/>
  <c r="G165" i="8"/>
  <c r="D175" i="7" s="1"/>
  <c r="H175" i="7" s="1"/>
  <c r="N175" i="7" s="1"/>
  <c r="Z175" i="7" s="1"/>
  <c r="G166" i="8"/>
  <c r="D178" i="7" s="1"/>
  <c r="H178" i="7" s="1"/>
  <c r="Z178" i="7" s="1"/>
  <c r="G167" i="8"/>
  <c r="D179" i="7" s="1"/>
  <c r="H179" i="7" s="1"/>
  <c r="N179" i="7" s="1"/>
  <c r="Z179" i="7" s="1"/>
  <c r="G168" i="8"/>
  <c r="D180" i="7" s="1"/>
  <c r="H180" i="7" s="1"/>
  <c r="Z180" i="7" s="1"/>
  <c r="G169" i="8"/>
  <c r="D181" i="7" s="1"/>
  <c r="H181" i="7" s="1"/>
  <c r="Z181" i="7" s="1"/>
  <c r="G170" i="8"/>
  <c r="D182" i="7" s="1"/>
  <c r="H182" i="7" s="1"/>
  <c r="Z182" i="7" s="1"/>
  <c r="G171" i="8"/>
  <c r="D183" i="7" s="1"/>
  <c r="H183" i="7" s="1"/>
  <c r="Z183" i="7" s="1"/>
  <c r="D190" i="7"/>
  <c r="H190" i="7" s="1"/>
  <c r="Z190" i="7" s="1"/>
  <c r="D191" i="7"/>
  <c r="H191" i="7" s="1"/>
  <c r="Z191" i="7" s="1"/>
  <c r="D192" i="7"/>
  <c r="H192" i="7" s="1"/>
  <c r="Z192" i="7" s="1"/>
  <c r="D193" i="7"/>
  <c r="H193" i="7" s="1"/>
  <c r="Z193" i="7" s="1"/>
  <c r="D194" i="7"/>
  <c r="H194" i="7" s="1"/>
  <c r="Z194" i="7" s="1"/>
  <c r="D195" i="7"/>
  <c r="H195" i="7" s="1"/>
  <c r="Z195" i="7" s="1"/>
  <c r="D196" i="7"/>
  <c r="H196" i="7" s="1"/>
  <c r="Z196" i="7" s="1"/>
  <c r="D197" i="7"/>
  <c r="H197" i="7" s="1"/>
  <c r="Z197" i="7" s="1"/>
  <c r="D198" i="7"/>
  <c r="H198" i="7" s="1"/>
  <c r="D199" i="7"/>
  <c r="H199" i="7" s="1"/>
  <c r="Z199" i="7" s="1"/>
  <c r="D200" i="7"/>
  <c r="H200" i="7" s="1"/>
  <c r="Z200" i="7" s="1"/>
  <c r="D201" i="7"/>
  <c r="H201" i="7" s="1"/>
  <c r="Z201" i="7" s="1"/>
  <c r="D202" i="7"/>
  <c r="H202" i="7" s="1"/>
  <c r="Z202" i="7" s="1"/>
  <c r="D203" i="7"/>
  <c r="D204" i="7"/>
  <c r="H204" i="7" s="1"/>
  <c r="Z204" i="7" s="1"/>
  <c r="D205" i="7"/>
  <c r="H205" i="7" s="1"/>
  <c r="Z205" i="7" s="1"/>
  <c r="D206" i="7"/>
  <c r="H206" i="7" s="1"/>
  <c r="Z206" i="7" s="1"/>
  <c r="D207" i="7"/>
  <c r="D208" i="7"/>
  <c r="H208" i="7" s="1"/>
  <c r="Z208" i="7" s="1"/>
  <c r="D209" i="7"/>
  <c r="H209" i="7" s="1"/>
  <c r="Z209" i="7" s="1"/>
  <c r="D210" i="7"/>
  <c r="H210" i="7" s="1"/>
  <c r="Z210" i="7" s="1"/>
  <c r="G193" i="8"/>
  <c r="D211" i="7" s="1"/>
  <c r="H211" i="7" s="1"/>
  <c r="Z211" i="7" s="1"/>
  <c r="G194" i="8"/>
  <c r="D212" i="7" s="1"/>
  <c r="H212" i="7" s="1"/>
  <c r="Z212" i="7" s="1"/>
  <c r="G195" i="8"/>
  <c r="D213" i="7" s="1"/>
  <c r="H213" i="7" s="1"/>
  <c r="Z213" i="7" s="1"/>
  <c r="G196" i="8"/>
  <c r="D214" i="7" s="1"/>
  <c r="H214" i="7" s="1"/>
  <c r="G197" i="8"/>
  <c r="D215" i="7" s="1"/>
  <c r="H215" i="7" s="1"/>
  <c r="I215" i="7" s="1"/>
  <c r="Z215" i="7" s="1"/>
  <c r="G198" i="8"/>
  <c r="D216" i="7" s="1"/>
  <c r="H216" i="7" s="1"/>
  <c r="Z216" i="7" s="1"/>
  <c r="G199" i="8"/>
  <c r="D217" i="7" s="1"/>
  <c r="H217" i="7" s="1"/>
  <c r="Z217" i="7" s="1"/>
  <c r="G200" i="8"/>
  <c r="D218" i="7" s="1"/>
  <c r="H218" i="7" s="1"/>
  <c r="Z218" i="7" s="1"/>
  <c r="G201" i="8"/>
  <c r="D219" i="7" s="1"/>
  <c r="H219" i="7" s="1"/>
  <c r="Z219" i="7" s="1"/>
  <c r="G202" i="8"/>
  <c r="D220" i="7" s="1"/>
  <c r="H220" i="7" s="1"/>
  <c r="S220" i="7" s="1"/>
  <c r="Z220" i="7" s="1"/>
  <c r="G203" i="8"/>
  <c r="D221" i="7" s="1"/>
  <c r="H221" i="7" s="1"/>
  <c r="Z221" i="7" s="1"/>
  <c r="G204" i="8"/>
  <c r="D222" i="7" s="1"/>
  <c r="H222" i="7" s="1"/>
  <c r="Z222" i="7" s="1"/>
  <c r="G205" i="8"/>
  <c r="D223" i="7" s="1"/>
  <c r="H223" i="7" s="1"/>
  <c r="S223" i="7" s="1"/>
  <c r="Z223" i="7" s="1"/>
  <c r="G206" i="8"/>
  <c r="D224" i="7" s="1"/>
  <c r="H224" i="7" s="1"/>
  <c r="Z224" i="7" s="1"/>
  <c r="G207" i="8"/>
  <c r="D225" i="7" s="1"/>
  <c r="H225" i="7" s="1"/>
  <c r="Z225" i="7" s="1"/>
  <c r="G208" i="8"/>
  <c r="D226" i="7" s="1"/>
  <c r="H226" i="7" s="1"/>
  <c r="Z226" i="7" s="1"/>
  <c r="G209" i="8"/>
  <c r="D227" i="7" s="1"/>
  <c r="H227" i="7" s="1"/>
  <c r="Z227" i="7" s="1"/>
  <c r="G210" i="8"/>
  <c r="D228" i="7" s="1"/>
  <c r="H228" i="7" s="1"/>
  <c r="S228" i="7" s="1"/>
  <c r="Z228" i="7" s="1"/>
  <c r="G211" i="8"/>
  <c r="D229" i="7" s="1"/>
  <c r="H229" i="7" s="1"/>
  <c r="Z229" i="7" s="1"/>
  <c r="G212" i="8"/>
  <c r="D230" i="7" s="1"/>
  <c r="H230" i="7" s="1"/>
  <c r="Z230" i="7" s="1"/>
  <c r="G213" i="8"/>
  <c r="D231" i="7" s="1"/>
  <c r="H231" i="7" s="1"/>
  <c r="S231" i="7" s="1"/>
  <c r="Z231" i="7" s="1"/>
  <c r="G214" i="8"/>
  <c r="D232" i="7" s="1"/>
  <c r="H232" i="7" s="1"/>
  <c r="Z232" i="7" s="1"/>
  <c r="G215" i="8"/>
  <c r="D233" i="7" s="1"/>
  <c r="H233" i="7" s="1"/>
  <c r="Z233" i="7" s="1"/>
  <c r="G216" i="8"/>
  <c r="D234" i="7" s="1"/>
  <c r="H234" i="7" s="1"/>
  <c r="Y234" i="7" s="1"/>
  <c r="Z234" i="7" s="1"/>
  <c r="G217" i="8"/>
  <c r="D235" i="7" s="1"/>
  <c r="H235" i="7" s="1"/>
  <c r="Z235" i="7" s="1"/>
  <c r="G218" i="8"/>
  <c r="D236" i="7" s="1"/>
  <c r="H236" i="7" s="1"/>
  <c r="Z236" i="7" s="1"/>
  <c r="G219" i="8"/>
  <c r="D237" i="7" s="1"/>
  <c r="H237" i="7" s="1"/>
  <c r="G220" i="8"/>
  <c r="D238" i="7" s="1"/>
  <c r="H238" i="7" s="1"/>
  <c r="Z238" i="7" s="1"/>
  <c r="G221" i="8"/>
  <c r="D239" i="7" s="1"/>
  <c r="H239" i="7" s="1"/>
  <c r="Z239" i="7" s="1"/>
  <c r="G222" i="8"/>
  <c r="D240" i="7" s="1"/>
  <c r="H240" i="7" s="1"/>
  <c r="Z240" i="7" s="1"/>
  <c r="G223" i="8"/>
  <c r="D241" i="7" s="1"/>
  <c r="H241" i="7" s="1"/>
  <c r="S241" i="7" s="1"/>
  <c r="Z241" i="7" s="1"/>
  <c r="G224" i="8"/>
  <c r="D242" i="7" s="1"/>
  <c r="H242" i="7" s="1"/>
  <c r="S242" i="7" s="1"/>
  <c r="Z242" i="7" s="1"/>
  <c r="G225" i="8"/>
  <c r="D243" i="7" s="1"/>
  <c r="H243" i="7" s="1"/>
  <c r="Z243" i="7" s="1"/>
  <c r="G226" i="8"/>
  <c r="D244" i="7" s="1"/>
  <c r="H244" i="7" s="1"/>
  <c r="Z244" i="7" s="1"/>
  <c r="G227" i="8"/>
  <c r="D245" i="7" s="1"/>
  <c r="H245" i="7" s="1"/>
  <c r="G228" i="8"/>
  <c r="D246" i="7" s="1"/>
  <c r="H246" i="7" s="1"/>
  <c r="G229" i="8"/>
  <c r="D247" i="7" s="1"/>
  <c r="H247" i="7" s="1"/>
  <c r="Z247" i="7" s="1"/>
  <c r="G230" i="8"/>
  <c r="D248" i="7" s="1"/>
  <c r="H248" i="7" s="1"/>
  <c r="Z248" i="7" s="1"/>
  <c r="G231" i="8"/>
  <c r="D249" i="7" s="1"/>
  <c r="H249" i="7" s="1"/>
  <c r="Z249" i="7" s="1"/>
  <c r="G232" i="8"/>
  <c r="D250" i="7" s="1"/>
  <c r="H250" i="7" s="1"/>
  <c r="Z250" i="7" s="1"/>
  <c r="G233" i="8"/>
  <c r="D251" i="7" s="1"/>
  <c r="H251" i="7" s="1"/>
  <c r="Z251" i="7" s="1"/>
  <c r="G234" i="8"/>
  <c r="D252" i="7" s="1"/>
  <c r="H252" i="7" s="1"/>
  <c r="Z252" i="7" s="1"/>
  <c r="G235" i="8"/>
  <c r="D253" i="7" s="1"/>
  <c r="H253" i="7" s="1"/>
  <c r="N253" i="7" s="1"/>
  <c r="Z253" i="7" s="1"/>
  <c r="G236" i="8"/>
  <c r="D254" i="7" s="1"/>
  <c r="H254" i="7" s="1"/>
  <c r="Z254" i="7" s="1"/>
  <c r="G237" i="8"/>
  <c r="D255" i="7" s="1"/>
  <c r="H255" i="7" s="1"/>
  <c r="Z255" i="7" s="1"/>
  <c r="G238" i="8"/>
  <c r="D256" i="7" s="1"/>
  <c r="H256" i="7" s="1"/>
  <c r="Z256" i="7" s="1"/>
  <c r="G239" i="8"/>
  <c r="D257" i="7" s="1"/>
  <c r="H257" i="7" s="1"/>
  <c r="G240" i="8"/>
  <c r="D258" i="7" s="1"/>
  <c r="H258" i="7" s="1"/>
  <c r="Z258" i="7" s="1"/>
  <c r="G241" i="8"/>
  <c r="D259" i="7" s="1"/>
  <c r="H259" i="7" s="1"/>
  <c r="Z259" i="7" s="1"/>
  <c r="G242" i="8"/>
  <c r="D260" i="7" s="1"/>
  <c r="H260" i="7" s="1"/>
  <c r="G243" i="8"/>
  <c r="D261" i="7" s="1"/>
  <c r="H261" i="7" s="1"/>
  <c r="Z261" i="7" s="1"/>
  <c r="G244" i="8"/>
  <c r="D262" i="7" s="1"/>
  <c r="H262" i="7" s="1"/>
  <c r="Z262" i="7" s="1"/>
  <c r="G245" i="8"/>
  <c r="D263" i="7" s="1"/>
  <c r="H263" i="7" s="1"/>
  <c r="Z263" i="7" s="1"/>
  <c r="G246" i="8"/>
  <c r="D264" i="7" s="1"/>
  <c r="H264" i="7" s="1"/>
  <c r="Z264" i="7" s="1"/>
  <c r="G247" i="8"/>
  <c r="D265" i="7" s="1"/>
  <c r="H265" i="7" s="1"/>
  <c r="G248" i="8"/>
  <c r="D266" i="7" s="1"/>
  <c r="H266" i="7" s="1"/>
  <c r="Z266" i="7" s="1"/>
  <c r="G249" i="8"/>
  <c r="D267" i="7" s="1"/>
  <c r="H267" i="7" s="1"/>
  <c r="Z267" i="7" s="1"/>
  <c r="G250" i="8"/>
  <c r="D268" i="7" s="1"/>
  <c r="H268" i="7" s="1"/>
  <c r="Z268" i="7" s="1"/>
  <c r="G251" i="8"/>
  <c r="D269" i="7" s="1"/>
  <c r="H269" i="7" s="1"/>
  <c r="Z269" i="7" s="1"/>
  <c r="G252" i="8"/>
  <c r="D270" i="7" s="1"/>
  <c r="H270" i="7" s="1"/>
  <c r="N270" i="7" s="1"/>
  <c r="Z270" i="7" s="1"/>
  <c r="G253" i="8"/>
  <c r="D271" i="7" s="1"/>
  <c r="H271" i="7" s="1"/>
  <c r="N271" i="7" s="1"/>
  <c r="Z271" i="7" s="1"/>
  <c r="G254" i="8"/>
  <c r="D272" i="7" s="1"/>
  <c r="H272" i="7" s="1"/>
  <c r="Z272" i="7" s="1"/>
  <c r="G255" i="8"/>
  <c r="D273" i="7" s="1"/>
  <c r="H273" i="7" s="1"/>
  <c r="Z273" i="7" s="1"/>
  <c r="G256" i="8"/>
  <c r="D274" i="7" s="1"/>
  <c r="H274" i="7" s="1"/>
  <c r="N274" i="7" s="1"/>
  <c r="Z274" i="7" s="1"/>
  <c r="G257" i="8"/>
  <c r="D275" i="7" s="1"/>
  <c r="H275" i="7" s="1"/>
  <c r="Z275" i="7" s="1"/>
  <c r="G258" i="8"/>
  <c r="D276" i="7" s="1"/>
  <c r="H276" i="7" s="1"/>
  <c r="Z276" i="7" s="1"/>
  <c r="G259" i="8"/>
  <c r="D277" i="7" s="1"/>
  <c r="H277" i="7" s="1"/>
  <c r="G260" i="8"/>
  <c r="D278" i="7" s="1"/>
  <c r="H278" i="7" s="1"/>
  <c r="Z278" i="7" s="1"/>
  <c r="G261" i="8"/>
  <c r="D279" i="7" s="1"/>
  <c r="H279" i="7" s="1"/>
  <c r="Z279" i="7" s="1"/>
  <c r="G262" i="8"/>
  <c r="D280" i="7" s="1"/>
  <c r="H280" i="7" s="1"/>
  <c r="Z280" i="7" s="1"/>
  <c r="G263" i="8"/>
  <c r="D281" i="7" s="1"/>
  <c r="H281" i="7" s="1"/>
  <c r="G264" i="8"/>
  <c r="D282" i="7" s="1"/>
  <c r="H282" i="7" s="1"/>
  <c r="Z282" i="7" s="1"/>
  <c r="G265" i="8"/>
  <c r="D283" i="7" s="1"/>
  <c r="H283" i="7" s="1"/>
  <c r="N283" i="7" s="1"/>
  <c r="Z283" i="7" s="1"/>
  <c r="G266" i="8"/>
  <c r="D284" i="7" s="1"/>
  <c r="H284" i="7" s="1"/>
  <c r="Z284" i="7" s="1"/>
  <c r="G267" i="8"/>
  <c r="D285" i="7" s="1"/>
  <c r="H285" i="7" s="1"/>
  <c r="G268" i="8"/>
  <c r="D286" i="7" s="1"/>
  <c r="H286" i="7" s="1"/>
  <c r="Z286" i="7" s="1"/>
  <c r="G269" i="8"/>
  <c r="D287" i="7" s="1"/>
  <c r="H287" i="7" s="1"/>
  <c r="N287" i="7" s="1"/>
  <c r="Z287" i="7" s="1"/>
  <c r="G270" i="8"/>
  <c r="D288" i="7" s="1"/>
  <c r="H288" i="7" s="1"/>
  <c r="Z288" i="7" s="1"/>
  <c r="G271" i="8"/>
  <c r="D289" i="7" s="1"/>
  <c r="H289" i="7" s="1"/>
  <c r="Z289" i="7" s="1"/>
  <c r="G9" i="8"/>
  <c r="D4" i="7" s="1"/>
  <c r="N169" i="7" l="1"/>
  <c r="Z169" i="7" s="1"/>
  <c r="N277" i="7"/>
  <c r="Z277" i="7" s="1"/>
  <c r="N245" i="7"/>
  <c r="Z245" i="7" s="1"/>
  <c r="N246" i="7"/>
  <c r="Z246" i="7" s="1"/>
  <c r="U198" i="7"/>
  <c r="Z198" i="7" s="1"/>
  <c r="N285" i="7"/>
  <c r="Z285" i="7" s="1"/>
  <c r="Y237" i="7"/>
  <c r="Z237" i="7" s="1"/>
  <c r="N260" i="7"/>
  <c r="Z260" i="7" s="1"/>
  <c r="E143" i="7"/>
  <c r="H143" i="7" s="1"/>
  <c r="Z143" i="7" s="1"/>
  <c r="E135" i="7"/>
  <c r="H135" i="7" s="1"/>
  <c r="Z135" i="7" s="1"/>
  <c r="I214" i="7"/>
  <c r="Z214" i="7" s="1"/>
  <c r="E118" i="7"/>
  <c r="H118" i="7" s="1"/>
  <c r="Z118" i="7" s="1"/>
  <c r="D404" i="7"/>
  <c r="H4" i="7"/>
  <c r="Z4" i="7" s="1"/>
  <c r="N281" i="7"/>
  <c r="Z281" i="7" s="1"/>
  <c r="R265" i="7"/>
  <c r="Z265" i="7" s="1"/>
  <c r="N257" i="7"/>
  <c r="Z257" i="7" s="1"/>
  <c r="N108" i="7"/>
  <c r="Z108" i="7" s="1"/>
  <c r="E115" i="7"/>
  <c r="H115" i="7" s="1"/>
  <c r="Z115" i="7" s="1"/>
  <c r="E121" i="7"/>
  <c r="H121" i="7" s="1"/>
  <c r="Z121" i="7" s="1"/>
  <c r="R51" i="7"/>
  <c r="Z51" i="7" s="1"/>
  <c r="E203" i="7"/>
  <c r="F207" i="7" s="1"/>
  <c r="F404" i="7" s="1"/>
  <c r="E134" i="7"/>
  <c r="H134" i="7" s="1"/>
  <c r="Z134" i="7" s="1"/>
  <c r="E207" i="7"/>
  <c r="N130" i="7"/>
  <c r="Z130" i="7" s="1"/>
  <c r="N56" i="7"/>
  <c r="Z56" i="7" s="1"/>
  <c r="U404" i="7" l="1"/>
  <c r="X405" i="7" s="1"/>
  <c r="H207" i="7"/>
  <c r="N207" i="7" s="1"/>
  <c r="Z207" i="7" s="1"/>
  <c r="H203" i="7"/>
  <c r="Z203" i="7" s="1"/>
  <c r="R404" i="7"/>
  <c r="S404" i="7"/>
  <c r="I404" i="7"/>
  <c r="K404" i="7"/>
  <c r="Y404" i="7"/>
  <c r="E404" i="7"/>
  <c r="T405" i="7" l="1"/>
  <c r="F405" i="7"/>
  <c r="N404" i="7"/>
  <c r="Y405" i="7"/>
  <c r="Z405" i="7" l="1"/>
  <c r="O405" i="7"/>
  <c r="G404" i="7" l="1"/>
  <c r="Z404" i="7" l="1"/>
  <c r="Z406" i="7" s="1"/>
  <c r="H404" i="7"/>
</calcChain>
</file>

<file path=xl/sharedStrings.xml><?xml version="1.0" encoding="utf-8"?>
<sst xmlns="http://schemas.openxmlformats.org/spreadsheetml/2006/main" count="2415" uniqueCount="1234">
  <si>
    <t>Cuenta</t>
  </si>
  <si>
    <t>ACTIVO</t>
  </si>
  <si>
    <t>ACTIVO CORRIENTE</t>
  </si>
  <si>
    <t>ACTIVO NO CORRIENTE</t>
  </si>
  <si>
    <t>PASIVO</t>
  </si>
  <si>
    <t>PASIVO CORRIENTE</t>
  </si>
  <si>
    <t>CAPITAL</t>
  </si>
  <si>
    <t>RESERVAS</t>
  </si>
  <si>
    <t>RESULTADO DEL EJERCICIO</t>
  </si>
  <si>
    <t>IMPUESTO A LA RENTA</t>
  </si>
  <si>
    <t>Bancos</t>
  </si>
  <si>
    <t>TOTAL ACTIVO CORRIENTE</t>
  </si>
  <si>
    <t>PATRIMONIO NETO</t>
  </si>
  <si>
    <t>TOTAL ACTIVO NO CORRIENTE</t>
  </si>
  <si>
    <t>TOTAL ACTIVO</t>
  </si>
  <si>
    <t>TOTAL PASIVO CORRIENTE</t>
  </si>
  <si>
    <t>TOTAL PASIVO Y PATRIMONIO NETO</t>
  </si>
  <si>
    <t>TOTAL</t>
  </si>
  <si>
    <t>Movimientos</t>
  </si>
  <si>
    <t>Resultado del ejercicio</t>
  </si>
  <si>
    <t>Efectivo pagado a empleados</t>
  </si>
  <si>
    <t>Total de Efectivo de las actividades operativas antes del cambio en los activos de operaciones</t>
  </si>
  <si>
    <t>Efectivo neto de actividades de operación</t>
  </si>
  <si>
    <t xml:space="preserve">Proveniente de préstamos y otras deudas </t>
  </si>
  <si>
    <t>Efectivo neto en actividades de financiamiento</t>
  </si>
  <si>
    <t>Aumento (o disminución) neto de efectivo y sus equivalentes</t>
  </si>
  <si>
    <t>Efectivo y su equivalente al comienzo del período</t>
  </si>
  <si>
    <t>Efectivo y su equivalente al cierre del período</t>
  </si>
  <si>
    <t>Concepto</t>
  </si>
  <si>
    <t>Totales</t>
  </si>
  <si>
    <t>Intereses pagados</t>
  </si>
  <si>
    <t>PASIVO NO CORRIENTE</t>
  </si>
  <si>
    <t>TOTAL PASIVO NO CORRIENTE</t>
  </si>
  <si>
    <t>Presidente</t>
  </si>
  <si>
    <t>Suscripto</t>
  </si>
  <si>
    <t>A Integrar</t>
  </si>
  <si>
    <t>Legal</t>
  </si>
  <si>
    <t>Facultativa</t>
  </si>
  <si>
    <t>Revalúo</t>
  </si>
  <si>
    <t>RESULTADOS</t>
  </si>
  <si>
    <t>Acumulados</t>
  </si>
  <si>
    <t>Del Ejercicio</t>
  </si>
  <si>
    <t>Movimientos Subsecuentes</t>
  </si>
  <si>
    <t>Transf. a dividendos a pagar</t>
  </si>
  <si>
    <t>(Aumento) Disminución en los activos de operación</t>
  </si>
  <si>
    <t>Fondos colocados a corto plazo</t>
  </si>
  <si>
    <t>Aumento (Disminución) en los pasivos operativos</t>
  </si>
  <si>
    <t>Efectivo neto de actividades de operación antes de impuestos</t>
  </si>
  <si>
    <t>Inversiones en otras empresas</t>
  </si>
  <si>
    <t>Inversiones temporarias</t>
  </si>
  <si>
    <t>Intereses percibidos</t>
  </si>
  <si>
    <t>Dividendos percibidos</t>
  </si>
  <si>
    <t>Efectivo neto (o usado) en actividades de inversión</t>
  </si>
  <si>
    <t>Aportes de Capital</t>
  </si>
  <si>
    <t>INGRESOS</t>
  </si>
  <si>
    <t>EGRESOS</t>
  </si>
  <si>
    <t>ACTIVOS CORRIENTES</t>
  </si>
  <si>
    <t>PASIVOS CORRIENTES</t>
  </si>
  <si>
    <t>PASIVOS</t>
  </si>
  <si>
    <t xml:space="preserve">Créditos </t>
  </si>
  <si>
    <t xml:space="preserve"> </t>
  </si>
  <si>
    <t>Detalle</t>
  </si>
  <si>
    <t>Los otros activos corrientes y no corrientes se componen como sigue:</t>
  </si>
  <si>
    <t>Gs.</t>
  </si>
  <si>
    <t>Deudas Fiscales</t>
  </si>
  <si>
    <t>TOTAL PATRIMONIO NETO (según el Estado de Cambios en el Patrimonio Neto)</t>
  </si>
  <si>
    <t>Ingreso en efectivo por comisiones y otros</t>
  </si>
  <si>
    <t>Gastos de Administracion</t>
  </si>
  <si>
    <t>Egresos por operaciones y servicios de personas relacionadas</t>
  </si>
  <si>
    <t>CAPITAL INTEGRADO</t>
  </si>
  <si>
    <t>Accionista</t>
  </si>
  <si>
    <t>FLUJO DE EFECTIVO POR ACTIVIDADES OPERATIVAS</t>
  </si>
  <si>
    <t>FLUJO DE EFECTIVO POR ACTIVIDADES DE FINANCIAMIENTO</t>
  </si>
  <si>
    <t>A continuación, se detalla la composición:</t>
  </si>
  <si>
    <t xml:space="preserve">Inversiones Permanentes </t>
  </si>
  <si>
    <t>Disponibilidades</t>
  </si>
  <si>
    <t xml:space="preserve">ESTADO DE FLUJO DE EFECTIVO </t>
  </si>
  <si>
    <t xml:space="preserve">ESTADO DE RESULTADOS </t>
  </si>
  <si>
    <t xml:space="preserve">BALANCE GENERAL </t>
  </si>
  <si>
    <t>Las diferencias de cambio correspondientes al mantenimiento de activos y pasivos en moneda extranjera se muestran netas en la línea del estado de resultados “Diferencias de cambios por de activos y pasivos monetarios en moneda extranjera” y su apertura se expone a continuación:</t>
  </si>
  <si>
    <t>Corriente</t>
  </si>
  <si>
    <t>No corriente</t>
  </si>
  <si>
    <t>Cuentas a pagar a personas y empresas relacionadas</t>
  </si>
  <si>
    <t>Otros Pasivos</t>
  </si>
  <si>
    <t>RESULTADO ANTES DE IMPUESTO A LA RENTA</t>
  </si>
  <si>
    <t>Pagos a proveedores</t>
  </si>
  <si>
    <t>Adquisición de acciones y títulos de deuda y otros titulos valores</t>
  </si>
  <si>
    <t>Dividendos pagados</t>
  </si>
  <si>
    <t xml:space="preserve">Gastos de ventas </t>
  </si>
  <si>
    <t xml:space="preserve">Gastos de administracion </t>
  </si>
  <si>
    <t xml:space="preserve">Gastos fiscales </t>
  </si>
  <si>
    <t>Gastos financieros</t>
  </si>
  <si>
    <t xml:space="preserve">Ingresos financieros  </t>
  </si>
  <si>
    <t>(Nota 5.1)</t>
  </si>
  <si>
    <t>Otros Activos</t>
  </si>
  <si>
    <t>Bienes de uso</t>
  </si>
  <si>
    <t xml:space="preserve">Activos intagibles y Cargos diferidos </t>
  </si>
  <si>
    <t>ESTADO DE CAMBIOS EN EL PATRIMONIO NETO</t>
  </si>
  <si>
    <t>Impuesto a la renta</t>
  </si>
  <si>
    <t>(Nota 5.2)</t>
  </si>
  <si>
    <t>Aguinaldos</t>
  </si>
  <si>
    <t>Tipo de cambio Comprador</t>
  </si>
  <si>
    <t>Tipo de cambio Vendedor</t>
  </si>
  <si>
    <t>Conceptos</t>
  </si>
  <si>
    <t>Efectivo pagado por compra de cartera</t>
  </si>
  <si>
    <t>Efectivo pagado para otras actividades</t>
  </si>
  <si>
    <t>Transf. a Resultados Acumulados</t>
  </si>
  <si>
    <t>Honorarios Profesionales</t>
  </si>
  <si>
    <t>TOTAL PASIVO</t>
  </si>
  <si>
    <t>Ingresos por operaciones y servicios a personas relacionadas</t>
  </si>
  <si>
    <t xml:space="preserve">FLUJO DE EFECTIVO POR ACTIVIDADES DE INVERSIÓN </t>
  </si>
  <si>
    <t>ATLAS ADMINISTRADORA DE FONDOS PATRIMONIALES DE INVERSIÓN S.A.</t>
  </si>
  <si>
    <t>Comisiones a Cobrar - FM DIA GS</t>
  </si>
  <si>
    <t>Proveedores de Bienes y Servicios - ML</t>
  </si>
  <si>
    <t>Proveedores de Bienes y Servicios - ME</t>
  </si>
  <si>
    <t>Aportes y Retenciones a Pagar</t>
  </si>
  <si>
    <t>Aguinaldos a Pagar</t>
  </si>
  <si>
    <t>Honorarios a Pagar</t>
  </si>
  <si>
    <t>Resultado del Ejercicio</t>
  </si>
  <si>
    <t>Comisiones Cobradas  - FM DIA GS</t>
  </si>
  <si>
    <t>Sueldos y Jornales</t>
  </si>
  <si>
    <t>Aporte Patronal IPS 16,5%</t>
  </si>
  <si>
    <t>Colación</t>
  </si>
  <si>
    <t>Alquiler de Bienes Inmuebles</t>
  </si>
  <si>
    <t>Expensas</t>
  </si>
  <si>
    <t>Útiles, Papelería e Impresos</t>
  </si>
  <si>
    <t>Perdida por Diferencia de Cambio</t>
  </si>
  <si>
    <t>Otros Activos No Corrientes</t>
  </si>
  <si>
    <t>Integración de Capital</t>
  </si>
  <si>
    <t>Director Titular</t>
  </si>
  <si>
    <t>Ingresos por servicios</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</si>
  <si>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de 60 meses.</t>
  </si>
  <si>
    <t>Previsiones</t>
  </si>
  <si>
    <t>Sociedad controlante (*)</t>
  </si>
  <si>
    <t>Síndico suplente</t>
  </si>
  <si>
    <t>Síndico titular</t>
  </si>
  <si>
    <t>Director titular</t>
  </si>
  <si>
    <t>% de Participación de capital suscripto</t>
  </si>
  <si>
    <t>Monto</t>
  </si>
  <si>
    <t>Voto</t>
  </si>
  <si>
    <t>Clase</t>
  </si>
  <si>
    <t>Cantidad de acciones</t>
  </si>
  <si>
    <t>Número de acciones</t>
  </si>
  <si>
    <t>N°</t>
  </si>
  <si>
    <t>CAPITAL SUSCRIPTO</t>
  </si>
  <si>
    <t>% de Participación de capital integrado</t>
  </si>
  <si>
    <t>4. CAPITAL Y PROPIEDAD</t>
  </si>
  <si>
    <t>Plana ejecutiva</t>
  </si>
  <si>
    <t>Directorio</t>
  </si>
  <si>
    <t>Representante (s) Legal (es)</t>
  </si>
  <si>
    <t>NOMBRE Y APELLIDO</t>
  </si>
  <si>
    <t>CARGO</t>
  </si>
  <si>
    <t>3. ADMINISTRACIÓN</t>
  </si>
  <si>
    <t>No aplicable</t>
  </si>
  <si>
    <t>Inscripción en el Registro Público</t>
  </si>
  <si>
    <t>Escritura N° | Fecha</t>
  </si>
  <si>
    <t>Reforma de Estatutos</t>
  </si>
  <si>
    <t>2. ANTECEDENTES DE CONSTITUCIÓN DE LA SOCIEDAD</t>
  </si>
  <si>
    <t>Domicilio legal</t>
  </si>
  <si>
    <t>Sitio página Web</t>
  </si>
  <si>
    <t>E-mail</t>
  </si>
  <si>
    <t>Teléfono</t>
  </si>
  <si>
    <t>Dirección oficina principal</t>
  </si>
  <si>
    <t>Registro CNV</t>
  </si>
  <si>
    <t>Nombre o Razón social</t>
  </si>
  <si>
    <t>1. IDENTIFICACIÓN</t>
  </si>
  <si>
    <t>INFORMACIÓN GENERAL DE LA ENTIDAD</t>
  </si>
  <si>
    <t>Avda. Mariscal López c/ Dr. Morra, Edificio Mariscal Center, Piso 6. Asunción</t>
  </si>
  <si>
    <t>(021) 217 5005</t>
  </si>
  <si>
    <t>info@atlasinversiones.com.py</t>
  </si>
  <si>
    <t>N° 26 | 13 de abril de 2023</t>
  </si>
  <si>
    <t>Matrícula N° 41.167, Serie Comercial, Folio N° 1 de fecha 03 de mayo de 2023</t>
  </si>
  <si>
    <t>Miguel Ángel Zaldívar Silvera</t>
  </si>
  <si>
    <t>Gustavo Adolfo Rivas Masi</t>
  </si>
  <si>
    <t>Miguel Ángel Zaldivar Silvera</t>
  </si>
  <si>
    <t>Santiago Llano Cavina</t>
  </si>
  <si>
    <t>Maria Epifanía González de Rodríguez</t>
  </si>
  <si>
    <t>César Eduardo Coll Rodríguez</t>
  </si>
  <si>
    <t>Carlos Arístides Sosa Acosta</t>
  </si>
  <si>
    <t>Síndico Titular</t>
  </si>
  <si>
    <t>Síndico Suplente</t>
  </si>
  <si>
    <t>Vicepresidente Primero</t>
  </si>
  <si>
    <t>Vicepresidente Segundo</t>
  </si>
  <si>
    <t>Gerente General</t>
  </si>
  <si>
    <t>Sub-Gerente General</t>
  </si>
  <si>
    <t>Gerente de Fondos</t>
  </si>
  <si>
    <t>Oficial de Cumplimiento</t>
  </si>
  <si>
    <t>Auditora Interna</t>
  </si>
  <si>
    <t>Pedro Pascual Di Natale Torres</t>
  </si>
  <si>
    <t>Rodrigo Callizo Strubing</t>
  </si>
  <si>
    <t>Andrea Leticia Núñez Garcete</t>
  </si>
  <si>
    <t>1 al 49.500</t>
  </si>
  <si>
    <t>Ordinaria</t>
  </si>
  <si>
    <t>Simple</t>
  </si>
  <si>
    <t>49.501 al 50.000</t>
  </si>
  <si>
    <t>Banco Atlas S.A.</t>
  </si>
  <si>
    <t>Graciela Julia Pappalardo de Zuccolillo</t>
  </si>
  <si>
    <t>Director titular / Gerente General</t>
  </si>
  <si>
    <t>Atlas Casa de Bolsa S.A.</t>
  </si>
  <si>
    <t>Sociedad Vinculada</t>
  </si>
  <si>
    <t>Comisiones a Cobrar - FM DIA USD</t>
  </si>
  <si>
    <t>Suscripciones Pagadas por Adelantado</t>
  </si>
  <si>
    <t>Mejoras en Propiedad de Terceros</t>
  </si>
  <si>
    <t>Gastos de Constitución y Organización</t>
  </si>
  <si>
    <t>Garantia de Alquiler</t>
  </si>
  <si>
    <t>Comisiones Cobradas  - FM DIA USD</t>
  </si>
  <si>
    <t>Ganancia por Diferencia de Cambio</t>
  </si>
  <si>
    <t>Intereses Cobrados - Caja de Ahorro</t>
  </si>
  <si>
    <t>Recupero de Gastos</t>
  </si>
  <si>
    <t>Perdida - CDA (Gs)</t>
  </si>
  <si>
    <t>Gastos de Marketing</t>
  </si>
  <si>
    <t>Seguro Médico Privado</t>
  </si>
  <si>
    <t>Capacitación al Personal</t>
  </si>
  <si>
    <t>Otros Beneficios al Personal</t>
  </si>
  <si>
    <t>Gastos de Escribanía</t>
  </si>
  <si>
    <t>Agua, Luz, Teléfono e Internet</t>
  </si>
  <si>
    <t>Cuotas y Suscripciones</t>
  </si>
  <si>
    <t>Gastos de Refrigerios</t>
  </si>
  <si>
    <t>Servicios Tercerizados</t>
  </si>
  <si>
    <t>Patentes y Tasas Municipales</t>
  </si>
  <si>
    <t>Comisiones Bancarias</t>
  </si>
  <si>
    <t>Comisiones Bancarias - GND</t>
  </si>
  <si>
    <t>Retención Renta</t>
  </si>
  <si>
    <t>IVA Costo</t>
  </si>
  <si>
    <t>Créditos</t>
  </si>
  <si>
    <t>Cuentas por Cobrar a Personas y Empresas relacionadas</t>
  </si>
  <si>
    <t>(-) Depreciación Acumulada</t>
  </si>
  <si>
    <t xml:space="preserve">Los Bienes de uso se reconocen a su costo de adquisición y la medición posterior de los mismos se presentan neta de depreciaciones acumuladas y, en caso de corresponder, de deterioro. </t>
  </si>
  <si>
    <t>Las mejoras o adiciones son capitalizadas, mientras que los gastos de mantenimiento y/o reparaciones que no aumentan el valor de los bienes ni su vida útil, son imputados como gastos en el período en que se originan.</t>
  </si>
  <si>
    <t>USD</t>
  </si>
  <si>
    <t>La composición de este rubro es la siguiente:</t>
  </si>
  <si>
    <t>Emisor</t>
  </si>
  <si>
    <t>Vencimiento</t>
  </si>
  <si>
    <t>Valor Nominal
Unitario</t>
  </si>
  <si>
    <t>Valor de
Cotización</t>
  </si>
  <si>
    <t>Instrumento</t>
  </si>
  <si>
    <t>Cuentas</t>
  </si>
  <si>
    <t>Altas</t>
  </si>
  <si>
    <t>Bajas</t>
  </si>
  <si>
    <t>Acumuladas al inicio del Ejercicio</t>
  </si>
  <si>
    <t>Acumuladas al Cierre</t>
  </si>
  <si>
    <t>VALORES DE ORIGEN</t>
  </si>
  <si>
    <t>DEPRECIACIONES</t>
  </si>
  <si>
    <t>Muebles y Equipos de Oficina</t>
  </si>
  <si>
    <t>Equipos de Informática</t>
  </si>
  <si>
    <t>Saldo
Inicial</t>
  </si>
  <si>
    <t>Aumentos</t>
  </si>
  <si>
    <t>Amortizaciones</t>
  </si>
  <si>
    <t>(Nota 5.3)</t>
  </si>
  <si>
    <t>(Nota 5.7)</t>
  </si>
  <si>
    <t>(Nota 5.4)</t>
  </si>
  <si>
    <t>(Nota 5.5 y Nota 5.6)</t>
  </si>
  <si>
    <t>Nombre</t>
  </si>
  <si>
    <t>Relación</t>
  </si>
  <si>
    <t>Tipo de Operación</t>
  </si>
  <si>
    <t>Fondo Mutuo Día Guaraníes</t>
  </si>
  <si>
    <t>Comisión por Administración</t>
  </si>
  <si>
    <t>Fondo Mutuo Día Dólares Americanos</t>
  </si>
  <si>
    <t>Fondo Administrado</t>
  </si>
  <si>
    <t>Persona o Empresa Relacionada</t>
  </si>
  <si>
    <t>Total Ingresos</t>
  </si>
  <si>
    <t>Total Egresos</t>
  </si>
  <si>
    <t>Ingresos Financieros</t>
  </si>
  <si>
    <t>Perdida en Operaciones</t>
  </si>
  <si>
    <t>Saldo al inicio
del ejercicio</t>
  </si>
  <si>
    <t>Disminución</t>
  </si>
  <si>
    <t>Capital Integrado</t>
  </si>
  <si>
    <t>Aportes no capitalizados</t>
  </si>
  <si>
    <t>Reservas</t>
  </si>
  <si>
    <t>Resultados Acumulados</t>
  </si>
  <si>
    <t>Nota 5.14</t>
  </si>
  <si>
    <t>Gastos de Venta</t>
  </si>
  <si>
    <t>Gastos Fiscales</t>
  </si>
  <si>
    <t>Gastos Financieros</t>
  </si>
  <si>
    <r>
      <t>5. AUDITOR EXTERNO INDEPENDIENTE</t>
    </r>
    <r>
      <rPr>
        <sz val="10"/>
        <color rgb="FF000000"/>
        <rFont val="Arial Nova"/>
        <family val="2"/>
      </rPr>
      <t xml:space="preserve"> </t>
    </r>
  </si>
  <si>
    <r>
      <t>Domicilio legal:</t>
    </r>
    <r>
      <rPr>
        <sz val="10"/>
        <color theme="1"/>
        <rFont val="Arial Nova"/>
        <family val="2"/>
      </rPr>
      <t xml:space="preserve"> Quesada esq. Tte. Zotti – Atlas Center Piso 7. Villa Morra - Asunción</t>
    </r>
  </si>
  <si>
    <r>
      <t>Participación</t>
    </r>
    <r>
      <rPr>
        <sz val="10"/>
        <color theme="1"/>
        <rFont val="Arial Nova"/>
        <family val="2"/>
      </rPr>
      <t>: 99,00% de participación en el capital y en votos.</t>
    </r>
  </si>
  <si>
    <r>
      <t>Actividad principal:</t>
    </r>
    <r>
      <rPr>
        <sz val="10"/>
        <color theme="1"/>
        <rFont val="Arial Nova"/>
        <family val="2"/>
      </rPr>
      <t xml:space="preserve"> Entidad Bancaria</t>
    </r>
  </si>
  <si>
    <t>www.atlasinversiones.com.py</t>
  </si>
  <si>
    <t>Servicio de Calificacion de Riesgos - FM</t>
  </si>
  <si>
    <t>Pasivo por Impuesto Diferido</t>
  </si>
  <si>
    <t>Comisiones Comerciales</t>
  </si>
  <si>
    <t>Obsequios a Clientes</t>
  </si>
  <si>
    <t>Servicios de Calificación</t>
  </si>
  <si>
    <t>Alquiler de Bienes Muebles</t>
  </si>
  <si>
    <t xml:space="preserve">Deudas Financieras </t>
  </si>
  <si>
    <t>Acreedores Varios</t>
  </si>
  <si>
    <t>Integrado</t>
  </si>
  <si>
    <t>Tipo de bien</t>
  </si>
  <si>
    <t>Valor residual</t>
  </si>
  <si>
    <t>Años de vida útil estimada</t>
  </si>
  <si>
    <t>Acreedores Varios M/E</t>
  </si>
  <si>
    <t>Banco GNB Paraguay S.A.</t>
  </si>
  <si>
    <t>Cuentas a Cobrar - Banco Atlas S.A.</t>
  </si>
  <si>
    <t>La composición de esta cuenta es la siguiente:</t>
  </si>
  <si>
    <t>Software Contable</t>
  </si>
  <si>
    <t>Cuentas a Cobrar</t>
  </si>
  <si>
    <t>Vinculada</t>
  </si>
  <si>
    <t>Cuentas a Pagar</t>
  </si>
  <si>
    <t>Vinculadas</t>
  </si>
  <si>
    <t>Honorarios, salarios y otras remuneraciones</t>
  </si>
  <si>
    <t>Nota 5.15</t>
  </si>
  <si>
    <t>Revaluo del Ejercicio</t>
  </si>
  <si>
    <t>Valores al Cierre del Ejercicio</t>
  </si>
  <si>
    <t>Corriente
Gs.</t>
  </si>
  <si>
    <t>No Corriente
Gs.</t>
  </si>
  <si>
    <t>A continuación, detallamos la composición:</t>
  </si>
  <si>
    <t>Servicios Básicos a Pagar</t>
  </si>
  <si>
    <t>Efecto Diferencia de Cambio sobre el Efectivo y Equivalentes</t>
  </si>
  <si>
    <t>Res. CNV N° 108 de fecha 29 de junio de 2023</t>
  </si>
  <si>
    <t>2.1</t>
  </si>
  <si>
    <t>1.1</t>
  </si>
  <si>
    <t>1.2</t>
  </si>
  <si>
    <t>1.3</t>
  </si>
  <si>
    <t>1.4</t>
  </si>
  <si>
    <t>1.5</t>
  </si>
  <si>
    <t>1.6</t>
  </si>
  <si>
    <t>1.7</t>
  </si>
  <si>
    <t>2.2</t>
  </si>
  <si>
    <t>2.3</t>
  </si>
  <si>
    <t>2.4</t>
  </si>
  <si>
    <t>2.5</t>
  </si>
  <si>
    <r>
      <t xml:space="preserve">Número de Inscripción en el Registro de la CNV: </t>
    </r>
    <r>
      <rPr>
        <sz val="10"/>
        <color rgb="FF000000"/>
        <rFont val="Arial Nova"/>
        <family val="2"/>
      </rPr>
      <t>AE 028</t>
    </r>
  </si>
  <si>
    <t>5.1</t>
  </si>
  <si>
    <t>5.2</t>
  </si>
  <si>
    <r>
      <t xml:space="preserve">Firma: </t>
    </r>
    <r>
      <rPr>
        <sz val="10"/>
        <color rgb="FF000000"/>
        <rFont val="Arial Nova"/>
        <family val="2"/>
      </rPr>
      <t xml:space="preserve"> ERNST &amp; YOUNG  PARAGUAY  - AUDITORES  Y ASESORES DE NEGOCIOS S.R.L.</t>
    </r>
  </si>
  <si>
    <t>6. PERSONAS Y EMPRESAS RELACIONADAS</t>
  </si>
  <si>
    <t>Personas y Empresas Relacionadas</t>
  </si>
  <si>
    <t>Tipo de Vínculo</t>
  </si>
  <si>
    <t>Fondos Administrados</t>
  </si>
  <si>
    <t xml:space="preserve">(*) </t>
  </si>
  <si>
    <r>
      <t xml:space="preserve">Sociedad controlante: </t>
    </r>
    <r>
      <rPr>
        <sz val="10"/>
        <color theme="1"/>
        <rFont val="Arial Nova"/>
        <family val="2"/>
      </rPr>
      <t>Banco Atlas S.A.</t>
    </r>
  </si>
  <si>
    <t>Cifras Expresadas en Guaraníes</t>
  </si>
  <si>
    <t>(Nota 5.8)</t>
  </si>
  <si>
    <t>(Nota 5.9)</t>
  </si>
  <si>
    <t>(Nota 5.10)</t>
  </si>
  <si>
    <t>PATRIMONIO NETO
(Nota 5.5.13)</t>
  </si>
  <si>
    <t>NOTA 1.</t>
  </si>
  <si>
    <t>INFORMACIÓN BÁSICA DE LA EMPRESA</t>
  </si>
  <si>
    <t>1.1  Naturaleza jurídica de las actividades de la Entidad</t>
  </si>
  <si>
    <r>
      <rPr>
        <b/>
        <sz val="10"/>
        <color theme="1"/>
        <rFont val="Arial Nova"/>
        <family val="2"/>
      </rPr>
      <t>Atlas Administradora de Fondos Patrimoniales de Inversión S.A.</t>
    </r>
    <r>
      <rPr>
        <sz val="10"/>
        <color theme="1"/>
        <rFont val="Arial Nova"/>
        <family val="2"/>
      </rPr>
      <t xml:space="preserve"> ("</t>
    </r>
    <r>
      <rPr>
        <b/>
        <sz val="10"/>
        <color theme="1"/>
        <rFont val="Arial Nova"/>
        <family val="2"/>
      </rPr>
      <t>ATLAS A.F.P.I.S.A</t>
    </r>
    <r>
      <rPr>
        <sz val="10"/>
        <color theme="1"/>
        <rFont val="Arial Nova"/>
        <family val="2"/>
      </rPr>
      <t>." o la "</t>
    </r>
    <r>
      <rPr>
        <b/>
        <sz val="10"/>
        <color theme="1"/>
        <rFont val="Arial Nova"/>
        <family val="2"/>
      </rPr>
      <t>Entidad</t>
    </r>
    <r>
      <rPr>
        <sz val="10"/>
        <color theme="1"/>
        <rFont val="Arial Nova"/>
        <family val="2"/>
      </rPr>
      <t>"), con domicilio en Avda. Mariscal López casi Dr. Morra, piso 6 en el Edificio Mariscal Center de la Ciudad de Asunción, es una sociedad anónima constituida por Escritura Pública N° 26 de fecha 13 de abril de 2023 ante el escribano Edison Arnaldo Cáceres Ortigoza, autorizada a operar por la Superintendencia de Valores del Banco Central del Paraguay (anterior Comisión Nacional de Valores) por Resolución N° 108 de fecha 29 de junio de 2023, cuyo objeto social exclusivo es la administración de fondos patrimoniales de inversión conforme a la Ley N° 5452/15 “Que regula los Fondos Patrimoniales de Inversión”, y la Resolución CNV CG N° 35/23, Acta de Directorio N° 020/2023 de fecha 09 de febrero de 2023 que “Aprueba el Reglamento General de Mercado de Valores, y sus eventuales modificaciones”.</t>
    </r>
  </si>
  <si>
    <t>PRINCIPALES POLÍTICAS Y PRÁCTICAS CONTABLES APLICADAS</t>
  </si>
  <si>
    <t xml:space="preserve">NOTA 2. </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</si>
  <si>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ejercicio en que ocurren.</t>
  </si>
  <si>
    <t>CAMBIO DE POLÍTICAS Y PROCEDIMIENTOS DE CONTABILIDAD</t>
  </si>
  <si>
    <t>NOTA 3.</t>
  </si>
  <si>
    <t>Los títulos de deuda son reconocidos a su valor de incorporación compuestos por el valor nominal del título más los intereses devengados a la fecha de cada ejercicio, más el diferencial de precio positivo o negativo registrado en el momento de la compra. Los intereses generados y el diferencial de precio de los instrumentos son cargados en resultados conforme se devengan considerando la vida residual de los títulos. Cuando las inversiones incluyen cláusulas de ajuste, las mismas se ajustan en base al método de ajuste pactado.</t>
  </si>
  <si>
    <t>Asimismo, la Entidad evalúa regularmente los riesgos asociados a la calidad del emisor a fin de identificar indicadores de deterioro.</t>
  </si>
  <si>
    <t>d. Activos Intangibles y Cargos Diferidos</t>
  </si>
  <si>
    <t>En cuanto a los cargos diferidos, los valores expuestos corresponden a los gastos de apertura autorizados por la Superintendencia de Valores del Banco Central del Paraguay para su diferimiento, según nota SV.SG. N° 005/2024 de fecha 5 de enero de 2024.</t>
  </si>
  <si>
    <t>e. Política de Constitución de Previsiones</t>
  </si>
  <si>
    <t>c. Bienes de Uso</t>
  </si>
  <si>
    <t>a. Moneda Extranjera</t>
  </si>
  <si>
    <t>b. Inversiones Temporarias</t>
  </si>
  <si>
    <t>f. Política de Depreciaciones y Amortizaciones</t>
  </si>
  <si>
    <t xml:space="preserve">f.1.
</t>
  </si>
  <si>
    <r>
      <rPr>
        <b/>
        <sz val="10"/>
        <color theme="1"/>
        <rFont val="Arial Nova"/>
        <family val="2"/>
      </rPr>
      <t>Bienes de Uso:</t>
    </r>
    <r>
      <rPr>
        <sz val="10"/>
        <color theme="1"/>
        <rFont val="Arial Nova"/>
        <family val="2"/>
      </rPr>
      <t xml:space="preserve"> las depreciaciones son computadas a partir de año siguiente de incorporación en el activo de la Entidad y se calculan por el método de línea recta, en base a la vida útil estimada del bien sobre el valor neto contable menos el valor residual de los bienes. </t>
    </r>
  </si>
  <si>
    <r>
      <t xml:space="preserve">Activos Intangibles: </t>
    </r>
    <r>
      <rPr>
        <sz val="10"/>
        <color theme="1"/>
        <rFont val="Arial Nova"/>
        <family val="2"/>
      </rPr>
      <t>las amortizaciones son computadas a partir del año siguiente de incorporación y se calculan por el método de línea recta considerando una vida útil de 60 meses.</t>
    </r>
  </si>
  <si>
    <t xml:space="preserve">f.2.
</t>
  </si>
  <si>
    <t xml:space="preserve">f.3.
</t>
  </si>
  <si>
    <r>
      <t xml:space="preserve">Cargos Diferidos: </t>
    </r>
    <r>
      <rPr>
        <sz val="10"/>
        <color theme="1"/>
        <rFont val="Arial Nova"/>
        <family val="2"/>
      </rPr>
      <t>las amortizaciones son computadas a partir del año siguiente de incorporación y se calculan por el método de línea recta considerando una vida útil en función al plazo por el cual los contratos, asumidos por la Entidad, otorgan el derecho de uso de los valores adquiridos o en su caso durante el periodo de tiempo que sea autorizado por el regulador</t>
    </r>
    <r>
      <rPr>
        <b/>
        <sz val="10"/>
        <color theme="1"/>
        <rFont val="Arial Nova"/>
        <family val="2"/>
      </rPr>
      <t>.</t>
    </r>
  </si>
  <si>
    <t>Jorge Eduardo Mendelzon Libster</t>
  </si>
  <si>
    <t>g. Política de Reconocimiento de Ingresos</t>
  </si>
  <si>
    <t>g.1.</t>
  </si>
  <si>
    <t xml:space="preserve">g.2.
</t>
  </si>
  <si>
    <r>
      <t xml:space="preserve">Intereses sobre títulos y otros valores: </t>
    </r>
    <r>
      <rPr>
        <sz val="10"/>
        <color theme="1"/>
        <rFont val="Arial Nova"/>
        <family val="2"/>
      </rPr>
      <t>los ingresos generados durante el ejercicio son registrados conforme se devengan.</t>
    </r>
  </si>
  <si>
    <r>
      <t xml:space="preserve">Venta de títulos: </t>
    </r>
    <r>
      <rPr>
        <sz val="10"/>
        <color theme="1"/>
        <rFont val="Arial Nova"/>
        <family val="2"/>
      </rPr>
      <t>se reconoce como ingreso la diferencia de precio entre el valor de venta de un activo propio y el valor en libros a la fecha de transacción.</t>
    </r>
  </si>
  <si>
    <t xml:space="preserve">g.3.
</t>
  </si>
  <si>
    <r>
      <t xml:space="preserve">Ingresos por servicios: </t>
    </r>
    <r>
      <rPr>
        <sz val="10"/>
        <color theme="1"/>
        <rFont val="Arial Nova"/>
        <family val="2"/>
      </rPr>
      <t>la Entidad aplica el principio de lo devengado para el reconocimiento de ingresos por comisiones por administración de fondos.</t>
    </r>
  </si>
  <si>
    <t>h. Uso de Estimaciones</t>
  </si>
  <si>
    <t>i. Impuesto a la Renta</t>
  </si>
  <si>
    <t xml:space="preserve">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t>
  </si>
  <si>
    <t>A partir del 1 de enero de 2020 entró en vigor la Ley N° 6.380/2019 por el cual el Impuesto a la Renta se denomina actualmente Impuesto a la Renta Empresarial (IRE), manteniéndose la tasa del 10 %, y la distribución de dividendos y utilidades está sujeta a una retención del 8% en concepto del Impuesto a los Dividendos y a las Utilidades (IDU) a personas físicas o jurídicas domiciliadas en el país, mientras que la tasa es del 15% cuando se tratase de no domiciliados.</t>
  </si>
  <si>
    <t>j. Base para la preparación del Estado de Flujos de Efectivo</t>
  </si>
  <si>
    <t>Para la preparación del estado de flujo de efectivo fue utilizado el método directo, con la clasificación de flujo de efectivo por actividades operativas, de inversión y de financiamiento.</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</si>
  <si>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</si>
  <si>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NOTA 4.</t>
  </si>
  <si>
    <t>CRITERIOS ESPECÍFICOS DE VALUACIÓN</t>
  </si>
  <si>
    <t>4.a. Valuación en moneda extranjera</t>
  </si>
  <si>
    <t>2.1. Bases para la preparación de los Estados Financieros</t>
  </si>
  <si>
    <t>2.2. Principales Políticas y Prácticas Contables Aplicadas</t>
  </si>
  <si>
    <t>4.b. Posición en moneda extranjera</t>
  </si>
  <si>
    <t>ACTIVOS Y PASIVOS</t>
  </si>
  <si>
    <t>EN MONEDA EXTRANJERA Y SU VALUACIÓN EN MONEDA LOCAL</t>
  </si>
  <si>
    <t>Moneda
Extranjera
Clase</t>
  </si>
  <si>
    <t>Moneda
Extranjera
Monto</t>
  </si>
  <si>
    <t>Tipo
Cambio
31/12/2023</t>
  </si>
  <si>
    <t>Saldo
31/12/2023
(Guaranies)</t>
  </si>
  <si>
    <t>Cuentas a Cobrar - Relacionadas</t>
  </si>
  <si>
    <t>POSICION NETA</t>
  </si>
  <si>
    <t>4.c. Diferencia de cambio en moneda extranjera</t>
  </si>
  <si>
    <t>Ganancias por valuación de activos monetarios en ME</t>
  </si>
  <si>
    <t>Ganancias por valuación de pasivos monetarios en ME</t>
  </si>
  <si>
    <t>Pérdidas por valuación de activos monetarios en ME</t>
  </si>
  <si>
    <t>Pérdidas por valuación de pasivos monetarios en ME</t>
  </si>
  <si>
    <t>DIFERENCIA DE CAMBIO NETAS</t>
  </si>
  <si>
    <t>INFORMACIÓN REFERENTE A LOS PRINCIPALES ACTIVOS, PASIVOS Y RESULTADOS</t>
  </si>
  <si>
    <t xml:space="preserve">NOTA 5. </t>
  </si>
  <si>
    <t>5.1  Disponibilidades</t>
  </si>
  <si>
    <t>5.2  Inversiones Temporarias</t>
  </si>
  <si>
    <t>5.3  Créditos</t>
  </si>
  <si>
    <t>5.3.1   Cuentas a Cobrar a personas y empresas relacionadas</t>
  </si>
  <si>
    <t>5.4  Bienes de Uso</t>
  </si>
  <si>
    <t>5.5  Cargos Diferidos</t>
  </si>
  <si>
    <t>5.6  Activos Intangibles</t>
  </si>
  <si>
    <t>5.7  Otros activos corrientes y no corrientes</t>
  </si>
  <si>
    <t>5.8  Acreedores Varios</t>
  </si>
  <si>
    <t>5.10  Otros Pasivos corrientes y no corrientes</t>
  </si>
  <si>
    <t>5.11  Saldos y transacciones con personas y empresas relacionadas</t>
  </si>
  <si>
    <t>5.12  Resultados con personas y empresas vinculadas</t>
  </si>
  <si>
    <t>5.14  Ingresos</t>
  </si>
  <si>
    <t>5.15  Egresos</t>
  </si>
  <si>
    <t>A continuación, detallamos la composición del rubro:</t>
  </si>
  <si>
    <t>Valor
Costo</t>
  </si>
  <si>
    <t>Valor
Contable</t>
  </si>
  <si>
    <t>Total - 31/12/2023</t>
  </si>
  <si>
    <t>Valores al
inicio del 
Ejercicio</t>
  </si>
  <si>
    <t>Revalúo del Ejercicio</t>
  </si>
  <si>
    <t>Saldo Neto</t>
  </si>
  <si>
    <t>5.9  Cuentas a pagar a personas y empresas relacionadas</t>
  </si>
  <si>
    <t>Prov. Aguinaldo / Honorarios</t>
  </si>
  <si>
    <t>Personal Gerencial (*)</t>
  </si>
  <si>
    <t xml:space="preserve">(*) Incluye: Gerentes / Sub-Gerentes / Oficial de Cumplimiento / Auditora Interna </t>
  </si>
  <si>
    <t>Disponibilidad en Cta. Bancaria</t>
  </si>
  <si>
    <t>Comisión Administ. a Cobrar</t>
  </si>
  <si>
    <t>5.13  Patrimonio Neto</t>
  </si>
  <si>
    <t>Intereses Devengados - CDA (Gs)</t>
  </si>
  <si>
    <t>Canon Anual - SEPRELAD</t>
  </si>
  <si>
    <t>HECHOS POSTERIORES AL CIERRE DEL EJERCICIO</t>
  </si>
  <si>
    <t xml:space="preserve">NOTA 7. </t>
  </si>
  <si>
    <t>INFORMACIÓN REFERENTE A CONTINGENCIAS Y COMPROMISOS</t>
  </si>
  <si>
    <t>7.a. Compromisos directos</t>
  </si>
  <si>
    <t xml:space="preserve">NOTA 9. </t>
  </si>
  <si>
    <t>7.b. Contingencias legales</t>
  </si>
  <si>
    <t>LIMITACIÓN A LA LIBRE DISPONIBILIDAD DE LOS ACTIVOS O DEL PATRIMONIO Y CUALQUIER RESTRICCIÓN AL DERECHO DE PROPIEDAD</t>
  </si>
  <si>
    <t>SANCIONES</t>
  </si>
  <si>
    <t>Beatriz Pamela Sanabria Giménez</t>
  </si>
  <si>
    <t>Capital Emitido:</t>
  </si>
  <si>
    <t>Capital Suscripto:</t>
  </si>
  <si>
    <t>Capital Integrado:</t>
  </si>
  <si>
    <t>Valor Nominal de las Acciones:</t>
  </si>
  <si>
    <t>Dahiana Fabiana Sánchez Chaparro</t>
  </si>
  <si>
    <t>Contadora</t>
  </si>
  <si>
    <t>ATLAS A.F.P.I.S.A.</t>
  </si>
  <si>
    <t/>
  </si>
  <si>
    <t>FECHA:</t>
  </si>
  <si>
    <t>HORA:</t>
  </si>
  <si>
    <t>BALANCE CONTABLE M/E</t>
  </si>
  <si>
    <t>Parámetros:</t>
  </si>
  <si>
    <t>Fecha</t>
  </si>
  <si>
    <t>RUBRO</t>
  </si>
  <si>
    <t>DESCRIPCION</t>
  </si>
  <si>
    <t>MON</t>
  </si>
  <si>
    <t>SALDO ACTUAL</t>
  </si>
  <si>
    <t>SALDO USD</t>
  </si>
  <si>
    <t>SALDO ACTUAL GS</t>
  </si>
  <si>
    <t>1</t>
  </si>
  <si>
    <t>GS</t>
  </si>
  <si>
    <t>11</t>
  </si>
  <si>
    <t>DISPONIBILIDADES</t>
  </si>
  <si>
    <t>11020</t>
  </si>
  <si>
    <t>11020105</t>
  </si>
  <si>
    <t>Bancos Cta. Cte.</t>
  </si>
  <si>
    <t>11020105002</t>
  </si>
  <si>
    <t>Bancos Cta. Cte.  Operaciones administrativas</t>
  </si>
  <si>
    <t>110201050020201</t>
  </si>
  <si>
    <t>Banco Atlas Cta. Cte. USD N°1432131</t>
  </si>
  <si>
    <t>110201050020299</t>
  </si>
  <si>
    <t>Banco Atlas Cta. Cte. Gs. N°1432130</t>
  </si>
  <si>
    <t>11020107</t>
  </si>
  <si>
    <t>Bancos Cta. Ahorro</t>
  </si>
  <si>
    <t>11020107001</t>
  </si>
  <si>
    <t>110201070010601</t>
  </si>
  <si>
    <t>Banco Atlas CA USD N°1440061</t>
  </si>
  <si>
    <t>110201070010699</t>
  </si>
  <si>
    <t>Banco Atlas CA Gs. N°1440060</t>
  </si>
  <si>
    <t>110201070010799</t>
  </si>
  <si>
    <t>Banco GNB Gs N° 13224759001 - AFPISA</t>
  </si>
  <si>
    <t>Inversiones en Títulos de Renta Fija</t>
  </si>
  <si>
    <t xml:space="preserve">Inversiones en Títulos de Renta Fija emitidos en el pais </t>
  </si>
  <si>
    <t xml:space="preserve">CDA </t>
  </si>
  <si>
    <t>CDA  GS</t>
  </si>
  <si>
    <t>Inversiones Diferencial de Precios en Instrumentos de Renta Fija emitidos en el pais</t>
  </si>
  <si>
    <t>Diferencial de Precio Positivo no Amortizado - CDA</t>
  </si>
  <si>
    <t>Diferencial de Precio Positivo no Amortizado - CDA GS</t>
  </si>
  <si>
    <t>13</t>
  </si>
  <si>
    <t>CUENTAS POR COBRAR</t>
  </si>
  <si>
    <t>13010</t>
  </si>
  <si>
    <t>Deudores por servicios prestados</t>
  </si>
  <si>
    <t>Deudores por servicios de administración de Fondos a Partes Vinculadas</t>
  </si>
  <si>
    <t>Deudores por servicios de administración de Fondos a Partes Vinculadas USD</t>
  </si>
  <si>
    <t>Deudores por servicios de administración de Fondos a Partes Vinculadas GS</t>
  </si>
  <si>
    <t>13010177</t>
  </si>
  <si>
    <t>Deudores por otros servicios prestados Partes Vinculadas</t>
  </si>
  <si>
    <t>13010177007</t>
  </si>
  <si>
    <t>Otras cuentas a cobrar Partes Vinculadas</t>
  </si>
  <si>
    <t>130101770070101</t>
  </si>
  <si>
    <t>Otras cuentas a cobrar Partes Vinculadas USD</t>
  </si>
  <si>
    <t>130101770070199</t>
  </si>
  <si>
    <t>Otras cuentas a cobrar Partes Vinculadas GS</t>
  </si>
  <si>
    <t>13040</t>
  </si>
  <si>
    <t>13040203</t>
  </si>
  <si>
    <t>Créditos por impuestos corrientes</t>
  </si>
  <si>
    <t>IVA CF 10%</t>
  </si>
  <si>
    <t>IVA CF 10% GS</t>
  </si>
  <si>
    <t>Activo por Impuesto Diferido</t>
  </si>
  <si>
    <t>Activo por Impuesto Diferido GS</t>
  </si>
  <si>
    <t>13040207</t>
  </si>
  <si>
    <t xml:space="preserve">Garantías constituidas </t>
  </si>
  <si>
    <t>13040207001</t>
  </si>
  <si>
    <t>Garantía de alquiler</t>
  </si>
  <si>
    <t>130402070010101</t>
  </si>
  <si>
    <t>Garantía de alquiler USD</t>
  </si>
  <si>
    <t>13040209</t>
  </si>
  <si>
    <t>Gastos pagados por adelantado</t>
  </si>
  <si>
    <t>Suscripciones a vencer</t>
  </si>
  <si>
    <t>Suscripciones a vencer USD</t>
  </si>
  <si>
    <t>Servicios de Calificación a Vencer</t>
  </si>
  <si>
    <t>Servicios de Calificación a Vencer USD</t>
  </si>
  <si>
    <t>13080</t>
  </si>
  <si>
    <t>Intereses a Cobrar</t>
  </si>
  <si>
    <t>13080225</t>
  </si>
  <si>
    <t>13080225001</t>
  </si>
  <si>
    <t xml:space="preserve">Intereses a cobrar  CDA  </t>
  </si>
  <si>
    <t>130802250010199</t>
  </si>
  <si>
    <t>Intereses a cobrar  CDA   GS</t>
  </si>
  <si>
    <t xml:space="preserve">(-) Intereses a devengar CDA  </t>
  </si>
  <si>
    <t>(-) Intereses a devengar CDA   GS</t>
  </si>
  <si>
    <t>14</t>
  </si>
  <si>
    <t>PROPIEDADES, PLANTA Y EQUIPO</t>
  </si>
  <si>
    <t>14010</t>
  </si>
  <si>
    <t>Propiedades, planta y equipo</t>
  </si>
  <si>
    <t>14010237</t>
  </si>
  <si>
    <t>Bienes en operación</t>
  </si>
  <si>
    <t>14010237004</t>
  </si>
  <si>
    <t>Muebles y Útiles</t>
  </si>
  <si>
    <t>140102370040199</t>
  </si>
  <si>
    <t>Muebles y Útiles GS</t>
  </si>
  <si>
    <t>14010237005</t>
  </si>
  <si>
    <t>140102370050101</t>
  </si>
  <si>
    <t>Equipos de Informática USD</t>
  </si>
  <si>
    <t>140102370050199</t>
  </si>
  <si>
    <t>Equipos de Informática GS</t>
  </si>
  <si>
    <t>14010237009</t>
  </si>
  <si>
    <t>Mejora en Predio Ajeno</t>
  </si>
  <si>
    <t>140102370090199</t>
  </si>
  <si>
    <t>Mejora en Predio Ajeno GS</t>
  </si>
  <si>
    <t>14010237903</t>
  </si>
  <si>
    <t>(-) Depreciación Acumulada  Muebles y Útiles</t>
  </si>
  <si>
    <t>140102379030199</t>
  </si>
  <si>
    <t>(-) Depreciación Acumulada  Muebles y Útiles GS</t>
  </si>
  <si>
    <t>14010237904</t>
  </si>
  <si>
    <t>(-) Depreciación Acumulada  Equipos de Informática</t>
  </si>
  <si>
    <t>140102379040199</t>
  </si>
  <si>
    <t>(-) Depreciación Acumulada  Equipos de Informática GS</t>
  </si>
  <si>
    <t>14010237908</t>
  </si>
  <si>
    <t>(-) Depreciación Acumulada  Mejora en Predio Ajeno</t>
  </si>
  <si>
    <t>140102379080199</t>
  </si>
  <si>
    <t>(-) Depreciación Acumulada  Mejora en Predio Ajeno GS</t>
  </si>
  <si>
    <t>15</t>
  </si>
  <si>
    <t>CARGOS DIFERIDOS E INTANGIBLES</t>
  </si>
  <si>
    <t>15010</t>
  </si>
  <si>
    <t>Activos Intangibles</t>
  </si>
  <si>
    <t>15010239</t>
  </si>
  <si>
    <t>15010239003</t>
  </si>
  <si>
    <t>Software Informático</t>
  </si>
  <si>
    <t>150102390030101</t>
  </si>
  <si>
    <t>Software Informático USD</t>
  </si>
  <si>
    <t>150102390030199</t>
  </si>
  <si>
    <t>Software Informático GS</t>
  </si>
  <si>
    <t>15010239903</t>
  </si>
  <si>
    <t>(-) Amortización Acumulada - Software informàtico</t>
  </si>
  <si>
    <t>150102399030101</t>
  </si>
  <si>
    <t>(-) Amortización Acumulada - Software informàtico USD</t>
  </si>
  <si>
    <t>150102399030199</t>
  </si>
  <si>
    <t>(-) Amortización Acumulada - Software informàtico GS</t>
  </si>
  <si>
    <t>Cargos Diferidos</t>
  </si>
  <si>
    <t>Gastos de Constitución</t>
  </si>
  <si>
    <t>Gastos de Constitución GS</t>
  </si>
  <si>
    <t>(-) Amortización Acumulada Gastos de Constitución</t>
  </si>
  <si>
    <t>(-) Amortización Acumulada Gastos de Constitución GS</t>
  </si>
  <si>
    <t>2</t>
  </si>
  <si>
    <t>21</t>
  </si>
  <si>
    <t>ACREEDORES VARIOS</t>
  </si>
  <si>
    <t>21010</t>
  </si>
  <si>
    <t>21010102</t>
  </si>
  <si>
    <t>Acreedores por compra de bienes y/o prestación de servicios</t>
  </si>
  <si>
    <t>21010102001</t>
  </si>
  <si>
    <t xml:space="preserve">Acreedores por compra de bienes </t>
  </si>
  <si>
    <t>210101020010199</t>
  </si>
  <si>
    <t>Acreedores por compra de bienes  GS</t>
  </si>
  <si>
    <t>21010102002</t>
  </si>
  <si>
    <t xml:space="preserve">Acreedores por compra de servicios </t>
  </si>
  <si>
    <t>210101020020101</t>
  </si>
  <si>
    <t>Acreedores por compra de servicios  USD</t>
  </si>
  <si>
    <t>210101020020199</t>
  </si>
  <si>
    <t>Acreedores por compra de servicios  GS</t>
  </si>
  <si>
    <t>25</t>
  </si>
  <si>
    <t>GASTOS DEVENGADOS A PAGAR</t>
  </si>
  <si>
    <t>25010</t>
  </si>
  <si>
    <t>Gastos devengados a pagar</t>
  </si>
  <si>
    <t>25010140</t>
  </si>
  <si>
    <t>Honorarios Gerencia a pagar</t>
  </si>
  <si>
    <t>Honorarios Gerencia a pagar GS</t>
  </si>
  <si>
    <t xml:space="preserve">Aguinaldos a pagar </t>
  </si>
  <si>
    <t>Aguinaldos a pagar  GS</t>
  </si>
  <si>
    <t>Aportes y Retenciones a pagar</t>
  </si>
  <si>
    <t>Aportes y Retenciones a pagar GS</t>
  </si>
  <si>
    <t>Honorarios Auditoría Externa a pagar</t>
  </si>
  <si>
    <t>Honorarios Auditoría Externa a pagar USD</t>
  </si>
  <si>
    <t>Seguro Médico a pagar</t>
  </si>
  <si>
    <t>Seguro Médico a pagar GS</t>
  </si>
  <si>
    <t>25010142</t>
  </si>
  <si>
    <t>Obligaciones Fiscales</t>
  </si>
  <si>
    <t>Retención Impuesto a la Renta no Residente a pagar</t>
  </si>
  <si>
    <t>Retención Impuesto a la Renta no Residente a pagar GS</t>
  </si>
  <si>
    <t>Retención IVA a pagar</t>
  </si>
  <si>
    <t>Retención IVA a pagar GS</t>
  </si>
  <si>
    <t>Pasivo por Impuesto Diferido GS</t>
  </si>
  <si>
    <t>3</t>
  </si>
  <si>
    <t>31</t>
  </si>
  <si>
    <t>CAPITAL SOCIAL, RESERVAS Y RESULTADOS</t>
  </si>
  <si>
    <t>31010</t>
  </si>
  <si>
    <t>Capital integrado</t>
  </si>
  <si>
    <t>31010502</t>
  </si>
  <si>
    <t>31010502001</t>
  </si>
  <si>
    <t>Capital integrado en efectivo</t>
  </si>
  <si>
    <t>310105020010199</t>
  </si>
  <si>
    <t>Capital Suscripto GS</t>
  </si>
  <si>
    <t>310105020010299</t>
  </si>
  <si>
    <t>(-) Capital a Integrar GS</t>
  </si>
  <si>
    <t>31040</t>
  </si>
  <si>
    <t>Resultados</t>
  </si>
  <si>
    <t>31040516</t>
  </si>
  <si>
    <t>Resultados  Acumulados</t>
  </si>
  <si>
    <t>31040516002</t>
  </si>
  <si>
    <t>Pérdidas Acumuladas</t>
  </si>
  <si>
    <t>310405160020199</t>
  </si>
  <si>
    <t>Pérdidas Acumuladas GS</t>
  </si>
  <si>
    <t>31040518</t>
  </si>
  <si>
    <t>Resultados del Ejercicio</t>
  </si>
  <si>
    <t>31040518002</t>
  </si>
  <si>
    <t>Pérdida del Periodo</t>
  </si>
  <si>
    <t>310405180020199</t>
  </si>
  <si>
    <t>Pérdida del Periodo GS</t>
  </si>
  <si>
    <t>6</t>
  </si>
  <si>
    <t>61</t>
  </si>
  <si>
    <t>INGRESOS OPERATIVOS</t>
  </si>
  <si>
    <t>61020</t>
  </si>
  <si>
    <t>Comisiones Cobradas por Servicios de Administración</t>
  </si>
  <si>
    <t>61040</t>
  </si>
  <si>
    <t>Ingresos por negociación de títulos valores de cartera propia</t>
  </si>
  <si>
    <t>61040742</t>
  </si>
  <si>
    <t xml:space="preserve">Ingresos por intereses y rendimientos de títulos valores de cartera propia </t>
  </si>
  <si>
    <t>61040742001</t>
  </si>
  <si>
    <t>Ingresos por intereses cobrados instrumentos de cartera propia renta fija</t>
  </si>
  <si>
    <t>610407420010199</t>
  </si>
  <si>
    <t>Ingresos por Intereses de cartera propia - CDA  GS</t>
  </si>
  <si>
    <t>61050</t>
  </si>
  <si>
    <t>Otros Ingresos Operativos</t>
  </si>
  <si>
    <t>61050758</t>
  </si>
  <si>
    <t>61050758002</t>
  </si>
  <si>
    <t>Ingresos por ajustes y redondeos</t>
  </si>
  <si>
    <t>610507580020199</t>
  </si>
  <si>
    <t>Ingresos por ajustes y redondeos GS</t>
  </si>
  <si>
    <t>61050758005</t>
  </si>
  <si>
    <t>Intereses caja de ahorro en entidades bancarias</t>
  </si>
  <si>
    <t>Intereses caja de ahorro en entidades bancarias USD</t>
  </si>
  <si>
    <t>610507580050199</t>
  </si>
  <si>
    <t>Intereses caja de ahorro en entidades bancarias GS</t>
  </si>
  <si>
    <t>61050758008</t>
  </si>
  <si>
    <t>Ingresos por diferencia de cambio activos</t>
  </si>
  <si>
    <t>610507580080199</t>
  </si>
  <si>
    <t>Ingresos por diferencia de cambio activos GS</t>
  </si>
  <si>
    <t>61050758009</t>
  </si>
  <si>
    <t>Ingresos por diferencia de cambio pasivos</t>
  </si>
  <si>
    <t>610507580090199</t>
  </si>
  <si>
    <t>Ingresos por diferencia de cambio pasivos GS</t>
  </si>
  <si>
    <t>61050760</t>
  </si>
  <si>
    <t>Otros Ingresos Operativos Partes Vinculadas</t>
  </si>
  <si>
    <t>61050760003</t>
  </si>
  <si>
    <t>610507600030101</t>
  </si>
  <si>
    <t>610507600030199</t>
  </si>
  <si>
    <t>61050760005</t>
  </si>
  <si>
    <t>Ingreso por Recupero de Gastos - Partes Vinculadas</t>
  </si>
  <si>
    <t>610507600050101</t>
  </si>
  <si>
    <t>Ingreso por Recupero de Gastos USD - Partes Vinculadas</t>
  </si>
  <si>
    <t>610507600050199</t>
  </si>
  <si>
    <t>Ingreso por Recupero de Gastos GS - Partes Vinculadas</t>
  </si>
  <si>
    <t>7</t>
  </si>
  <si>
    <t>71</t>
  </si>
  <si>
    <t>GASTOS OPERATIVOS</t>
  </si>
  <si>
    <t>71010</t>
  </si>
  <si>
    <t>Gastos por comisiones servicios de intermediación/administración</t>
  </si>
  <si>
    <t>71010703</t>
  </si>
  <si>
    <t>Gastos por comisiones de servicio de intermediación/administración Partes Vinculadas</t>
  </si>
  <si>
    <t>71010703005</t>
  </si>
  <si>
    <t>Comisiones pagadas sobre ventas de títulos valores</t>
  </si>
  <si>
    <t>710107030050199</t>
  </si>
  <si>
    <t>Comisiones pagadas sobre ventas de títulos valores GS</t>
  </si>
  <si>
    <t>71010705</t>
  </si>
  <si>
    <t>Gastos por servicios de intermediación</t>
  </si>
  <si>
    <t>71010705006</t>
  </si>
  <si>
    <t xml:space="preserve">Aranceles pagados SEPRELAD </t>
  </si>
  <si>
    <t>710107050060199</t>
  </si>
  <si>
    <t>Aranceles pagados SEPRELAD  GS</t>
  </si>
  <si>
    <t>71030</t>
  </si>
  <si>
    <t>Egresos por compra de títulos valores de cartera propia</t>
  </si>
  <si>
    <t>71030719</t>
  </si>
  <si>
    <t>Egresos por compra de titulos valores de cartera propia Renta Fija emitidos en el pais</t>
  </si>
  <si>
    <t>71030719001</t>
  </si>
  <si>
    <t>Gasto por amortización de diferencial de precio positivo CDA</t>
  </si>
  <si>
    <t>710307190010199</t>
  </si>
  <si>
    <t>Gasto por amortización de diferencial de precio positivo CDA GS</t>
  </si>
  <si>
    <t>71040</t>
  </si>
  <si>
    <t>Gastos de Operación</t>
  </si>
  <si>
    <t>71040731</t>
  </si>
  <si>
    <t xml:space="preserve">Gastos de comercialización </t>
  </si>
  <si>
    <t>71040731001</t>
  </si>
  <si>
    <t>Publicidad y propaganda</t>
  </si>
  <si>
    <t>710407310010101</t>
  </si>
  <si>
    <t>Publicidad y propaganda USD</t>
  </si>
  <si>
    <t>710407310010199</t>
  </si>
  <si>
    <t>Publicidad y propaganda GS</t>
  </si>
  <si>
    <t>71040731004</t>
  </si>
  <si>
    <t>Comisiones pagadas sobre ventas</t>
  </si>
  <si>
    <t>710407310040199</t>
  </si>
  <si>
    <t>Obsequios a Clientes GS</t>
  </si>
  <si>
    <t>71040733</t>
  </si>
  <si>
    <t>Gastos de administración</t>
  </si>
  <si>
    <t>71040733002</t>
  </si>
  <si>
    <t>Honorarios Administración/Gerencia Vinculados</t>
  </si>
  <si>
    <t>710407330020199</t>
  </si>
  <si>
    <t>Honorarios Administración/Gerencia Vinculados GS</t>
  </si>
  <si>
    <t>71040733003</t>
  </si>
  <si>
    <t>Honorarios Contabilidad</t>
  </si>
  <si>
    <t>Honorarios Contabilidad GS</t>
  </si>
  <si>
    <t>71040733008</t>
  </si>
  <si>
    <t>Sueldos y jornales/Administrativo</t>
  </si>
  <si>
    <t>710407330080199</t>
  </si>
  <si>
    <t>Sueldos y jornales/Administrativo GS</t>
  </si>
  <si>
    <t>710407330080299</t>
  </si>
  <si>
    <t>Sueldos y Jornales / Administrativo GS - GND</t>
  </si>
  <si>
    <t>71040733009</t>
  </si>
  <si>
    <t>710407330090199</t>
  </si>
  <si>
    <t>Aguinaldos GS</t>
  </si>
  <si>
    <t>71040733010</t>
  </si>
  <si>
    <t>Vacaciones</t>
  </si>
  <si>
    <t>710407330100199</t>
  </si>
  <si>
    <t>Vacaciones GS</t>
  </si>
  <si>
    <t>71040733012</t>
  </si>
  <si>
    <t>Aporte patronal</t>
  </si>
  <si>
    <t>710407330120199</t>
  </si>
  <si>
    <t>Aporte patronal GS</t>
  </si>
  <si>
    <t xml:space="preserve">Gastos de capacitación </t>
  </si>
  <si>
    <t>Gastos de capacitación  USD</t>
  </si>
  <si>
    <t>Seguro medico del personal</t>
  </si>
  <si>
    <t>Seguro medico del personal GS</t>
  </si>
  <si>
    <t>Colación GS</t>
  </si>
  <si>
    <t xml:space="preserve">Gastos de Escribanía </t>
  </si>
  <si>
    <t>Gastos de Escribanía  GS</t>
  </si>
  <si>
    <t>Depreciación del ejercicio</t>
  </si>
  <si>
    <t>Depreciación del ejercicio GS</t>
  </si>
  <si>
    <t>Amortizaciones del Ejercicio Cargos Diferidos GS</t>
  </si>
  <si>
    <t>Amortizaciones del Ejercicio Activos Intangibles GS</t>
  </si>
  <si>
    <t>Reparación y mantenimiento de equipos de informatica y sistemas</t>
  </si>
  <si>
    <t>Reparación y mantenimiento de equipos de informatica y sistemas USD</t>
  </si>
  <si>
    <t>Gastos de refrigerios</t>
  </si>
  <si>
    <t>Gastos de refrigerios GS</t>
  </si>
  <si>
    <t>Gastos de limpieza y cafetería</t>
  </si>
  <si>
    <t>Gastos de limpieza y cafetería GS</t>
  </si>
  <si>
    <t>71040733035</t>
  </si>
  <si>
    <t>Alquileres pagados</t>
  </si>
  <si>
    <t>710407330350101</t>
  </si>
  <si>
    <t>Agua, luz, teléfono e internet</t>
  </si>
  <si>
    <t>Agua, luz, teléfono e internet GS</t>
  </si>
  <si>
    <t>Útiles de oficina</t>
  </si>
  <si>
    <t>Útiles de oficina GS</t>
  </si>
  <si>
    <t>Papelería, útiles e impresos</t>
  </si>
  <si>
    <t>Papelería, útiles e impresos GS</t>
  </si>
  <si>
    <t>Combustibles y lubricantes</t>
  </si>
  <si>
    <t>Combustibles y lubricantes GS</t>
  </si>
  <si>
    <t>71040733046</t>
  </si>
  <si>
    <t>Impuestos  patentes tasas y contribuciones</t>
  </si>
  <si>
    <t>710407330460199</t>
  </si>
  <si>
    <t>Impuestos  patentes tasas y contribuciones GS</t>
  </si>
  <si>
    <t>Serv. de Seguridad Informatica - Vinculadas</t>
  </si>
  <si>
    <t>Serv. de Seguridad Informatica - Vinculadas GS</t>
  </si>
  <si>
    <t>Asesoría y Gestión de Cartera</t>
  </si>
  <si>
    <t>Asesoría y Gestión de Cartera GS</t>
  </si>
  <si>
    <t>Cuotas y Suscripciones USD</t>
  </si>
  <si>
    <t>Servicio de Calificación</t>
  </si>
  <si>
    <t>Servicio de Calificación USD</t>
  </si>
  <si>
    <t>Servicio de Monitoreo</t>
  </si>
  <si>
    <t>Servicio de Monitoreo GS</t>
  </si>
  <si>
    <t>71040735</t>
  </si>
  <si>
    <t>71040735004</t>
  </si>
  <si>
    <t xml:space="preserve">Comisiones y gastos bancarios </t>
  </si>
  <si>
    <t>710407350040101</t>
  </si>
  <si>
    <t>Comisiones y gastos bancarios  USD - Vinculadas</t>
  </si>
  <si>
    <t>710407350040199</t>
  </si>
  <si>
    <t>Comisiones y gastos bancarios  GS - Vinculadas</t>
  </si>
  <si>
    <t>710407350040201</t>
  </si>
  <si>
    <t>Comisiones y Gastos Bancarios USD - GND</t>
  </si>
  <si>
    <t>710407350040299</t>
  </si>
  <si>
    <t>Comisiones y Gastos Bancarios GS - GND</t>
  </si>
  <si>
    <t>71040735007</t>
  </si>
  <si>
    <t>Egresos por diferencia de cambio activos</t>
  </si>
  <si>
    <t>710407350070199</t>
  </si>
  <si>
    <t>Egresos por diferencia de cambio activos GS</t>
  </si>
  <si>
    <t>71040735008</t>
  </si>
  <si>
    <t>Egresos por diferencia de cambio pasivos</t>
  </si>
  <si>
    <t>710407350080199</t>
  </si>
  <si>
    <t>Egresos por diferencia de cambio pasivos GS</t>
  </si>
  <si>
    <t>71040737</t>
  </si>
  <si>
    <t xml:space="preserve">Gastos Fiscales </t>
  </si>
  <si>
    <t>71040737001</t>
  </si>
  <si>
    <t>710407370010199</t>
  </si>
  <si>
    <t>IVA Costo GS</t>
  </si>
  <si>
    <t>Retención Renta GS</t>
  </si>
  <si>
    <t>PARA EEFF</t>
  </si>
  <si>
    <t>(-) Amortización Acumulada</t>
  </si>
  <si>
    <t>Egresos por Ajustes y Redondeos</t>
  </si>
  <si>
    <t>Egresos por Ajustes y Redondeos GS</t>
  </si>
  <si>
    <t>Saldo al inicio del ejercicio 2024</t>
  </si>
  <si>
    <t>CUENTAS</t>
  </si>
  <si>
    <t>BALANCE Y RESULTADOS</t>
  </si>
  <si>
    <t>ELIMINACIONES</t>
  </si>
  <si>
    <t>VARIACIÓN</t>
  </si>
  <si>
    <t>ACTIVIDADES DE OPERACIONES</t>
  </si>
  <si>
    <t>ACTIVIDADES DE INVERSIÓN</t>
  </si>
  <si>
    <t>ACTIVIDADES DE FINANCIAMIENTO</t>
  </si>
  <si>
    <t>DIFERENCIA DE CAMBIO</t>
  </si>
  <si>
    <t>DEBITOS</t>
  </si>
  <si>
    <t>CRÉDITOS</t>
  </si>
  <si>
    <t>DEBITOS (CRÉDITOS)</t>
  </si>
  <si>
    <t xml:space="preserve">Ingreso en efectivo por comisiones </t>
  </si>
  <si>
    <t>Efectivo Pagado por compra de cartera</t>
  </si>
  <si>
    <t>Efectivo Pagado a Empleados</t>
  </si>
  <si>
    <t>Efectivo generado por otras actividades</t>
  </si>
  <si>
    <t>Fondos colocados a Corto Plazo</t>
  </si>
  <si>
    <t>Pagos a Proveedores</t>
  </si>
  <si>
    <t>Impuesto a la Renta</t>
  </si>
  <si>
    <t>Inversiones Temporarias</t>
  </si>
  <si>
    <t xml:space="preserve">Adquisicion de Acciones y titulos de Deudas y otros titulos de </t>
  </si>
  <si>
    <t>Aporte de Capital</t>
  </si>
  <si>
    <t>Provenientes de Prestamos y otras Deudas</t>
  </si>
  <si>
    <t xml:space="preserve">Dividendos Pagados </t>
  </si>
  <si>
    <t>Intereses Pagados</t>
  </si>
  <si>
    <t>Mantenimiento Sistemas a Pagar</t>
  </si>
  <si>
    <t>Resultado Del Ejercicio</t>
  </si>
  <si>
    <t>NOTAS A LOS ESTADOS FINANCIEROS</t>
  </si>
  <si>
    <t>Cuentas a Cobrar - Atlas C.B. S.A.</t>
  </si>
  <si>
    <t>Sistemas Informáticos</t>
  </si>
  <si>
    <t>IVA Crédito Fiscal</t>
  </si>
  <si>
    <t>Depreciaciones y Amortizaciones</t>
  </si>
  <si>
    <t>Mantenimiento Sistemas</t>
  </si>
  <si>
    <t>Gastos de Limpieza y Cafeteria</t>
  </si>
  <si>
    <t>Combustibles y Lubricantes</t>
  </si>
  <si>
    <t xml:space="preserve">NOTA 6. </t>
  </si>
  <si>
    <t>Las 9 Notas que se acompañan forman parte integrante de los Estados Financieros</t>
  </si>
  <si>
    <t>Estados Financieros correspondientes al periodo del 01 de enero al 30 de junio de 2024</t>
  </si>
  <si>
    <t>Información al 30 de junio de 2024</t>
  </si>
  <si>
    <t>Al 30 de junio de 2024, el capital social de la Entidad (de acuerdo con el articulo 5 de los estatutos sociales) asciende a Gs. 50.000.000.000, representado por 50.000 acciones nominativas de Gs. 1.000.000 cada una.</t>
  </si>
  <si>
    <t>CORRESPONDIENTE AL PERIODO COMPRENDIDO DESDE EL 01 DE ENERO AL 30 DE JUNIO DE 2024 PRESENTADO EN FORMA COMPARATIVA CON EL EJERCICIO ANTERIOR CERRADO EL 31 DE DICIEMBRE DE 2023</t>
  </si>
  <si>
    <t>Según el índice general de precios del consumidor publicado por el Banco Central del Paraguay, la inflación al 30 de junio de 2024 fue de 2,8% .</t>
  </si>
  <si>
    <t xml:space="preserve">Las previsiones para eventuales pérdidas derivadas de cuentas de dudoso cobro se determinan a fin de año sobre la base del estudio de la cartera de créditos realizado con el objeto de determinar la porción no recuperable de las cuentas a cobrar.
Al 30 de junio de 2024, la Entidad no ha constituido previsiones por incobrables, debido a que no cuenta con créditos no recuperables que requieran la constitución de previsiones.				</t>
  </si>
  <si>
    <t>Al 30 de junio de 2024, no se han registrado cambios en las políticas y procedimientos contables utilizados.</t>
  </si>
  <si>
    <t>NOTAS A LOS ESTADOS FINANCIEROS AL 30 DE JUNIO DE 2024</t>
  </si>
  <si>
    <t>ok</t>
  </si>
  <si>
    <t>Tipo
Cambio
30/06/2024</t>
  </si>
  <si>
    <t>Saldo
30/06/2024
(Guaranies)</t>
  </si>
  <si>
    <t>Diferencia
Cambio
30/06/2024
(Guaraníes)</t>
  </si>
  <si>
    <t>Total - 30/06/2024</t>
  </si>
  <si>
    <t>Resultado Ejercicio 30/06/2024</t>
  </si>
  <si>
    <t>La Entidad no cuenta con garantías otorgadas que impliquen activos comprometidos al 30 de junio de 2024.</t>
  </si>
  <si>
    <t>La Entidad no cuenta con contingencias legales al 30 de junio de 2024.</t>
  </si>
  <si>
    <t>Al 30 de junio de 2024, no han ocurrido otros hechos significativos de carácter financiero o de otra índole que afecten la situación patrimonial o financiera o los resultados de la Entidad.</t>
  </si>
  <si>
    <t>Al 30 de junio de 2024, no existen limitaciones de disponibilidad y/o restricción del derecho de propiedad de ninguna naturaleza que la Superintendencia de Valores del Banco Central del Paraguay u otras instituciones hayan impuesto a la Entidad.</t>
  </si>
  <si>
    <t>Al 30 de junio de 2024, no existen sanciones de ninguna naturaleza que la Superintendencia de Valores del Banco Central del Paraguay u otras instituciones fiscalizadoras hayan impuesto a la Entidad.</t>
  </si>
  <si>
    <t>19/07/2024</t>
  </si>
  <si>
    <t>11:07:46</t>
  </si>
  <si>
    <t>2024-06-30</t>
  </si>
  <si>
    <t>30/06/2024</t>
  </si>
  <si>
    <t>1102010500202</t>
  </si>
  <si>
    <t>1102010700106</t>
  </si>
  <si>
    <t>1102010700107</t>
  </si>
  <si>
    <t>13010159</t>
  </si>
  <si>
    <t>Deudores por servicios de administración de Fondos</t>
  </si>
  <si>
    <t>13010159001</t>
  </si>
  <si>
    <t>1301015900101</t>
  </si>
  <si>
    <t>130101590010101</t>
  </si>
  <si>
    <t>Deudores por servicios de administración de Fondos USD</t>
  </si>
  <si>
    <t>130101590010199</t>
  </si>
  <si>
    <t>Deudores por servicios de administración de Fondos GS</t>
  </si>
  <si>
    <t>1301017700701</t>
  </si>
  <si>
    <t>13020</t>
  </si>
  <si>
    <t>Deudores por Negociación de Títulos Valores en Repo</t>
  </si>
  <si>
    <t>13020189</t>
  </si>
  <si>
    <t>Deudores por Negociación de Títulos Renta Fija en Repo con Partes Vinculadas</t>
  </si>
  <si>
    <t>13020189001</t>
  </si>
  <si>
    <t xml:space="preserve">Deudores por negociación Títulos Renta Fija CDA en Repo </t>
  </si>
  <si>
    <t>1302018900101</t>
  </si>
  <si>
    <t>130201890010199</t>
  </si>
  <si>
    <t>Deudores por negociación Títulos Renta Fija CDA en Repo  GS</t>
  </si>
  <si>
    <t>13020189003</t>
  </si>
  <si>
    <t xml:space="preserve">Deudores por negociación Títulos Renta Fija Bonos Corporativos en Repo </t>
  </si>
  <si>
    <t>1302018900301</t>
  </si>
  <si>
    <t>130201890030199</t>
  </si>
  <si>
    <t>Deudores por negociación Títulos Renta Fija Bonos Corporativos en Repo  GS</t>
  </si>
  <si>
    <t>13040203001</t>
  </si>
  <si>
    <t>Créditos por impuestos</t>
  </si>
  <si>
    <t>1304020300104</t>
  </si>
  <si>
    <t>130402030010401</t>
  </si>
  <si>
    <t>IVA CF 10% USD</t>
  </si>
  <si>
    <t>130402030010499</t>
  </si>
  <si>
    <t>1304020300106</t>
  </si>
  <si>
    <t>130402030010699</t>
  </si>
  <si>
    <t>1304020700101</t>
  </si>
  <si>
    <t>13040209001</t>
  </si>
  <si>
    <t>Gastos a devengar</t>
  </si>
  <si>
    <t>1304020900110</t>
  </si>
  <si>
    <t>130402090011001</t>
  </si>
  <si>
    <t>1304020900111</t>
  </si>
  <si>
    <t>130402090011101</t>
  </si>
  <si>
    <t>13080217</t>
  </si>
  <si>
    <t>Intereses a Cobrar Títulos de Renta Fija en  Repo</t>
  </si>
  <si>
    <t>13080217907</t>
  </si>
  <si>
    <t>(-) Intereses a devengar Bonos Financieros en Repo</t>
  </si>
  <si>
    <t>1308021790701</t>
  </si>
  <si>
    <t>130802179070199</t>
  </si>
  <si>
    <t>(-) Intereses a devengar Bonos Financieros en Repo GS</t>
  </si>
  <si>
    <t>13080221</t>
  </si>
  <si>
    <t>Intereses a Cobrar Títulos de Renta Fija en  Repo con Partes Vinculadas</t>
  </si>
  <si>
    <t>13080221001</t>
  </si>
  <si>
    <t xml:space="preserve">Intereses a cobrar  CDA en  Repo </t>
  </si>
  <si>
    <t>1308022100101</t>
  </si>
  <si>
    <t>130802210010199</t>
  </si>
  <si>
    <t>Intereses a cobrar  CDA en  Repo  GS</t>
  </si>
  <si>
    <t>13080221002</t>
  </si>
  <si>
    <t>Intereses a cobrar  Bonos Subordinados en Repo</t>
  </si>
  <si>
    <t>1308022100201</t>
  </si>
  <si>
    <t>130802210020199</t>
  </si>
  <si>
    <t>Intereses a cobrar  Bonos Subordinados en Repo GS</t>
  </si>
  <si>
    <t>13080221003</t>
  </si>
  <si>
    <t>Intereses a cobrar  Bonos Corporativos en Repo</t>
  </si>
  <si>
    <t>1308022100301</t>
  </si>
  <si>
    <t>130802210030199</t>
  </si>
  <si>
    <t>Intereses a cobrar  Bonos Corporativos en Repo GS</t>
  </si>
  <si>
    <t>13080221901</t>
  </si>
  <si>
    <t xml:space="preserve">(-) Intereses a devengar  CDA en Repo </t>
  </si>
  <si>
    <t>1308022190101</t>
  </si>
  <si>
    <t>130802219010199</t>
  </si>
  <si>
    <t>(-) Intereses a devengar  CDA en Repo  GS</t>
  </si>
  <si>
    <t>13080221902</t>
  </si>
  <si>
    <t>(-) Intereses a devengar Bonos Subordinados en Repo</t>
  </si>
  <si>
    <t>1308022190201</t>
  </si>
  <si>
    <t>130802219020199</t>
  </si>
  <si>
    <t>(-) Intereses a devengar Bonos Subordinados en Repo GS</t>
  </si>
  <si>
    <t>13080221903</t>
  </si>
  <si>
    <t xml:space="preserve">(-) Intereses a devengar  Bonos Corporativos en Repo </t>
  </si>
  <si>
    <t>1308022190301</t>
  </si>
  <si>
    <t>130802219030199</t>
  </si>
  <si>
    <t>(-) Intereses a devengar  Bonos Corporativos en Repo  GS</t>
  </si>
  <si>
    <t>Intereses a cobrar Títulos de Renta Fija emitidos en el país</t>
  </si>
  <si>
    <t>1308022500101</t>
  </si>
  <si>
    <t>1401023700401</t>
  </si>
  <si>
    <t>1401023700501</t>
  </si>
  <si>
    <t>1401023700901</t>
  </si>
  <si>
    <t>1401023790301</t>
  </si>
  <si>
    <t>1401023790401</t>
  </si>
  <si>
    <t>1401023790801</t>
  </si>
  <si>
    <t>15010239002</t>
  </si>
  <si>
    <t>Licencias Informáticas</t>
  </si>
  <si>
    <t>1501023900201</t>
  </si>
  <si>
    <t>150102390020101</t>
  </si>
  <si>
    <t>Licencias Informáticas USD</t>
  </si>
  <si>
    <t>1501023900301</t>
  </si>
  <si>
    <t>1501023990301</t>
  </si>
  <si>
    <t>15020</t>
  </si>
  <si>
    <t>15020241</t>
  </si>
  <si>
    <t>15020241001</t>
  </si>
  <si>
    <t>1502024100101</t>
  </si>
  <si>
    <t>150202410010199</t>
  </si>
  <si>
    <t>15020241901</t>
  </si>
  <si>
    <t>1502024190101</t>
  </si>
  <si>
    <t>150202419010199</t>
  </si>
  <si>
    <t>2101010200101</t>
  </si>
  <si>
    <t>2101010200201</t>
  </si>
  <si>
    <t>21010102005</t>
  </si>
  <si>
    <t>Operaciones a Liquidar</t>
  </si>
  <si>
    <t>2101010200501</t>
  </si>
  <si>
    <t>210101020050199</t>
  </si>
  <si>
    <t>Operaciones a Liquidar GS</t>
  </si>
  <si>
    <t>22</t>
  </si>
  <si>
    <t>PASIVO POR INVERSIONES</t>
  </si>
  <si>
    <t>22010</t>
  </si>
  <si>
    <t>Pasivo por Inversiones</t>
  </si>
  <si>
    <t>22010190</t>
  </si>
  <si>
    <t>Operación de Venta / Repo - Titulos</t>
  </si>
  <si>
    <t>22010190001</t>
  </si>
  <si>
    <t>2201019000101</t>
  </si>
  <si>
    <t>220101900010199</t>
  </si>
  <si>
    <t>Operación de Venta / Repo - Titulos Gs</t>
  </si>
  <si>
    <t>25010140001</t>
  </si>
  <si>
    <t>2501014000102</t>
  </si>
  <si>
    <t>250101400010299</t>
  </si>
  <si>
    <t>2501014000105</t>
  </si>
  <si>
    <t>Honorario Síndicos a pagar</t>
  </si>
  <si>
    <t>250101400010599</t>
  </si>
  <si>
    <t>Honorario Síndicos a pagar GS</t>
  </si>
  <si>
    <t>2501014000107</t>
  </si>
  <si>
    <t>250101400010799</t>
  </si>
  <si>
    <t>2501014000109</t>
  </si>
  <si>
    <t>250101400010999</t>
  </si>
  <si>
    <t>2501014000113</t>
  </si>
  <si>
    <t>250101400011399</t>
  </si>
  <si>
    <t>25010142001</t>
  </si>
  <si>
    <t>Obligaciones por impuestos</t>
  </si>
  <si>
    <t>2501014200106</t>
  </si>
  <si>
    <t>250101420010699</t>
  </si>
  <si>
    <t>3101050200101</t>
  </si>
  <si>
    <t>3101050200102</t>
  </si>
  <si>
    <t>3104051600201</t>
  </si>
  <si>
    <t>3104051800201</t>
  </si>
  <si>
    <t>61020710</t>
  </si>
  <si>
    <t>Comisiones Cobradas por Servicios de Administración de Fondos</t>
  </si>
  <si>
    <t>61020710001</t>
  </si>
  <si>
    <t>Comisiones por servicios de administración de fondos</t>
  </si>
  <si>
    <t>6102071000101</t>
  </si>
  <si>
    <t>610207100010101</t>
  </si>
  <si>
    <t>Comisiones por servicios de administración de fondos USD</t>
  </si>
  <si>
    <t>610207100010199</t>
  </si>
  <si>
    <t>Comisiones por servicios de administración de fondos GS</t>
  </si>
  <si>
    <t>6104074200101</t>
  </si>
  <si>
    <t>61040742003</t>
  </si>
  <si>
    <t>Ingresos por intereses cobrados instrumentos en Repo</t>
  </si>
  <si>
    <t>6104074200308</t>
  </si>
  <si>
    <t>Ingresos por Intereses de Operaciones de Repo (Reportador)</t>
  </si>
  <si>
    <t>610407420030899</t>
  </si>
  <si>
    <t>Ingresos por Intereses de Operaciones de Repo (Reportador) CDA GS</t>
  </si>
  <si>
    <t>6105075800201</t>
  </si>
  <si>
    <t>6105075800501</t>
  </si>
  <si>
    <t>6105075800801</t>
  </si>
  <si>
    <t>6105075800901</t>
  </si>
  <si>
    <t>6105076000301</t>
  </si>
  <si>
    <t>6105076000501</t>
  </si>
  <si>
    <t>7101070300501</t>
  </si>
  <si>
    <t>71010705005</t>
  </si>
  <si>
    <t>Aranceles pagados SIV</t>
  </si>
  <si>
    <t>7101070500501</t>
  </si>
  <si>
    <t>710107050050199</t>
  </si>
  <si>
    <t>Aranceles pagados SIV GS</t>
  </si>
  <si>
    <t>7101070500601</t>
  </si>
  <si>
    <t>7103071900101</t>
  </si>
  <si>
    <t>7104073100101</t>
  </si>
  <si>
    <t>71040731003</t>
  </si>
  <si>
    <t>Otros gastos de comercialización</t>
  </si>
  <si>
    <t>7104073100301</t>
  </si>
  <si>
    <t>710407310030199</t>
  </si>
  <si>
    <t>7104073100401</t>
  </si>
  <si>
    <t>Comisiones pagadas sobre ventas GS</t>
  </si>
  <si>
    <t>71040733001</t>
  </si>
  <si>
    <t>7104073300102</t>
  </si>
  <si>
    <t>710407330010299</t>
  </si>
  <si>
    <t>7104073300103</t>
  </si>
  <si>
    <t>710407330010399</t>
  </si>
  <si>
    <t>7104073300106</t>
  </si>
  <si>
    <t>Honorario Síndicos Vinculados</t>
  </si>
  <si>
    <t>710407330010699</t>
  </si>
  <si>
    <t>Honorario Síndicos Vinculados GS</t>
  </si>
  <si>
    <t>7104073300108</t>
  </si>
  <si>
    <t>Auditoría Externa</t>
  </si>
  <si>
    <t>710407330010801</t>
  </si>
  <si>
    <t>Auditoría Externa USD</t>
  </si>
  <si>
    <t>Amortizaciones del ejercicio</t>
  </si>
  <si>
    <t>7104073300201</t>
  </si>
  <si>
    <t>Amortizaciones del Ejercicio Cargos Diferidos</t>
  </si>
  <si>
    <t>7104073300202</t>
  </si>
  <si>
    <t>Amortizaciones del Ejercicio Activos Intangibles</t>
  </si>
  <si>
    <t>710407330020299</t>
  </si>
  <si>
    <t>Otros gastos administrativos</t>
  </si>
  <si>
    <t>7104073300302</t>
  </si>
  <si>
    <t>710407330030201</t>
  </si>
  <si>
    <t>7104073300306</t>
  </si>
  <si>
    <t>Otros Beneficios al personal</t>
  </si>
  <si>
    <t>710407330030699</t>
  </si>
  <si>
    <t>Otros Beneficios al personal GS</t>
  </si>
  <si>
    <t>7104073300307</t>
  </si>
  <si>
    <t>710407330030799</t>
  </si>
  <si>
    <t>7104073300308</t>
  </si>
  <si>
    <t>Demostraciones y Agasajos</t>
  </si>
  <si>
    <t>710407330030899</t>
  </si>
  <si>
    <t>Demostraciones y Agasajos GS</t>
  </si>
  <si>
    <t>7104073300309</t>
  </si>
  <si>
    <t>Gastos de Estacionamiento</t>
  </si>
  <si>
    <t>710407330030999</t>
  </si>
  <si>
    <t>Gastos de Estacionamiento Gs</t>
  </si>
  <si>
    <t>7104073300310</t>
  </si>
  <si>
    <t>710407330031099</t>
  </si>
  <si>
    <t>7104073300311</t>
  </si>
  <si>
    <t>710407330031199</t>
  </si>
  <si>
    <t>7104073300314</t>
  </si>
  <si>
    <t>Reparación y mantenimiento de muebles e instalaciones</t>
  </si>
  <si>
    <t>710407330031499</t>
  </si>
  <si>
    <t>Reparación y mantenimiento de muebles e instalaciones GS</t>
  </si>
  <si>
    <t>7104073300315</t>
  </si>
  <si>
    <t>710407330031501</t>
  </si>
  <si>
    <t>7104073300317</t>
  </si>
  <si>
    <t>710407330031799</t>
  </si>
  <si>
    <t>7104073300318</t>
  </si>
  <si>
    <t>710407330031899</t>
  </si>
  <si>
    <t>7104073300320</t>
  </si>
  <si>
    <t>710407330032099</t>
  </si>
  <si>
    <t>7104073300321</t>
  </si>
  <si>
    <t>710407330032199</t>
  </si>
  <si>
    <t>7104073300322</t>
  </si>
  <si>
    <t xml:space="preserve">Gastos de Movilidad </t>
  </si>
  <si>
    <t>710407330032299</t>
  </si>
  <si>
    <t>Gastos de Movilidad  GS</t>
  </si>
  <si>
    <t>7104073300323</t>
  </si>
  <si>
    <t>710407330032399</t>
  </si>
  <si>
    <t>7104073300325</t>
  </si>
  <si>
    <t>Gastos de asamblea</t>
  </si>
  <si>
    <t>710407330032599</t>
  </si>
  <si>
    <t>Gastos de asamblea GS</t>
  </si>
  <si>
    <t>7104073300327</t>
  </si>
  <si>
    <t>710407330032799</t>
  </si>
  <si>
    <t>Expensas GS</t>
  </si>
  <si>
    <t>7104073300329</t>
  </si>
  <si>
    <t>Honorarios por gestiones varias</t>
  </si>
  <si>
    <t>710407330032999</t>
  </si>
  <si>
    <t>Honorarios por gestiones varias GS</t>
  </si>
  <si>
    <t>7104073300330</t>
  </si>
  <si>
    <t>710407330033099</t>
  </si>
  <si>
    <t>7104073300331</t>
  </si>
  <si>
    <t>710407330033101</t>
  </si>
  <si>
    <t>7104073300332</t>
  </si>
  <si>
    <t>710407330033201</t>
  </si>
  <si>
    <t>7104073300333</t>
  </si>
  <si>
    <t>710407330033399</t>
  </si>
  <si>
    <t>7104073300334</t>
  </si>
  <si>
    <t>Gastos No Deducibles</t>
  </si>
  <si>
    <t>710407330033499</t>
  </si>
  <si>
    <t>Gastos No Deducibles GS</t>
  </si>
  <si>
    <t>7104073300335</t>
  </si>
  <si>
    <t>710407330033599</t>
  </si>
  <si>
    <t>71040733004</t>
  </si>
  <si>
    <t>7104073300401</t>
  </si>
  <si>
    <t>710407330040199</t>
  </si>
  <si>
    <t>71040733005</t>
  </si>
  <si>
    <t>Seguros pagados</t>
  </si>
  <si>
    <t>7104073300504</t>
  </si>
  <si>
    <t>710407330050499</t>
  </si>
  <si>
    <t>71040733006</t>
  </si>
  <si>
    <t>Servicios básicos</t>
  </si>
  <si>
    <t>7104073300601</t>
  </si>
  <si>
    <t>710407330060199</t>
  </si>
  <si>
    <t>7104073300602</t>
  </si>
  <si>
    <t>Comunicaciones</t>
  </si>
  <si>
    <t>710407330060299</t>
  </si>
  <si>
    <t>Comunicaciones Gs</t>
  </si>
  <si>
    <t>71040733007</t>
  </si>
  <si>
    <t>Depreciaciones del ejercicio</t>
  </si>
  <si>
    <t>7104073300701</t>
  </si>
  <si>
    <t>710407330070199</t>
  </si>
  <si>
    <t>7104073300801</t>
  </si>
  <si>
    <t>7104073300802</t>
  </si>
  <si>
    <t>7104073300901</t>
  </si>
  <si>
    <t>7104073301001</t>
  </si>
  <si>
    <t>7104073301201</t>
  </si>
  <si>
    <t>7104073303501</t>
  </si>
  <si>
    <t>Alquileres pagados - Bienes Inmuebles</t>
  </si>
  <si>
    <t>Alquiler de Bienes Inmuebles USD</t>
  </si>
  <si>
    <t>7104073303502</t>
  </si>
  <si>
    <t>Alquileres pagados - Bienes Muebles</t>
  </si>
  <si>
    <t>710407330350299</t>
  </si>
  <si>
    <t>Alquiler de Bienes Muebles GS</t>
  </si>
  <si>
    <t>7104073304601</t>
  </si>
  <si>
    <t>7104073500401</t>
  </si>
  <si>
    <t>Comisiones y gastos bancarios - Vinculadas</t>
  </si>
  <si>
    <t>7104073500402</t>
  </si>
  <si>
    <t>Comisiones y gastos bancarios  - GND</t>
  </si>
  <si>
    <t>7104073500403</t>
  </si>
  <si>
    <t>Comisiones y gastos bancarios  - No Vinculadas</t>
  </si>
  <si>
    <t>710407350040399</t>
  </si>
  <si>
    <t>Comisiones y gastos bancarios GS - No Vinculados</t>
  </si>
  <si>
    <t>7104073500701</t>
  </si>
  <si>
    <t>7104073500801</t>
  </si>
  <si>
    <t>Impuestos Pagados</t>
  </si>
  <si>
    <t>7104073700101</t>
  </si>
  <si>
    <t>7104073700104</t>
  </si>
  <si>
    <t>710407370010499</t>
  </si>
  <si>
    <t>71040737002</t>
  </si>
  <si>
    <t>Otros gastos fiscales</t>
  </si>
  <si>
    <t>7104073700201</t>
  </si>
  <si>
    <t>Multas y sanciones</t>
  </si>
  <si>
    <t>710407370020199</t>
  </si>
  <si>
    <t>Multas y sanciones GS</t>
  </si>
  <si>
    <t>Total al 30/06/2024</t>
  </si>
  <si>
    <t>Financiera Finexpar S.A.E.C.A.</t>
  </si>
  <si>
    <t>Tu Financiera S.A.E.C.A.</t>
  </si>
  <si>
    <t>Telefonica Celular del Paraguay S.A.E</t>
  </si>
  <si>
    <t>1 al 8.910</t>
  </si>
  <si>
    <t>49.501 al 49.590</t>
  </si>
  <si>
    <t>Titulos de Renta Fija recibidos en Reporto</t>
  </si>
  <si>
    <t xml:space="preserve">CORRESPONDIENTE AL PERIODO COMPRENDIDO DESDE EL 01 DE ENERO HASTA EL 30 DE JUNIO DE 2024 COMPARATIVO CON EL MISMO PERIODO DEL EJERCICIO ANTERIOR </t>
  </si>
  <si>
    <t>Total al 30/06/2023</t>
  </si>
  <si>
    <t>CDA</t>
  </si>
  <si>
    <t>Bonos Corporativos</t>
  </si>
  <si>
    <t>Serie</t>
  </si>
  <si>
    <t>AB0334</t>
  </si>
  <si>
    <t>AC0413</t>
  </si>
  <si>
    <t>AA9956</t>
  </si>
  <si>
    <t>PYTEL05F0104</t>
  </si>
  <si>
    <t>PYTEL07F0284</t>
  </si>
  <si>
    <t>Los estados financieros se expresan en guaraníes y han sido preparados sobre la base de los costos históricos, excepto por el tratamiento asignado a los activos y pasivos monetarios en moneda extranjera; y no reconocen en forma integral los efectos de la inflación en la situación patrimonial y financiera de la Entidad, ni en los resultados de sus operaciones teniendo en cuenta que la corrección monetaria de los estados financieros no constituye una práctica contable aplicada en el Paraguay. De haberse aplicado una corrección monetaria integral de los Estados Financieros podrían haber surgido diferencias en la presentación de la situación patrimonial y financiera, en los resultados de las operaciones y flujos de efectivo de la Entidad al 30 de junio de 2024.</t>
  </si>
  <si>
    <t xml:space="preserve">La preparación de los presentes Estados Financieros requiere que la Gerencia de la Entidad realice estimaciones y evaluaciones que afectan el monto de los activos y pasivos registrados y contingentes, como así también los ingresos y egresos registrados al 30 de junio de 2024. Los resultados reales futuros pueden diferir de las estimaciones y evaluaciones realizadas a la fecha de preparación de los Estados Financieros.			</t>
  </si>
  <si>
    <t>La posición en moneda extranjera al 30 de junio de 2024 y 31 de diciembre de 2023, es como sigue:</t>
  </si>
  <si>
    <t>Tipo
Cambio
30/06/2023</t>
  </si>
  <si>
    <t>Diferencia
Cambio
30/06/2023
(Guaraníes)</t>
  </si>
  <si>
    <t>Los estados financieros han sido preparados de acuerdo con las normas contables, criterios de valuación y normas de presentación establecidas por la Superintendencia de Valores del Banco Central del Paraguay, aplicables a las Administradoras de Fondos Patrimoniales de Inversion, y con Normas de Información Financiera (NIF) emitidas por el Consejo de Contadores Públicos del Paraguay. Los presentes estados financieros abarcan el periodo comprendido desde el 01 de enero hasta el 30 de junio de 2024.</t>
  </si>
  <si>
    <r>
      <rPr>
        <b/>
        <sz val="10"/>
        <color theme="1"/>
        <rFont val="Arial Nova"/>
        <family val="2"/>
      </rPr>
      <t>ATLAS A.F.P.I.S.A.</t>
    </r>
    <r>
      <rPr>
        <sz val="10"/>
        <color theme="1"/>
        <rFont val="Arial Nova"/>
        <family val="2"/>
      </rPr>
      <t xml:space="preserve"> se constituyó con un capital emitido y suscripto por ₲ 50.000.000.000 (Guaraníes cincuenta mil millones) y un Capital Integrado por ₲ 5.000.000.000 (Guaraníes cinco mil millones), según lo establecido en el Artículo 3° del Capítulo 8 de la Resolución CNV CG N° 35/2023. Asimismo, en febrero y junio del corriente año, la Entidad realizó integraciones de capital por valor total de ₲ 4.000.000.000 (Guaraníes cuatro mil millones).</t>
    </r>
  </si>
  <si>
    <t>a) Títulos de Renta Fija recibidos en Reporto</t>
  </si>
  <si>
    <t>Valor Neto
del Activo Fijo
30/06/2024</t>
  </si>
  <si>
    <t>Deudores por Operaciones</t>
  </si>
  <si>
    <t>Ingresos por Intereses de Operaciones de Repo</t>
  </si>
  <si>
    <t>Gastos Bancarios</t>
  </si>
  <si>
    <t>Servicios administrativos</t>
  </si>
  <si>
    <t>Saldo al 
30/06/2024</t>
  </si>
  <si>
    <t>Aranceles Pagados - SIV</t>
  </si>
  <si>
    <t>Las partidas de activos y pasivos en moneda extranjera al 30 de junio de 2024 fueron valuadas al tipo de cambio referencial de cierre proporcionado por el Banco Central del Paraguay (BCP). Asimismo, al 30 de junio de 2023 y 31 de diciembre de 2023 fueron valuadas al tipo de cambio proporcionado por la Dirección Nacional de Ingresos Tributarios (DNIT), el cual no difiere significativamente respecto del vigente en el mercado libre de cambios:</t>
  </si>
  <si>
    <t>Resultado
Ejercicio
30/06/2023</t>
  </si>
  <si>
    <t>CORRESPONDIENTE AL PERIODO COMPRENDIDO DESDE EL 01 DE ENERO HASTA EL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</si>
</sst>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7" formatCode="dd/mm/yyyy;@"/>
    <numFmt numFmtId="178" formatCode="_-* #,##0_-;\-* #,##0_-;_-* &quot;-&quot;??_-;_-@_-"/>
    <numFmt numFmtId="179" formatCode="_ * #,##0_ ;_ * \-#,##0_ ;_ * &quot;-&quot;??_ ;_ @_ "/>
    <numFmt numFmtId="180" formatCode="0_ ;\-0\ "/>
    <numFmt numFmtId="181" formatCode="dd/mm/yyyy"/>
    <numFmt numFmtId="182" formatCode="###,###,###,###,##0.00"/>
    <numFmt numFmtId="183" formatCode="_(* #,##0_);_(* \(#,##0\);_(* \-??_);_(@_)"/>
    <numFmt numFmtId="184" formatCode="#,##0.00_ ;\-#,##0.00\ "/>
  </numFmts>
  <fonts count="96">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u/>
      <sz val="11"/>
      <color theme="10"/>
      <name val="Calibri"/>
      <family val="2"/>
      <scheme val="minor"/>
    </font>
    <font>
      <sz val="11"/>
      <color theme="1"/>
      <name val="Arial Narrow"/>
      <family val="2"/>
    </font>
    <font>
      <b/>
      <sz val="20"/>
      <color theme="1"/>
      <name val="Trebuchet MS"/>
      <family val="2"/>
    </font>
    <font>
      <sz val="11"/>
      <color theme="1"/>
      <name val="Trebuchet MS"/>
      <family val="2"/>
    </font>
    <font>
      <sz val="11"/>
      <color rgb="FFC00000"/>
      <name val="Trebuchet MS"/>
      <family val="2"/>
    </font>
    <font>
      <b/>
      <u/>
      <sz val="11"/>
      <color rgb="FFC00000"/>
      <name val="Trebuchet MS"/>
      <family val="2"/>
    </font>
    <font>
      <b/>
      <u/>
      <sz val="12"/>
      <color rgb="FFC00000"/>
      <name val="Trebuchet MS"/>
      <family val="2"/>
    </font>
    <font>
      <b/>
      <sz val="12"/>
      <color rgb="FFC00000"/>
      <name val="Trebuchet MS"/>
      <family val="2"/>
    </font>
    <font>
      <sz val="12"/>
      <color rgb="FFC00000"/>
      <name val="Trebuchet MS"/>
      <family val="2"/>
    </font>
    <font>
      <u/>
      <sz val="11"/>
      <color rgb="FFC00000"/>
      <name val="Trebuchet MS"/>
      <family val="2"/>
    </font>
    <font>
      <sz val="13"/>
      <color rgb="FFC00000"/>
      <name val="Trebuchet MS"/>
      <family val="2"/>
    </font>
    <font>
      <sz val="13"/>
      <name val="Trebuchet MS"/>
      <family val="2"/>
    </font>
    <font>
      <b/>
      <sz val="12"/>
      <name val="Trebuchet MS"/>
      <family val="2"/>
    </font>
    <font>
      <sz val="12"/>
      <name val="Trebuchet MS"/>
      <family val="2"/>
    </font>
    <font>
      <u/>
      <sz val="11"/>
      <name val="Trebuchet MS"/>
      <family val="2"/>
    </font>
    <font>
      <sz val="11"/>
      <name val="Trebuchet MS"/>
      <family val="2"/>
    </font>
    <font>
      <b/>
      <sz val="13"/>
      <name val="Trebuchet MS"/>
      <family val="2"/>
    </font>
    <font>
      <sz val="10"/>
      <name val="Trebuchet MS"/>
      <family val="2"/>
    </font>
    <font>
      <sz val="11"/>
      <color rgb="FFC00000"/>
      <name val="Arial Nova"/>
      <family val="2"/>
    </font>
    <font>
      <b/>
      <u/>
      <sz val="11"/>
      <color rgb="FFC00000"/>
      <name val="Arial Nova"/>
      <family val="2"/>
    </font>
    <font>
      <b/>
      <u/>
      <sz val="12"/>
      <color rgb="FFC00000"/>
      <name val="Arial Nova"/>
      <family val="2"/>
    </font>
    <font>
      <b/>
      <sz val="12"/>
      <color rgb="FFC00000"/>
      <name val="Arial Nova"/>
      <family val="2"/>
    </font>
    <font>
      <sz val="12"/>
      <color rgb="FFC00000"/>
      <name val="Arial Nova"/>
      <family val="2"/>
    </font>
    <font>
      <sz val="13"/>
      <color rgb="FFC00000"/>
      <name val="Arial Nova"/>
      <family val="2"/>
    </font>
    <font>
      <sz val="10"/>
      <name val="Arial Nova"/>
      <family val="2"/>
    </font>
    <font>
      <u/>
      <sz val="10"/>
      <color theme="10"/>
      <name val="Arial Nova"/>
      <family val="2"/>
    </font>
    <font>
      <b/>
      <sz val="10"/>
      <name val="Arial Nova"/>
      <family val="2"/>
    </font>
    <font>
      <b/>
      <u/>
      <sz val="10"/>
      <color theme="1"/>
      <name val="Arial Nova"/>
      <family val="2"/>
    </font>
    <font>
      <sz val="10"/>
      <color theme="1"/>
      <name val="Arial Nova"/>
      <family val="2"/>
    </font>
    <font>
      <b/>
      <sz val="10"/>
      <color theme="1"/>
      <name val="Arial Nova"/>
      <family val="2"/>
    </font>
    <font>
      <b/>
      <sz val="10"/>
      <color rgb="FF000000"/>
      <name val="Arial Nova"/>
      <family val="2"/>
    </font>
    <font>
      <b/>
      <sz val="10"/>
      <color theme="0"/>
      <name val="Arial Nova"/>
      <family val="2"/>
    </font>
    <font>
      <sz val="10"/>
      <color rgb="FF000000"/>
      <name val="Arial Nova"/>
      <family val="2"/>
    </font>
    <font>
      <b/>
      <sz val="10"/>
      <color rgb="FFFFFFFF"/>
      <name val="Arial Nova"/>
      <family val="2"/>
    </font>
    <font>
      <sz val="10.5"/>
      <name val="Arial Nova"/>
      <family val="2"/>
    </font>
    <font>
      <sz val="10.5"/>
      <color rgb="FFFF0000"/>
      <name val="Arial Nova"/>
      <family val="2"/>
    </font>
    <font>
      <sz val="10.5"/>
      <color theme="1"/>
      <name val="Arial Nova"/>
      <family val="2"/>
    </font>
    <font>
      <b/>
      <sz val="10.5"/>
      <color theme="1"/>
      <name val="Arial Nova"/>
      <family val="2"/>
    </font>
    <font>
      <u/>
      <sz val="10.5"/>
      <color theme="10"/>
      <name val="Arial Nova"/>
      <family val="2"/>
    </font>
    <font>
      <b/>
      <sz val="10.5"/>
      <name val="Arial Nova"/>
      <family val="2"/>
    </font>
    <font>
      <b/>
      <sz val="10.5"/>
      <color theme="0"/>
      <name val="Arial Nova"/>
      <family val="2"/>
    </font>
    <font>
      <b/>
      <sz val="10.5"/>
      <color rgb="FFFF0000"/>
      <name val="Arial Nova"/>
      <family val="2"/>
    </font>
    <font>
      <sz val="10.5"/>
      <color theme="0"/>
      <name val="Arial Nova"/>
      <family val="2"/>
    </font>
    <font>
      <sz val="10"/>
      <color rgb="FFC00000"/>
      <name val="Arial Nova"/>
      <family val="2"/>
    </font>
    <font>
      <sz val="10"/>
      <color theme="0"/>
      <name val="Arial Nova"/>
      <family val="2"/>
    </font>
    <font>
      <b/>
      <sz val="10"/>
      <color rgb="FF0000FF"/>
      <name val="Arial Nova"/>
      <family val="2"/>
    </font>
    <font>
      <u/>
      <sz val="10"/>
      <color theme="1"/>
      <name val="Arial Nova"/>
      <family val="2"/>
    </font>
    <font>
      <b/>
      <u/>
      <sz val="10"/>
      <color rgb="FF0000FF"/>
      <name val="Arial Nova"/>
      <family val="2"/>
    </font>
    <font>
      <sz val="10"/>
      <color rgb="FFFF0000"/>
      <name val="Arial Nova"/>
      <family val="2"/>
    </font>
    <font>
      <sz val="10"/>
      <color rgb="FF0000FF"/>
      <name val="Arial Nova"/>
      <family val="2"/>
    </font>
    <font>
      <b/>
      <i/>
      <sz val="10"/>
      <color rgb="FF0000FF"/>
      <name val="Arial Nova"/>
      <family val="2"/>
    </font>
    <font>
      <i/>
      <sz val="10"/>
      <color theme="1"/>
      <name val="Arial Nova"/>
      <family val="2"/>
    </font>
    <font>
      <b/>
      <sz val="12"/>
      <color theme="1"/>
      <name val="Arial Nova"/>
      <family val="2"/>
    </font>
    <font>
      <i/>
      <sz val="10"/>
      <name val="Arial Nova"/>
      <family val="2"/>
    </font>
    <font>
      <b/>
      <sz val="16"/>
      <color theme="1"/>
      <name val="Arial Nova"/>
      <family val="2"/>
    </font>
    <font>
      <sz val="11"/>
      <color theme="1"/>
      <name val="Arial Nova"/>
      <family val="2"/>
    </font>
    <font>
      <b/>
      <sz val="11"/>
      <color theme="1"/>
      <name val="Arial Nova"/>
      <family val="2"/>
    </font>
    <font>
      <b/>
      <sz val="15"/>
      <color theme="1"/>
      <name val="Arial Nova"/>
      <family val="2"/>
    </font>
    <font>
      <b/>
      <sz val="8"/>
      <color rgb="FF000000"/>
      <name val="EYInterstate Light"/>
    </font>
    <font>
      <b/>
      <sz val="8"/>
      <color theme="1"/>
      <name val="EYInterstate Light"/>
    </font>
    <font>
      <b/>
      <sz val="11"/>
      <color theme="1"/>
      <name val="Arial Narrow"/>
      <family val="2"/>
    </font>
    <font>
      <b/>
      <sz val="10"/>
      <name val="Calibri"/>
      <family val="2"/>
    </font>
    <font>
      <sz val="10"/>
      <name val="Calibri"/>
      <family val="2"/>
    </font>
    <font>
      <b/>
      <sz val="10"/>
      <name val="Arial"/>
      <family val="2"/>
    </font>
    <font>
      <sz val="10"/>
      <color theme="1"/>
      <name val="Calibri"/>
      <family val="2"/>
      <scheme val="minor"/>
    </font>
    <font>
      <sz val="9"/>
      <name val="Arial"/>
      <family val="2"/>
    </font>
    <font>
      <b/>
      <sz val="8"/>
      <color theme="0"/>
      <name val="Arial"/>
      <family val="2"/>
    </font>
    <font>
      <b/>
      <sz val="8"/>
      <name val="Arial"/>
      <family val="2"/>
    </font>
    <font>
      <sz val="8"/>
      <name val="Arial"/>
      <family val="2"/>
    </font>
    <font>
      <sz val="8"/>
      <color rgb="FFFF0000"/>
      <name val="Arial"/>
      <family val="2"/>
    </font>
    <font>
      <b/>
      <sz val="8"/>
      <color rgb="FFFF0000"/>
      <name val="Arial"/>
      <family val="2"/>
    </font>
    <font>
      <sz val="10"/>
      <color indexed="8"/>
      <name val="Arial"/>
      <family val="2"/>
    </font>
    <font>
      <b/>
      <sz val="10"/>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79998168889431442"/>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ck">
        <color rgb="FFC00000"/>
      </top>
      <bottom/>
      <diagonal/>
    </border>
    <border>
      <left/>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20"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94" fillId="0" borderId="0">
      <alignment vertical="top"/>
    </xf>
  </cellStyleXfs>
  <cellXfs count="544">
    <xf numFmtId="0" fontId="0" fillId="0" borderId="0" xfId="0"/>
    <xf numFmtId="0" fontId="24" fillId="0" borderId="0" xfId="0" applyFont="1"/>
    <xf numFmtId="0" fontId="25" fillId="0" borderId="0" xfId="0" applyFont="1" applyAlignment="1">
      <alignment vertical="center"/>
    </xf>
    <xf numFmtId="0" fontId="26" fillId="0" borderId="0" xfId="0" applyFont="1"/>
    <xf numFmtId="0" fontId="27" fillId="0" borderId="0" xfId="0" applyFont="1"/>
    <xf numFmtId="0" fontId="28" fillId="0" borderId="0" xfId="0" applyFont="1" applyAlignment="1">
      <alignment horizontal="center"/>
    </xf>
    <xf numFmtId="0" fontId="29" fillId="0" borderId="0" xfId="0" applyFont="1" applyAlignment="1">
      <alignment horizontal="center"/>
    </xf>
    <xf numFmtId="0" fontId="27" fillId="0" borderId="24" xfId="0" applyFont="1" applyBorder="1"/>
    <xf numFmtId="0" fontId="28" fillId="0" borderId="24" xfId="0" applyFont="1" applyBorder="1" applyAlignment="1">
      <alignment horizontal="center"/>
    </xf>
    <xf numFmtId="0" fontId="29" fillId="0" borderId="24" xfId="0" applyFont="1" applyBorder="1" applyAlignment="1">
      <alignment horizontal="center"/>
    </xf>
    <xf numFmtId="0" fontId="30" fillId="0" borderId="0" xfId="0" applyFont="1"/>
    <xf numFmtId="0" fontId="31" fillId="0" borderId="0" xfId="0" applyFont="1"/>
    <xf numFmtId="0" fontId="32" fillId="0" borderId="0" xfId="58" applyFont="1" applyFill="1" applyBorder="1" applyAlignment="1">
      <alignment horizontal="center"/>
    </xf>
    <xf numFmtId="0" fontId="32" fillId="0" borderId="0" xfId="58" quotePrefix="1" applyFont="1" applyFill="1" applyBorder="1"/>
    <xf numFmtId="0" fontId="33" fillId="0" borderId="0" xfId="0" applyFont="1"/>
    <xf numFmtId="0" fontId="27" fillId="0" borderId="0" xfId="0" applyFont="1" applyAlignment="1">
      <alignment horizontal="center"/>
    </xf>
    <xf numFmtId="0" fontId="34" fillId="0" borderId="0" xfId="0" applyFont="1"/>
    <xf numFmtId="0" fontId="35" fillId="0" borderId="0" xfId="0" applyFont="1"/>
    <xf numFmtId="0" fontId="36" fillId="0" borderId="0" xfId="0" applyFont="1"/>
    <xf numFmtId="0" fontId="37" fillId="0" borderId="0" xfId="58" applyFont="1" applyFill="1" applyBorder="1" applyAlignment="1">
      <alignment horizontal="center"/>
    </xf>
    <xf numFmtId="0" fontId="38" fillId="0" borderId="0" xfId="0" applyFont="1"/>
    <xf numFmtId="0" fontId="37" fillId="0" borderId="0" xfId="58" quotePrefix="1" applyFont="1" applyFill="1" applyBorder="1"/>
    <xf numFmtId="0" fontId="38" fillId="0" borderId="0" xfId="0" applyFont="1" applyAlignment="1">
      <alignment horizontal="center"/>
    </xf>
    <xf numFmtId="0" fontId="37" fillId="0" borderId="0" xfId="58" quotePrefix="1" applyFont="1" applyFill="1" applyBorder="1" applyAlignment="1">
      <alignment horizontal="center"/>
    </xf>
    <xf numFmtId="0" fontId="39" fillId="0" borderId="0" xfId="0" applyFont="1"/>
    <xf numFmtId="0" fontId="40" fillId="0" borderId="0" xfId="0" applyFont="1" applyAlignment="1">
      <alignment horizontal="center"/>
    </xf>
    <xf numFmtId="0" fontId="41" fillId="0" borderId="0" xfId="0" applyFont="1"/>
    <xf numFmtId="0" fontId="42" fillId="0" borderId="0" xfId="0" applyFont="1" applyAlignment="1">
      <alignment horizontal="center"/>
    </xf>
    <xf numFmtId="0" fontId="43" fillId="0" borderId="0" xfId="0" applyFont="1" applyAlignment="1">
      <alignment horizontal="center"/>
    </xf>
    <xf numFmtId="0" fontId="44" fillId="0" borderId="0" xfId="0" applyFont="1"/>
    <xf numFmtId="0" fontId="45" fillId="0" borderId="0" xfId="0" applyFont="1"/>
    <xf numFmtId="0" fontId="46" fillId="0" borderId="0" xfId="0" applyFont="1"/>
    <xf numFmtId="0" fontId="41" fillId="0" borderId="0" xfId="0" applyFont="1" applyAlignment="1">
      <alignment horizontal="center"/>
    </xf>
    <xf numFmtId="0" fontId="47" fillId="0" borderId="0" xfId="46" applyFont="1"/>
    <xf numFmtId="0" fontId="48" fillId="0" borderId="0" xfId="58" applyFont="1" applyFill="1" applyAlignment="1">
      <alignment horizontal="center" vertical="center"/>
    </xf>
    <xf numFmtId="170" fontId="49" fillId="0" borderId="0" xfId="44" applyFont="1" applyAlignment="1">
      <alignment vertical="center" wrapText="1"/>
    </xf>
    <xf numFmtId="0" fontId="51" fillId="0" borderId="0" xfId="0" applyFont="1"/>
    <xf numFmtId="0" fontId="52" fillId="0" borderId="0" xfId="0" applyFont="1" applyAlignment="1">
      <alignment horizontal="justify" vertical="center"/>
    </xf>
    <xf numFmtId="0" fontId="52" fillId="0" borderId="0" xfId="0" applyFont="1" applyAlignment="1">
      <alignment horizontal="left" vertical="center"/>
    </xf>
    <xf numFmtId="0" fontId="52" fillId="0" borderId="0" xfId="0" applyFont="1" applyAlignment="1">
      <alignment vertical="center"/>
    </xf>
    <xf numFmtId="0" fontId="51" fillId="0" borderId="0" xfId="0" applyFont="1" applyAlignment="1">
      <alignment vertical="center"/>
    </xf>
    <xf numFmtId="0" fontId="53" fillId="0" borderId="0" xfId="0" applyFont="1" applyAlignment="1">
      <alignment horizontal="justify" vertical="center"/>
    </xf>
    <xf numFmtId="0" fontId="54" fillId="33" borderId="10" xfId="0" applyFont="1" applyFill="1" applyBorder="1" applyAlignment="1">
      <alignment horizontal="center" vertical="center"/>
    </xf>
    <xf numFmtId="0" fontId="55" fillId="0" borderId="10" xfId="0" applyFont="1" applyBorder="1" applyAlignment="1">
      <alignment horizontal="center" vertical="center"/>
    </xf>
    <xf numFmtId="0" fontId="55" fillId="0" borderId="10" xfId="0" applyFont="1" applyBorder="1" applyAlignment="1">
      <alignment horizontal="centerContinuous" vertical="center"/>
    </xf>
    <xf numFmtId="0" fontId="51" fillId="0" borderId="0" xfId="0" applyFont="1" applyAlignment="1">
      <alignment horizontal="left" vertical="center"/>
    </xf>
    <xf numFmtId="0" fontId="55" fillId="0" borderId="0" xfId="0" applyFont="1" applyAlignment="1">
      <alignment vertical="center"/>
    </xf>
    <xf numFmtId="6" fontId="55" fillId="0" borderId="0" xfId="0" applyNumberFormat="1" applyFont="1" applyAlignment="1">
      <alignment vertical="center"/>
    </xf>
    <xf numFmtId="0" fontId="54" fillId="33" borderId="10" xfId="0" applyFont="1" applyFill="1" applyBorder="1" applyAlignment="1">
      <alignment horizontal="center" vertical="center" wrapText="1"/>
    </xf>
    <xf numFmtId="0" fontId="55" fillId="0" borderId="10" xfId="0" applyFont="1" applyBorder="1" applyAlignment="1">
      <alignment vertical="center"/>
    </xf>
    <xf numFmtId="3" fontId="55" fillId="0" borderId="10" xfId="0" applyNumberFormat="1" applyFont="1" applyBorder="1" applyAlignment="1">
      <alignment horizontal="center" vertical="center"/>
    </xf>
    <xf numFmtId="3" fontId="55" fillId="0" borderId="10" xfId="0" applyNumberFormat="1" applyFont="1" applyBorder="1" applyAlignment="1">
      <alignment horizontal="right" vertical="center"/>
    </xf>
    <xf numFmtId="10" fontId="55" fillId="0" borderId="10" xfId="0" applyNumberFormat="1" applyFont="1" applyBorder="1" applyAlignment="1">
      <alignment horizontal="right" vertical="center"/>
    </xf>
    <xf numFmtId="3" fontId="47" fillId="0" borderId="0" xfId="46" applyNumberFormat="1" applyFont="1"/>
    <xf numFmtId="0" fontId="53" fillId="0" borderId="0" xfId="0" applyFont="1" applyAlignment="1">
      <alignment vertical="center"/>
    </xf>
    <xf numFmtId="0" fontId="54" fillId="33" borderId="10" xfId="0" applyFont="1" applyFill="1" applyBorder="1" applyAlignment="1">
      <alignment horizontal="centerContinuous" vertical="center"/>
    </xf>
    <xf numFmtId="0" fontId="55" fillId="0" borderId="10" xfId="0" applyFont="1" applyBorder="1" applyAlignment="1">
      <alignment horizontal="center" vertical="center" wrapText="1"/>
    </xf>
    <xf numFmtId="0" fontId="49" fillId="0" borderId="0" xfId="49" quotePrefix="1" applyFont="1" applyAlignment="1">
      <alignment horizontal="center"/>
    </xf>
    <xf numFmtId="0" fontId="49" fillId="0" borderId="0" xfId="46" applyFont="1" applyAlignment="1">
      <alignment horizontal="center"/>
    </xf>
    <xf numFmtId="0" fontId="52" fillId="0" borderId="0" xfId="0" applyFont="1" applyAlignment="1">
      <alignment horizontal="center"/>
    </xf>
    <xf numFmtId="0" fontId="47" fillId="0" borderId="0" xfId="49" quotePrefix="1" applyFont="1" applyAlignment="1">
      <alignment horizontal="center"/>
    </xf>
    <xf numFmtId="0" fontId="47" fillId="0" borderId="0" xfId="46" applyFont="1" applyAlignment="1">
      <alignment horizontal="center"/>
    </xf>
    <xf numFmtId="0" fontId="47" fillId="0" borderId="0" xfId="49" applyFont="1"/>
    <xf numFmtId="0" fontId="47" fillId="0" borderId="0" xfId="49" quotePrefix="1" applyFont="1" applyAlignment="1">
      <alignment horizontal="left"/>
    </xf>
    <xf numFmtId="0" fontId="48" fillId="0" borderId="0" xfId="58" applyFont="1" applyAlignment="1">
      <alignment vertical="center"/>
    </xf>
    <xf numFmtId="0" fontId="49" fillId="0" borderId="0" xfId="46" applyFont="1"/>
    <xf numFmtId="0" fontId="57" fillId="0" borderId="0" xfId="46" applyFont="1"/>
    <xf numFmtId="0" fontId="58" fillId="0" borderId="0" xfId="46" applyFont="1"/>
    <xf numFmtId="0" fontId="59" fillId="0" borderId="0" xfId="0" applyFont="1"/>
    <xf numFmtId="0" fontId="60" fillId="0" borderId="0" xfId="0" applyFont="1"/>
    <xf numFmtId="0" fontId="61" fillId="0" borderId="0" xfId="58" applyFont="1" applyFill="1" applyAlignment="1">
      <alignment horizontal="center" vertical="center"/>
    </xf>
    <xf numFmtId="0" fontId="58" fillId="0" borderId="0" xfId="0" applyFont="1"/>
    <xf numFmtId="0" fontId="60" fillId="0" borderId="0" xfId="0" applyFont="1" applyAlignment="1">
      <alignment horizontal="center" vertical="center"/>
    </xf>
    <xf numFmtId="0" fontId="59" fillId="0" borderId="0" xfId="0" applyFont="1" applyAlignment="1">
      <alignment horizontal="center" vertical="center"/>
    </xf>
    <xf numFmtId="0" fontId="63" fillId="33" borderId="0" xfId="0" applyFont="1" applyFill="1" applyAlignment="1">
      <alignment horizontal="center" vertical="center"/>
    </xf>
    <xf numFmtId="0" fontId="63" fillId="33" borderId="0" xfId="0" applyFont="1" applyFill="1" applyAlignment="1">
      <alignment horizontal="left" vertical="center"/>
    </xf>
    <xf numFmtId="177" fontId="63" fillId="33" borderId="0" xfId="0" applyNumberFormat="1" applyFont="1" applyFill="1" applyAlignment="1">
      <alignment horizontal="center" vertical="center" wrapText="1"/>
    </xf>
    <xf numFmtId="0" fontId="60" fillId="0" borderId="20" xfId="0" applyFont="1" applyBorder="1" applyAlignment="1">
      <alignment horizontal="left" indent="1"/>
    </xf>
    <xf numFmtId="0" fontId="60" fillId="0" borderId="17" xfId="0" applyFont="1" applyBorder="1" applyAlignment="1">
      <alignment horizontal="left" indent="1"/>
    </xf>
    <xf numFmtId="174" fontId="59" fillId="0" borderId="13" xfId="1" applyNumberFormat="1" applyFont="1" applyFill="1" applyBorder="1"/>
    <xf numFmtId="174" fontId="59" fillId="0" borderId="20" xfId="1" applyNumberFormat="1" applyFont="1" applyFill="1" applyBorder="1"/>
    <xf numFmtId="0" fontId="60" fillId="0" borderId="17" xfId="0" applyFont="1" applyBorder="1" applyAlignment="1">
      <alignment horizontal="left" vertical="center"/>
    </xf>
    <xf numFmtId="0" fontId="59" fillId="0" borderId="15" xfId="0" applyFont="1" applyBorder="1"/>
    <xf numFmtId="0" fontId="60" fillId="0" borderId="15" xfId="0" applyFont="1" applyBorder="1" applyAlignment="1">
      <alignment horizontal="left" indent="1"/>
    </xf>
    <xf numFmtId="0" fontId="60" fillId="0" borderId="0" xfId="0" applyFont="1" applyAlignment="1">
      <alignment horizontal="center"/>
    </xf>
    <xf numFmtId="169" fontId="60" fillId="0" borderId="15" xfId="1" applyNumberFormat="1" applyFont="1" applyFill="1" applyBorder="1"/>
    <xf numFmtId="169" fontId="59" fillId="0" borderId="0" xfId="1" applyNumberFormat="1" applyFont="1" applyFill="1" applyBorder="1" applyAlignment="1">
      <alignment horizontal="left" vertical="top"/>
    </xf>
    <xf numFmtId="169" fontId="60" fillId="0" borderId="0" xfId="1" applyNumberFormat="1" applyFont="1" applyFill="1" applyBorder="1" applyAlignment="1">
      <alignment horizontal="left" vertical="center"/>
    </xf>
    <xf numFmtId="0" fontId="59" fillId="0" borderId="15" xfId="0" applyFont="1" applyBorder="1" applyAlignment="1">
      <alignment horizontal="left" indent="1"/>
    </xf>
    <xf numFmtId="0" fontId="59" fillId="0" borderId="0" xfId="0" applyFont="1" applyAlignment="1">
      <alignment horizontal="center"/>
    </xf>
    <xf numFmtId="169" fontId="59" fillId="0" borderId="15" xfId="1" applyNumberFormat="1" applyFont="1" applyFill="1" applyBorder="1"/>
    <xf numFmtId="0" fontId="59" fillId="0" borderId="0" xfId="0" applyFont="1" applyAlignment="1">
      <alignment horizontal="left"/>
    </xf>
    <xf numFmtId="169" fontId="59" fillId="0" borderId="0" xfId="1" applyNumberFormat="1" applyFont="1" applyFill="1" applyBorder="1" applyAlignment="1">
      <alignment horizontal="left" vertical="center"/>
    </xf>
    <xf numFmtId="0" fontId="59" fillId="0" borderId="15" xfId="0" applyFont="1" applyBorder="1" applyAlignment="1">
      <alignment horizontal="left" wrapText="1" indent="1"/>
    </xf>
    <xf numFmtId="0" fontId="59" fillId="0" borderId="0" xfId="0" applyFont="1" applyAlignment="1">
      <alignment horizontal="center" wrapText="1"/>
    </xf>
    <xf numFmtId="169" fontId="59" fillId="0" borderId="15" xfId="1" applyNumberFormat="1" applyFont="1" applyFill="1" applyBorder="1" applyAlignment="1">
      <alignment vertical="center"/>
    </xf>
    <xf numFmtId="169" fontId="60" fillId="0" borderId="0" xfId="1" applyNumberFormat="1" applyFont="1" applyFill="1" applyBorder="1" applyAlignment="1">
      <alignment horizontal="left" vertical="center" wrapText="1"/>
    </xf>
    <xf numFmtId="0" fontId="60" fillId="0" borderId="15" xfId="0" applyFont="1" applyBorder="1"/>
    <xf numFmtId="0" fontId="64" fillId="0" borderId="0" xfId="0" applyFont="1"/>
    <xf numFmtId="0" fontId="59" fillId="0" borderId="0" xfId="0" applyFont="1" applyAlignment="1">
      <alignment horizontal="left" indent="1"/>
    </xf>
    <xf numFmtId="0" fontId="60" fillId="0" borderId="0" xfId="0" applyFont="1" applyAlignment="1">
      <alignment horizontal="left" indent="1"/>
    </xf>
    <xf numFmtId="169" fontId="60" fillId="0" borderId="0" xfId="1" applyNumberFormat="1" applyFont="1" applyFill="1" applyBorder="1" applyAlignment="1">
      <alignment horizontal="left"/>
    </xf>
    <xf numFmtId="169" fontId="60" fillId="0" borderId="0" xfId="1" applyNumberFormat="1" applyFont="1" applyFill="1" applyBorder="1" applyAlignment="1">
      <alignment horizontal="left" wrapText="1"/>
    </xf>
    <xf numFmtId="0" fontId="59" fillId="0" borderId="15" xfId="0" applyFont="1" applyBorder="1" applyAlignment="1">
      <alignment horizontal="left" vertical="center" wrapText="1" indent="1"/>
    </xf>
    <xf numFmtId="0" fontId="59" fillId="0" borderId="0" xfId="0" applyFont="1" applyAlignment="1">
      <alignment horizontal="center" vertical="center" wrapText="1"/>
    </xf>
    <xf numFmtId="169" fontId="59" fillId="0" borderId="0" xfId="1" applyNumberFormat="1" applyFont="1" applyFill="1" applyBorder="1" applyAlignment="1">
      <alignment horizontal="left" wrapText="1"/>
    </xf>
    <xf numFmtId="0" fontId="60" fillId="0" borderId="15" xfId="0" applyFont="1" applyBorder="1" applyAlignment="1">
      <alignment horizontal="left" vertical="top" wrapText="1" indent="1"/>
    </xf>
    <xf numFmtId="0" fontId="60" fillId="0" borderId="15" xfId="0" applyFont="1" applyBorder="1" applyAlignment="1">
      <alignment horizontal="left" vertical="center" indent="1"/>
    </xf>
    <xf numFmtId="169" fontId="60" fillId="0" borderId="15" xfId="1" applyNumberFormat="1" applyFont="1" applyFill="1" applyBorder="1" applyAlignment="1">
      <alignment vertical="center"/>
    </xf>
    <xf numFmtId="41" fontId="60" fillId="0" borderId="15" xfId="51" applyFont="1" applyFill="1" applyBorder="1"/>
    <xf numFmtId="169" fontId="59" fillId="0" borderId="0" xfId="1" applyNumberFormat="1" applyFont="1" applyFill="1" applyBorder="1" applyAlignment="1">
      <alignment horizontal="left"/>
    </xf>
    <xf numFmtId="0" fontId="58" fillId="0" borderId="15" xfId="0" applyFont="1" applyBorder="1"/>
    <xf numFmtId="0" fontId="65" fillId="0" borderId="0" xfId="0" applyFont="1"/>
    <xf numFmtId="0" fontId="60" fillId="0" borderId="21" xfId="0" applyFont="1" applyBorder="1" applyAlignment="1">
      <alignment horizontal="left" indent="1"/>
    </xf>
    <xf numFmtId="0" fontId="60" fillId="0" borderId="25" xfId="0" applyFont="1" applyBorder="1" applyAlignment="1">
      <alignment horizontal="left" indent="1"/>
    </xf>
    <xf numFmtId="41" fontId="60" fillId="0" borderId="21" xfId="51" applyFont="1" applyFill="1" applyBorder="1"/>
    <xf numFmtId="41" fontId="58" fillId="0" borderId="0" xfId="0" applyNumberFormat="1" applyFont="1"/>
    <xf numFmtId="174" fontId="59" fillId="0" borderId="0" xfId="0" applyNumberFormat="1" applyFont="1"/>
    <xf numFmtId="0" fontId="62" fillId="0" borderId="0" xfId="49" quotePrefix="1" applyFont="1"/>
    <xf numFmtId="0" fontId="62" fillId="0" borderId="0" xfId="49" quotePrefix="1" applyFont="1" applyAlignment="1">
      <alignment horizontal="center"/>
    </xf>
    <xf numFmtId="0" fontId="64" fillId="0" borderId="0" xfId="0" applyFont="1" applyAlignment="1">
      <alignment horizontal="center"/>
    </xf>
    <xf numFmtId="0" fontId="63" fillId="0" borderId="0" xfId="0" applyFont="1" applyAlignment="1">
      <alignment horizontal="center"/>
    </xf>
    <xf numFmtId="0" fontId="57" fillId="0" borderId="0" xfId="49" quotePrefix="1" applyFont="1" applyAlignment="1">
      <alignment horizontal="center"/>
    </xf>
    <xf numFmtId="0" fontId="57" fillId="0" borderId="0" xfId="46" applyFont="1" applyAlignment="1">
      <alignment horizontal="center"/>
    </xf>
    <xf numFmtId="0" fontId="58" fillId="0" borderId="0" xfId="0" applyFont="1" applyAlignment="1">
      <alignment horizontal="center"/>
    </xf>
    <xf numFmtId="0" fontId="65" fillId="0" borderId="0" xfId="0" applyFont="1" applyAlignment="1">
      <alignment horizontal="center"/>
    </xf>
    <xf numFmtId="0" fontId="60" fillId="0" borderId="0" xfId="0" applyFont="1" applyAlignment="1">
      <alignment horizontal="center" wrapText="1"/>
    </xf>
    <xf numFmtId="0" fontId="59" fillId="0" borderId="0" xfId="0" applyFont="1" applyAlignment="1">
      <alignment wrapText="1"/>
    </xf>
    <xf numFmtId="0" fontId="51" fillId="0" borderId="0" xfId="0" applyFont="1" applyAlignment="1">
      <alignment wrapText="1"/>
    </xf>
    <xf numFmtId="0" fontId="52" fillId="0" borderId="0" xfId="0" applyFont="1" applyAlignment="1">
      <alignment horizontal="center" vertical="center"/>
    </xf>
    <xf numFmtId="0" fontId="51" fillId="0" borderId="10" xfId="0" applyFont="1" applyBorder="1" applyAlignment="1">
      <alignment vertical="center" wrapText="1"/>
    </xf>
    <xf numFmtId="41" fontId="52" fillId="0" borderId="10" xfId="51" applyFont="1" applyFill="1" applyBorder="1" applyAlignment="1">
      <alignment vertical="center"/>
    </xf>
    <xf numFmtId="166" fontId="52" fillId="0" borderId="10" xfId="51" applyNumberFormat="1" applyFont="1" applyFill="1" applyBorder="1" applyAlignment="1">
      <alignment vertical="center"/>
    </xf>
    <xf numFmtId="168" fontId="51" fillId="0" borderId="0" xfId="1" applyFont="1" applyFill="1" applyAlignment="1">
      <alignment vertical="center"/>
    </xf>
    <xf numFmtId="0" fontId="52" fillId="0" borderId="10" xfId="0" applyFont="1" applyBorder="1" applyAlignment="1">
      <alignment vertical="center" wrapText="1"/>
    </xf>
    <xf numFmtId="166" fontId="51" fillId="0" borderId="10" xfId="51" applyNumberFormat="1" applyFont="1" applyFill="1" applyBorder="1" applyAlignment="1">
      <alignment vertical="center"/>
    </xf>
    <xf numFmtId="174" fontId="51" fillId="0" borderId="0" xfId="0" applyNumberFormat="1" applyFont="1" applyAlignment="1">
      <alignment vertical="center"/>
    </xf>
    <xf numFmtId="49" fontId="51" fillId="0" borderId="10" xfId="0" applyNumberFormat="1" applyFont="1" applyBorder="1" applyAlignment="1">
      <alignment vertical="center" wrapText="1"/>
    </xf>
    <xf numFmtId="41" fontId="51" fillId="0" borderId="0" xfId="51" applyFont="1" applyFill="1" applyAlignment="1">
      <alignment vertical="center"/>
    </xf>
    <xf numFmtId="168" fontId="66" fillId="0" borderId="0" xfId="1" applyFont="1" applyFill="1" applyAlignment="1">
      <alignment vertical="center"/>
    </xf>
    <xf numFmtId="168" fontId="67" fillId="0" borderId="0" xfId="1" applyFont="1" applyFill="1" applyAlignment="1">
      <alignment vertical="center"/>
    </xf>
    <xf numFmtId="168" fontId="51" fillId="0" borderId="0" xfId="1" applyFont="1" applyFill="1"/>
    <xf numFmtId="168" fontId="51" fillId="0" borderId="0" xfId="0" applyNumberFormat="1" applyFont="1"/>
    <xf numFmtId="0" fontId="51" fillId="0" borderId="0" xfId="0" applyFont="1" applyAlignment="1">
      <alignment horizontal="center"/>
    </xf>
    <xf numFmtId="0" fontId="52" fillId="0" borderId="0" xfId="0" applyFont="1" applyAlignment="1">
      <alignment horizontal="center" wrapText="1"/>
    </xf>
    <xf numFmtId="0" fontId="49" fillId="0" borderId="0" xfId="49" applyFont="1" applyAlignment="1">
      <alignment horizontal="center"/>
    </xf>
    <xf numFmtId="0" fontId="47" fillId="0" borderId="0" xfId="49" applyFont="1" applyAlignment="1">
      <alignment horizontal="center"/>
    </xf>
    <xf numFmtId="169" fontId="60" fillId="0" borderId="17" xfId="1" applyNumberFormat="1" applyFont="1" applyFill="1" applyBorder="1" applyAlignment="1">
      <alignment horizontal="left" vertical="center"/>
    </xf>
    <xf numFmtId="0" fontId="54" fillId="33" borderId="0" xfId="0" applyFont="1" applyFill="1"/>
    <xf numFmtId="0" fontId="68" fillId="0" borderId="15" xfId="0" applyFont="1" applyBorder="1"/>
    <xf numFmtId="0" fontId="52" fillId="0" borderId="20" xfId="0" applyFont="1" applyBorder="1"/>
    <xf numFmtId="0" fontId="52" fillId="0" borderId="17" xfId="0" applyFont="1" applyBorder="1"/>
    <xf numFmtId="172" fontId="52" fillId="0" borderId="13" xfId="1" applyNumberFormat="1" applyFont="1" applyFill="1" applyBorder="1" applyAlignment="1">
      <alignment horizontal="left" indent="1"/>
    </xf>
    <xf numFmtId="0" fontId="51" fillId="0" borderId="15" xfId="0" applyFont="1" applyBorder="1"/>
    <xf numFmtId="0" fontId="69" fillId="0" borderId="0" xfId="0" applyFont="1"/>
    <xf numFmtId="172" fontId="51" fillId="0" borderId="18" xfId="1" applyNumberFormat="1" applyFont="1" applyFill="1" applyBorder="1" applyAlignment="1">
      <alignment horizontal="left" indent="1"/>
    </xf>
    <xf numFmtId="166" fontId="51" fillId="0" borderId="0" xfId="0" applyNumberFormat="1" applyFont="1"/>
    <xf numFmtId="49" fontId="51" fillId="0" borderId="15" xfId="0" applyNumberFormat="1" applyFont="1" applyBorder="1"/>
    <xf numFmtId="49" fontId="51" fillId="0" borderId="0" xfId="0" applyNumberFormat="1" applyFont="1"/>
    <xf numFmtId="49" fontId="52" fillId="0" borderId="0" xfId="0" applyNumberFormat="1" applyFont="1" applyAlignment="1">
      <alignment horizontal="center"/>
    </xf>
    <xf numFmtId="0" fontId="52" fillId="0" borderId="0" xfId="0" applyFont="1"/>
    <xf numFmtId="0" fontId="52" fillId="0" borderId="15" xfId="0" applyFont="1" applyBorder="1"/>
    <xf numFmtId="0" fontId="50" fillId="0" borderId="0" xfId="0" applyFont="1" applyAlignment="1">
      <alignment horizontal="center"/>
    </xf>
    <xf numFmtId="172" fontId="52" fillId="0" borderId="18" xfId="1" applyNumberFormat="1" applyFont="1" applyFill="1" applyBorder="1" applyAlignment="1">
      <alignment horizontal="left" indent="1"/>
    </xf>
    <xf numFmtId="0" fontId="70" fillId="0" borderId="15" xfId="0" applyFont="1" applyBorder="1"/>
    <xf numFmtId="0" fontId="71" fillId="0" borderId="15" xfId="0" quotePrefix="1" applyFont="1" applyBorder="1"/>
    <xf numFmtId="49" fontId="51" fillId="0" borderId="15" xfId="0" quotePrefix="1" applyNumberFormat="1" applyFont="1" applyBorder="1"/>
    <xf numFmtId="49" fontId="51" fillId="0" borderId="0" xfId="0" quotePrefix="1" applyNumberFormat="1" applyFont="1"/>
    <xf numFmtId="0" fontId="72" fillId="0" borderId="15" xfId="0" applyFont="1" applyBorder="1"/>
    <xf numFmtId="0" fontId="67" fillId="0" borderId="0" xfId="0" applyFont="1"/>
    <xf numFmtId="0" fontId="73" fillId="0" borderId="15" xfId="0" applyFont="1" applyBorder="1"/>
    <xf numFmtId="0" fontId="52" fillId="0" borderId="21" xfId="0" applyFont="1" applyBorder="1"/>
    <xf numFmtId="0" fontId="52" fillId="0" borderId="25" xfId="0" applyFont="1" applyBorder="1"/>
    <xf numFmtId="172" fontId="52" fillId="0" borderId="14" xfId="1" applyNumberFormat="1" applyFont="1" applyFill="1" applyBorder="1" applyAlignment="1">
      <alignment horizontal="left" indent="1"/>
    </xf>
    <xf numFmtId="0" fontId="74" fillId="0" borderId="0" xfId="0" applyFont="1"/>
    <xf numFmtId="169" fontId="51" fillId="0" borderId="0" xfId="1" applyNumberFormat="1" applyFont="1" applyFill="1" applyBorder="1"/>
    <xf numFmtId="174" fontId="51" fillId="0" borderId="0" xfId="0" applyNumberFormat="1" applyFont="1"/>
    <xf numFmtId="169" fontId="51" fillId="0" borderId="0" xfId="1" applyNumberFormat="1" applyFont="1" applyFill="1"/>
    <xf numFmtId="0" fontId="51" fillId="0" borderId="0" xfId="0" applyFont="1" applyAlignment="1">
      <alignment horizontal="left" wrapText="1"/>
    </xf>
    <xf numFmtId="0" fontId="51" fillId="0" borderId="0" xfId="0" applyFont="1" applyAlignment="1">
      <alignment horizontal="center" wrapText="1"/>
    </xf>
    <xf numFmtId="0" fontId="67" fillId="33" borderId="0" xfId="0" applyFont="1" applyFill="1"/>
    <xf numFmtId="0" fontId="52" fillId="0" borderId="20" xfId="0" applyFont="1" applyBorder="1" applyAlignment="1">
      <alignment vertical="center" wrapText="1"/>
    </xf>
    <xf numFmtId="0" fontId="52" fillId="0" borderId="17" xfId="0" applyFont="1" applyBorder="1" applyAlignment="1">
      <alignment vertical="center" wrapText="1"/>
    </xf>
    <xf numFmtId="41" fontId="52" fillId="0" borderId="13" xfId="51" applyFont="1" applyFill="1" applyBorder="1" applyAlignment="1">
      <alignment wrapText="1"/>
    </xf>
    <xf numFmtId="41" fontId="51" fillId="0" borderId="13" xfId="51" applyFont="1" applyFill="1" applyBorder="1"/>
    <xf numFmtId="0" fontId="52" fillId="0" borderId="15" xfId="0" applyFont="1" applyBorder="1" applyAlignment="1">
      <alignment vertical="center" wrapText="1"/>
    </xf>
    <xf numFmtId="0" fontId="52" fillId="0" borderId="0" xfId="0" applyFont="1" applyAlignment="1">
      <alignment vertical="center" wrapText="1"/>
    </xf>
    <xf numFmtId="166" fontId="51" fillId="0" borderId="18" xfId="51" applyNumberFormat="1" applyFont="1" applyFill="1" applyBorder="1" applyAlignment="1">
      <alignment vertical="center"/>
    </xf>
    <xf numFmtId="0" fontId="51" fillId="0" borderId="15" xfId="0" applyFont="1" applyBorder="1" applyAlignment="1">
      <alignment vertical="center" wrapText="1"/>
    </xf>
    <xf numFmtId="0" fontId="51" fillId="0" borderId="0" xfId="0" applyFont="1" applyAlignment="1">
      <alignment vertical="center" wrapText="1"/>
    </xf>
    <xf numFmtId="166" fontId="52" fillId="0" borderId="18" xfId="51" applyNumberFormat="1" applyFont="1" applyFill="1" applyBorder="1" applyAlignment="1">
      <alignment vertical="center"/>
    </xf>
    <xf numFmtId="171" fontId="51" fillId="0" borderId="0" xfId="0" applyNumberFormat="1" applyFont="1" applyAlignment="1">
      <alignment vertical="center"/>
    </xf>
    <xf numFmtId="0" fontId="51" fillId="0" borderId="15" xfId="0" applyFont="1" applyBorder="1" applyAlignment="1">
      <alignment horizontal="left" vertical="center" wrapText="1"/>
    </xf>
    <xf numFmtId="0" fontId="51" fillId="0" borderId="0" xfId="0" applyFont="1" applyAlignment="1">
      <alignment horizontal="left" vertical="center" wrapText="1"/>
    </xf>
    <xf numFmtId="3" fontId="51" fillId="0" borderId="0" xfId="0" applyNumberFormat="1" applyFont="1" applyAlignment="1">
      <alignment vertical="center"/>
    </xf>
    <xf numFmtId="166" fontId="51" fillId="0" borderId="0" xfId="0" applyNumberFormat="1" applyFont="1" applyAlignment="1">
      <alignment vertical="center"/>
    </xf>
    <xf numFmtId="0" fontId="67" fillId="0" borderId="0" xfId="0" applyFont="1" applyAlignment="1">
      <alignment vertical="center"/>
    </xf>
    <xf numFmtId="0" fontId="52" fillId="0" borderId="21" xfId="0" applyFont="1" applyBorder="1" applyAlignment="1">
      <alignment vertical="center" wrapText="1"/>
    </xf>
    <xf numFmtId="0" fontId="52" fillId="0" borderId="25" xfId="0" applyFont="1" applyBorder="1" applyAlignment="1">
      <alignment vertical="center" wrapText="1"/>
    </xf>
    <xf numFmtId="166" fontId="52" fillId="0" borderId="14" xfId="51" applyNumberFormat="1" applyFont="1" applyFill="1" applyBorder="1" applyAlignment="1">
      <alignment vertical="center"/>
    </xf>
    <xf numFmtId="166" fontId="52" fillId="0" borderId="0" xfId="45" applyFont="1" applyFill="1" applyBorder="1" applyAlignment="1">
      <alignment vertical="center"/>
    </xf>
    <xf numFmtId="174" fontId="67" fillId="0" borderId="0" xfId="0" applyNumberFormat="1" applyFont="1" applyAlignment="1">
      <alignment vertical="center"/>
    </xf>
    <xf numFmtId="169" fontId="67" fillId="0" borderId="0" xfId="1" applyNumberFormat="1" applyFont="1" applyFill="1" applyAlignment="1">
      <alignment vertical="center"/>
    </xf>
    <xf numFmtId="169" fontId="51" fillId="0" borderId="0" xfId="0" applyNumberFormat="1" applyFont="1"/>
    <xf numFmtId="0" fontId="47" fillId="0" borderId="0" xfId="46" applyFont="1" applyAlignment="1">
      <alignment vertical="center"/>
    </xf>
    <xf numFmtId="0" fontId="48" fillId="0" borderId="0" xfId="58" applyFont="1" applyFill="1" applyBorder="1" applyAlignment="1">
      <alignment horizontal="center" vertical="center"/>
    </xf>
    <xf numFmtId="0" fontId="51" fillId="0" borderId="0" xfId="0" applyFont="1" applyAlignment="1">
      <alignment horizontal="center" vertical="center" wrapText="1"/>
    </xf>
    <xf numFmtId="0" fontId="74" fillId="0" borderId="0" xfId="0" applyFont="1" applyAlignment="1">
      <alignment horizontal="center" vertical="center"/>
    </xf>
    <xf numFmtId="0" fontId="51" fillId="0" borderId="0" xfId="0" applyFont="1" applyAlignment="1">
      <alignment horizontal="justify" vertical="center" wrapText="1"/>
    </xf>
    <xf numFmtId="0" fontId="49" fillId="0" borderId="0" xfId="49" quotePrefix="1" applyFont="1" applyAlignment="1">
      <alignment horizontal="center" vertical="center"/>
    </xf>
    <xf numFmtId="0" fontId="47" fillId="0" borderId="0" xfId="49" quotePrefix="1" applyFont="1" applyAlignment="1">
      <alignment horizontal="center" vertical="center"/>
    </xf>
    <xf numFmtId="0" fontId="47" fillId="0" borderId="0" xfId="49" quotePrefix="1" applyFont="1" applyAlignment="1">
      <alignment vertical="center"/>
    </xf>
    <xf numFmtId="9" fontId="51" fillId="0" borderId="0" xfId="0" applyNumberFormat="1" applyFont="1" applyAlignment="1">
      <alignment horizontal="center" wrapText="1"/>
    </xf>
    <xf numFmtId="0" fontId="52" fillId="0" borderId="30" xfId="0" applyFont="1" applyBorder="1" applyAlignment="1">
      <alignment horizontal="center" vertical="center" wrapText="1"/>
    </xf>
    <xf numFmtId="0" fontId="51" fillId="0" borderId="30" xfId="0" applyFont="1" applyBorder="1" applyAlignment="1">
      <alignment horizontal="center" vertical="center" wrapText="1"/>
    </xf>
    <xf numFmtId="9" fontId="51" fillId="0" borderId="30" xfId="0" applyNumberFormat="1" applyFont="1" applyBorder="1" applyAlignment="1">
      <alignment horizontal="center" wrapText="1"/>
    </xf>
    <xf numFmtId="0" fontId="49" fillId="0" borderId="15" xfId="49" applyFont="1" applyBorder="1"/>
    <xf numFmtId="0" fontId="49" fillId="0" borderId="0" xfId="49" applyFont="1"/>
    <xf numFmtId="177" fontId="47" fillId="0" borderId="0" xfId="49" applyNumberFormat="1" applyFont="1"/>
    <xf numFmtId="0" fontId="47" fillId="0" borderId="15" xfId="49" applyFont="1" applyBorder="1"/>
    <xf numFmtId="177" fontId="47" fillId="0" borderId="0" xfId="49" applyNumberFormat="1" applyFont="1" applyAlignment="1">
      <alignment wrapText="1"/>
    </xf>
    <xf numFmtId="0" fontId="47" fillId="0" borderId="0" xfId="49" applyFont="1" applyAlignment="1">
      <alignment wrapText="1"/>
    </xf>
    <xf numFmtId="0" fontId="47" fillId="0" borderId="15" xfId="49" applyFont="1" applyBorder="1" applyAlignment="1">
      <alignment vertical="center"/>
    </xf>
    <xf numFmtId="176" fontId="47" fillId="0" borderId="10" xfId="51" applyNumberFormat="1" applyFont="1" applyFill="1" applyBorder="1" applyAlignment="1">
      <alignment vertical="center"/>
    </xf>
    <xf numFmtId="0" fontId="47" fillId="0" borderId="0" xfId="49" applyFont="1" applyAlignment="1">
      <alignment vertical="center"/>
    </xf>
    <xf numFmtId="177" fontId="47" fillId="0" borderId="0" xfId="49" applyNumberFormat="1" applyFont="1" applyAlignment="1">
      <alignment vertical="center"/>
    </xf>
    <xf numFmtId="0" fontId="47" fillId="0" borderId="15" xfId="49" applyFont="1" applyBorder="1" applyAlignment="1">
      <alignment horizontal="center" vertical="center" wrapText="1"/>
    </xf>
    <xf numFmtId="0" fontId="54" fillId="33" borderId="13" xfId="0" applyFont="1" applyFill="1" applyBorder="1" applyAlignment="1">
      <alignment horizontal="center" vertical="center" wrapText="1"/>
    </xf>
    <xf numFmtId="177" fontId="47" fillId="0" borderId="0" xfId="49" applyNumberFormat="1" applyFont="1" applyAlignment="1">
      <alignment horizontal="center" vertical="center" wrapText="1"/>
    </xf>
    <xf numFmtId="0" fontId="47" fillId="0" borderId="0" xfId="49" applyFont="1" applyAlignment="1">
      <alignment horizontal="center" vertical="center" wrapText="1"/>
    </xf>
    <xf numFmtId="0" fontId="47" fillId="0" borderId="15" xfId="49" applyFont="1" applyBorder="1" applyAlignment="1">
      <alignment wrapText="1"/>
    </xf>
    <xf numFmtId="0" fontId="52" fillId="0" borderId="10" xfId="0" applyFont="1" applyBorder="1" applyAlignment="1">
      <alignment vertical="center"/>
    </xf>
    <xf numFmtId="0" fontId="51" fillId="0" borderId="10" xfId="0" applyFont="1" applyBorder="1" applyAlignment="1">
      <alignment vertical="center"/>
    </xf>
    <xf numFmtId="0" fontId="51" fillId="0" borderId="10" xfId="0" applyFont="1" applyBorder="1" applyAlignment="1">
      <alignment horizontal="center" vertical="center"/>
    </xf>
    <xf numFmtId="176" fontId="51" fillId="0" borderId="10" xfId="0" applyNumberFormat="1" applyFont="1" applyBorder="1" applyAlignment="1">
      <alignment vertical="center"/>
    </xf>
    <xf numFmtId="179" fontId="51" fillId="0" borderId="10" xfId="0" applyNumberFormat="1" applyFont="1" applyBorder="1" applyAlignment="1">
      <alignment vertical="center"/>
    </xf>
    <xf numFmtId="0" fontId="52" fillId="0" borderId="10" xfId="0" applyFont="1" applyBorder="1" applyAlignment="1">
      <alignment horizontal="left" vertical="center"/>
    </xf>
    <xf numFmtId="168" fontId="51" fillId="0" borderId="10" xfId="1" applyFont="1" applyFill="1" applyBorder="1" applyAlignment="1">
      <alignment horizontal="center" vertical="center"/>
    </xf>
    <xf numFmtId="166" fontId="51" fillId="0" borderId="10" xfId="51" applyNumberFormat="1" applyFont="1" applyFill="1" applyBorder="1" applyAlignment="1">
      <alignment horizontal="right" vertical="center"/>
    </xf>
    <xf numFmtId="168" fontId="52" fillId="0" borderId="10" xfId="1" applyFont="1" applyFill="1" applyBorder="1" applyAlignment="1">
      <alignment horizontal="center" vertical="center"/>
    </xf>
    <xf numFmtId="176" fontId="52" fillId="0" borderId="10" xfId="0" applyNumberFormat="1" applyFont="1" applyBorder="1" applyAlignment="1">
      <alignment vertical="center"/>
    </xf>
    <xf numFmtId="179" fontId="52" fillId="0" borderId="10" xfId="0" applyNumberFormat="1" applyFont="1" applyBorder="1" applyAlignment="1">
      <alignment vertical="center"/>
    </xf>
    <xf numFmtId="177" fontId="49" fillId="0" borderId="0" xfId="49" applyNumberFormat="1" applyFont="1"/>
    <xf numFmtId="0" fontId="49" fillId="0" borderId="15" xfId="49" applyFont="1" applyBorder="1" applyAlignment="1">
      <alignment horizontal="center" vertical="center" wrapText="1"/>
    </xf>
    <xf numFmtId="173" fontId="47" fillId="0" borderId="0" xfId="49" applyNumberFormat="1" applyFont="1" applyAlignment="1">
      <alignment wrapText="1"/>
    </xf>
    <xf numFmtId="177" fontId="49" fillId="0" borderId="0" xfId="49" applyNumberFormat="1" applyFont="1" applyAlignment="1">
      <alignment horizontal="center" vertical="center" wrapText="1"/>
    </xf>
    <xf numFmtId="0" fontId="49" fillId="0" borderId="0" xfId="49" applyFont="1" applyAlignment="1">
      <alignment horizontal="center" vertical="center" wrapText="1"/>
    </xf>
    <xf numFmtId="176" fontId="51" fillId="0" borderId="10" xfId="51" applyNumberFormat="1" applyFont="1" applyFill="1" applyBorder="1" applyAlignment="1">
      <alignment horizontal="right" vertical="center"/>
    </xf>
    <xf numFmtId="41" fontId="51" fillId="0" borderId="10" xfId="51" applyFont="1" applyFill="1" applyBorder="1" applyAlignment="1">
      <alignment horizontal="right" vertical="center"/>
    </xf>
    <xf numFmtId="173" fontId="47" fillId="0" borderId="0" xfId="49" applyNumberFormat="1" applyFont="1"/>
    <xf numFmtId="41" fontId="49" fillId="0" borderId="12" xfId="51" applyFont="1" applyFill="1" applyBorder="1" applyAlignment="1">
      <alignment horizontal="center" vertical="center"/>
    </xf>
    <xf numFmtId="166" fontId="49" fillId="0" borderId="10" xfId="51" applyNumberFormat="1" applyFont="1" applyFill="1" applyBorder="1" applyAlignment="1">
      <alignment horizontal="center" vertical="center"/>
    </xf>
    <xf numFmtId="166" fontId="47" fillId="0" borderId="0" xfId="49" applyNumberFormat="1" applyFont="1"/>
    <xf numFmtId="41" fontId="67" fillId="0" borderId="0" xfId="49" applyNumberFormat="1" applyFont="1" applyAlignment="1">
      <alignment horizontal="center" vertical="center"/>
    </xf>
    <xf numFmtId="0" fontId="47" fillId="0" borderId="0" xfId="49" applyFont="1" applyAlignment="1">
      <alignment horizontal="center" vertical="center"/>
    </xf>
    <xf numFmtId="0" fontId="71" fillId="0" borderId="0" xfId="49" applyFont="1"/>
    <xf numFmtId="166" fontId="71" fillId="0" borderId="0" xfId="49" applyNumberFormat="1" applyFont="1"/>
    <xf numFmtId="0" fontId="72" fillId="0" borderId="15" xfId="0" applyFont="1" applyBorder="1" applyAlignment="1">
      <alignment vertical="center"/>
    </xf>
    <xf numFmtId="0" fontId="47" fillId="0" borderId="14" xfId="49" quotePrefix="1" applyFont="1" applyBorder="1" applyAlignment="1">
      <alignment horizontal="left" vertical="center"/>
    </xf>
    <xf numFmtId="41" fontId="47" fillId="0" borderId="14" xfId="51" applyFont="1" applyFill="1" applyBorder="1" applyAlignment="1">
      <alignment vertical="center"/>
    </xf>
    <xf numFmtId="166" fontId="71" fillId="0" borderId="0" xfId="49" applyNumberFormat="1" applyFont="1" applyAlignment="1">
      <alignment vertical="center"/>
    </xf>
    <xf numFmtId="0" fontId="71" fillId="0" borderId="0" xfId="49" applyFont="1" applyAlignment="1">
      <alignment vertical="center"/>
    </xf>
    <xf numFmtId="41" fontId="71" fillId="0" borderId="0" xfId="49" applyNumberFormat="1" applyFont="1" applyAlignment="1">
      <alignment horizontal="center" vertical="center"/>
    </xf>
    <xf numFmtId="0" fontId="54" fillId="33" borderId="19" xfId="0" applyFont="1" applyFill="1" applyBorder="1" applyAlignment="1">
      <alignment horizontal="center" vertical="center"/>
    </xf>
    <xf numFmtId="0" fontId="54" fillId="33" borderId="13" xfId="0" applyFont="1" applyFill="1" applyBorder="1" applyAlignment="1">
      <alignment horizontal="center" vertical="center"/>
    </xf>
    <xf numFmtId="0" fontId="53" fillId="0" borderId="10" xfId="0" applyFont="1" applyBorder="1" applyAlignment="1">
      <alignment vertical="center"/>
    </xf>
    <xf numFmtId="41" fontId="47" fillId="0" borderId="0" xfId="49" applyNumberFormat="1" applyFont="1"/>
    <xf numFmtId="41" fontId="71" fillId="0" borderId="0" xfId="49" applyNumberFormat="1" applyFont="1"/>
    <xf numFmtId="0" fontId="54" fillId="33" borderId="14" xfId="0" applyFont="1" applyFill="1" applyBorder="1" applyAlignment="1">
      <alignment horizontal="center" vertical="center"/>
    </xf>
    <xf numFmtId="41" fontId="55" fillId="0" borderId="10" xfId="51" applyFont="1" applyFill="1" applyBorder="1" applyAlignment="1">
      <alignment horizontal="right" vertical="center"/>
    </xf>
    <xf numFmtId="41" fontId="52" fillId="0" borderId="10" xfId="51" applyFont="1" applyFill="1" applyBorder="1" applyAlignment="1">
      <alignment horizontal="right" vertical="center"/>
    </xf>
    <xf numFmtId="0" fontId="47" fillId="0" borderId="0" xfId="0" applyFont="1" applyAlignment="1">
      <alignment vertical="top"/>
    </xf>
    <xf numFmtId="172" fontId="49" fillId="0" borderId="0" xfId="50" applyNumberFormat="1" applyFont="1" applyFill="1" applyAlignment="1"/>
    <xf numFmtId="41" fontId="67" fillId="0" borderId="0" xfId="49" applyNumberFormat="1" applyFont="1"/>
    <xf numFmtId="0" fontId="54" fillId="33" borderId="29" xfId="0" applyFont="1" applyFill="1" applyBorder="1" applyAlignment="1">
      <alignment horizontal="center" vertical="center" wrapText="1"/>
    </xf>
    <xf numFmtId="41" fontId="51" fillId="0" borderId="10" xfId="51" applyFont="1" applyFill="1" applyBorder="1" applyAlignment="1">
      <alignment horizontal="left" vertical="center"/>
    </xf>
    <xf numFmtId="0" fontId="54" fillId="33" borderId="19" xfId="0" applyFont="1" applyFill="1" applyBorder="1" applyAlignment="1">
      <alignment horizontal="center" vertical="center" wrapText="1"/>
    </xf>
    <xf numFmtId="41" fontId="71" fillId="0" borderId="0" xfId="49" applyNumberFormat="1" applyFont="1" applyAlignment="1">
      <alignment wrapText="1"/>
    </xf>
    <xf numFmtId="0" fontId="49" fillId="0" borderId="0" xfId="0" applyFont="1" applyAlignment="1">
      <alignment vertical="top"/>
    </xf>
    <xf numFmtId="0" fontId="47" fillId="0" borderId="10" xfId="49" applyFont="1" applyBorder="1" applyAlignment="1">
      <alignment vertical="center"/>
    </xf>
    <xf numFmtId="41" fontId="47" fillId="0" borderId="10" xfId="51" applyFont="1" applyFill="1" applyBorder="1" applyAlignment="1">
      <alignment vertical="center"/>
    </xf>
    <xf numFmtId="41" fontId="49" fillId="0" borderId="10" xfId="51" applyFont="1" applyFill="1" applyBorder="1" applyAlignment="1">
      <alignment vertical="center"/>
    </xf>
    <xf numFmtId="41" fontId="71" fillId="0" borderId="0" xfId="49" applyNumberFormat="1" applyFont="1" applyAlignment="1">
      <alignment vertical="center"/>
    </xf>
    <xf numFmtId="169" fontId="47" fillId="0" borderId="0" xfId="1" applyNumberFormat="1" applyFont="1" applyFill="1" applyBorder="1" applyAlignment="1"/>
    <xf numFmtId="172" fontId="71" fillId="0" borderId="0" xfId="49" applyNumberFormat="1" applyFont="1"/>
    <xf numFmtId="0" fontId="47" fillId="0" borderId="10" xfId="49" applyFont="1" applyBorder="1" applyAlignment="1">
      <alignment horizontal="center" vertical="center"/>
    </xf>
    <xf numFmtId="0" fontId="47" fillId="0" borderId="10" xfId="49" applyFont="1" applyBorder="1" applyAlignment="1">
      <alignment horizontal="center" vertical="center" wrapText="1"/>
    </xf>
    <xf numFmtId="41" fontId="47" fillId="0" borderId="10" xfId="51" applyFont="1" applyBorder="1" applyAlignment="1">
      <alignment horizontal="center" vertical="center"/>
    </xf>
    <xf numFmtId="172" fontId="51" fillId="0" borderId="10" xfId="1" applyNumberFormat="1" applyFont="1" applyFill="1" applyBorder="1" applyAlignment="1">
      <alignment horizontal="left" vertical="center" indent="1"/>
    </xf>
    <xf numFmtId="41" fontId="49" fillId="0" borderId="10" xfId="51" applyFont="1" applyBorder="1" applyAlignment="1">
      <alignment horizontal="center" vertical="center"/>
    </xf>
    <xf numFmtId="0" fontId="49" fillId="0" borderId="15" xfId="49" applyFont="1" applyBorder="1" applyAlignment="1">
      <alignment horizontal="center" vertical="center"/>
    </xf>
    <xf numFmtId="0" fontId="49" fillId="0" borderId="10" xfId="49" applyFont="1" applyBorder="1" applyAlignment="1">
      <alignment horizontal="left" vertical="center"/>
    </xf>
    <xf numFmtId="0" fontId="49" fillId="0" borderId="0" xfId="49" applyFont="1" applyAlignment="1">
      <alignment horizontal="center" vertical="center"/>
    </xf>
    <xf numFmtId="0" fontId="47" fillId="0" borderId="15" xfId="49" applyFont="1" applyBorder="1" applyAlignment="1">
      <alignment horizontal="center" vertical="center"/>
    </xf>
    <xf numFmtId="0" fontId="47" fillId="0" borderId="10" xfId="49" applyFont="1" applyBorder="1" applyAlignment="1">
      <alignment horizontal="left" vertical="center" indent="1"/>
    </xf>
    <xf numFmtId="166" fontId="47" fillId="0" borderId="10" xfId="51" applyNumberFormat="1" applyFont="1" applyBorder="1" applyAlignment="1">
      <alignment horizontal="center" vertical="center"/>
    </xf>
    <xf numFmtId="166" fontId="49" fillId="0" borderId="10" xfId="49" applyNumberFormat="1" applyFont="1" applyBorder="1" applyAlignment="1">
      <alignment horizontal="center" vertical="center"/>
    </xf>
    <xf numFmtId="41" fontId="49" fillId="0" borderId="10" xfId="49" applyNumberFormat="1" applyFont="1" applyBorder="1" applyAlignment="1">
      <alignment horizontal="center" vertical="center" wrapText="1"/>
    </xf>
    <xf numFmtId="166" fontId="49" fillId="0" borderId="10" xfId="49" applyNumberFormat="1" applyFont="1" applyBorder="1" applyAlignment="1">
      <alignment horizontal="center" vertical="center" wrapText="1"/>
    </xf>
    <xf numFmtId="0" fontId="49" fillId="0" borderId="10" xfId="49" applyFont="1" applyBorder="1" applyAlignment="1">
      <alignment horizontal="left" vertical="center" indent="1"/>
    </xf>
    <xf numFmtId="41" fontId="47" fillId="0" borderId="0" xfId="51" applyFont="1" applyFill="1" applyAlignment="1"/>
    <xf numFmtId="172" fontId="67" fillId="0" borderId="0" xfId="49" applyNumberFormat="1" applyFont="1"/>
    <xf numFmtId="166" fontId="47" fillId="0" borderId="10" xfId="49" applyNumberFormat="1" applyFont="1" applyBorder="1" applyAlignment="1">
      <alignment horizontal="center" vertical="center" wrapText="1"/>
    </xf>
    <xf numFmtId="0" fontId="51" fillId="0" borderId="0" xfId="0" applyFont="1" applyAlignment="1">
      <alignment horizontal="justify" vertical="center"/>
    </xf>
    <xf numFmtId="0" fontId="67" fillId="0" borderId="0" xfId="49" applyFont="1"/>
    <xf numFmtId="0" fontId="54" fillId="33" borderId="10" xfId="49" applyFont="1" applyFill="1" applyBorder="1" applyAlignment="1">
      <alignment horizontal="center" vertical="center"/>
    </xf>
    <xf numFmtId="41" fontId="49" fillId="0" borderId="18" xfId="51" applyFont="1" applyFill="1" applyBorder="1" applyAlignment="1"/>
    <xf numFmtId="41" fontId="47" fillId="0" borderId="18" xfId="51" applyFont="1" applyFill="1" applyBorder="1" applyAlignment="1"/>
    <xf numFmtId="0" fontId="52" fillId="0" borderId="11" xfId="0" applyFont="1" applyBorder="1"/>
    <xf numFmtId="41" fontId="49" fillId="0" borderId="10" xfId="51" applyFont="1" applyFill="1" applyBorder="1" applyAlignment="1"/>
    <xf numFmtId="166" fontId="76" fillId="0" borderId="0" xfId="45" applyFont="1" applyFill="1" applyAlignment="1"/>
    <xf numFmtId="166" fontId="47" fillId="0" borderId="0" xfId="45" applyFont="1" applyFill="1" applyAlignment="1"/>
    <xf numFmtId="0" fontId="47" fillId="0" borderId="0" xfId="49" applyFont="1" applyAlignment="1">
      <alignment horizontal="left"/>
    </xf>
    <xf numFmtId="0" fontId="49" fillId="0" borderId="10" xfId="49" applyFont="1" applyBorder="1" applyAlignment="1">
      <alignment horizontal="left" vertical="center" wrapText="1"/>
    </xf>
    <xf numFmtId="169" fontId="60" fillId="0" borderId="0" xfId="1" applyNumberFormat="1" applyFont="1" applyFill="1" applyBorder="1" applyAlignment="1">
      <alignment horizontal="left" vertical="top" wrapText="1"/>
    </xf>
    <xf numFmtId="0" fontId="78" fillId="0" borderId="0" xfId="0" applyFont="1"/>
    <xf numFmtId="174" fontId="60" fillId="0" borderId="18" xfId="51" applyNumberFormat="1" applyFont="1" applyFill="1" applyBorder="1"/>
    <xf numFmtId="174" fontId="59" fillId="0" borderId="18" xfId="51" applyNumberFormat="1" applyFont="1" applyFill="1" applyBorder="1"/>
    <xf numFmtId="174" fontId="60" fillId="0" borderId="18" xfId="51" applyNumberFormat="1" applyFont="1" applyFill="1" applyBorder="1" applyAlignment="1">
      <alignment vertical="center"/>
    </xf>
    <xf numFmtId="174" fontId="60" fillId="0" borderId="14" xfId="51" applyNumberFormat="1" applyFont="1" applyFill="1" applyBorder="1"/>
    <xf numFmtId="174" fontId="59" fillId="0" borderId="13" xfId="51" applyNumberFormat="1" applyFont="1" applyBorder="1"/>
    <xf numFmtId="174" fontId="59" fillId="0" borderId="18" xfId="51" applyNumberFormat="1" applyFont="1" applyBorder="1"/>
    <xf numFmtId="174" fontId="59" fillId="0" borderId="18" xfId="51" applyNumberFormat="1" applyFont="1" applyFill="1" applyBorder="1" applyAlignment="1">
      <alignment vertical="center"/>
    </xf>
    <xf numFmtId="180" fontId="51" fillId="0" borderId="18" xfId="1" applyNumberFormat="1" applyFont="1" applyFill="1" applyBorder="1" applyAlignment="1">
      <alignment horizontal="right"/>
    </xf>
    <xf numFmtId="174" fontId="52" fillId="0" borderId="10" xfId="51" applyNumberFormat="1" applyFont="1" applyFill="1" applyBorder="1" applyAlignment="1">
      <alignment vertical="center"/>
    </xf>
    <xf numFmtId="174" fontId="51" fillId="0" borderId="10" xfId="51" applyNumberFormat="1" applyFont="1" applyFill="1" applyBorder="1" applyAlignment="1">
      <alignment vertical="center"/>
    </xf>
    <xf numFmtId="174" fontId="51" fillId="0" borderId="18" xfId="51" applyNumberFormat="1" applyFont="1" applyFill="1" applyBorder="1" applyAlignment="1">
      <alignment vertical="center"/>
    </xf>
    <xf numFmtId="174" fontId="52" fillId="0" borderId="18" xfId="51" applyNumberFormat="1" applyFont="1" applyFill="1" applyBorder="1" applyAlignment="1">
      <alignment vertical="center"/>
    </xf>
    <xf numFmtId="180" fontId="51" fillId="0" borderId="10" xfId="51" applyNumberFormat="1" applyFont="1" applyFill="1" applyBorder="1" applyAlignment="1">
      <alignment horizontal="right" vertical="center"/>
    </xf>
    <xf numFmtId="180" fontId="49" fillId="0" borderId="10" xfId="51" applyNumberFormat="1" applyFont="1" applyFill="1" applyBorder="1" applyAlignment="1">
      <alignment horizontal="right" vertical="center"/>
    </xf>
    <xf numFmtId="180" fontId="52" fillId="0" borderId="10" xfId="51" applyNumberFormat="1" applyFont="1" applyFill="1" applyBorder="1" applyAlignment="1">
      <alignment horizontal="right" vertical="center"/>
    </xf>
    <xf numFmtId="174" fontId="47" fillId="0" borderId="10" xfId="51" applyNumberFormat="1" applyFont="1" applyFill="1" applyBorder="1" applyAlignment="1">
      <alignment horizontal="right" vertical="center"/>
    </xf>
    <xf numFmtId="174" fontId="49" fillId="0" borderId="10" xfId="51" applyNumberFormat="1" applyFont="1" applyFill="1" applyBorder="1" applyAlignment="1">
      <alignment horizontal="right" vertical="center"/>
    </xf>
    <xf numFmtId="180" fontId="53" fillId="0" borderId="10" xfId="51" applyNumberFormat="1" applyFont="1" applyFill="1" applyBorder="1" applyAlignment="1">
      <alignment horizontal="right" vertical="center"/>
    </xf>
    <xf numFmtId="180" fontId="55" fillId="0" borderId="10" xfId="51" applyNumberFormat="1" applyFont="1" applyFill="1" applyBorder="1" applyAlignment="1">
      <alignment horizontal="right" vertical="center"/>
    </xf>
    <xf numFmtId="180" fontId="47" fillId="0" borderId="0" xfId="49" applyNumberFormat="1" applyFont="1"/>
    <xf numFmtId="180" fontId="47" fillId="0" borderId="10" xfId="51" applyNumberFormat="1" applyFont="1" applyBorder="1" applyAlignment="1">
      <alignment horizontal="right" vertical="center"/>
    </xf>
    <xf numFmtId="180" fontId="49" fillId="0" borderId="10" xfId="51" applyNumberFormat="1" applyFont="1" applyBorder="1" applyAlignment="1">
      <alignment horizontal="right" vertical="center"/>
    </xf>
    <xf numFmtId="0" fontId="49" fillId="0" borderId="16" xfId="49" applyFont="1" applyBorder="1" applyAlignment="1">
      <alignment horizontal="center" vertical="center"/>
    </xf>
    <xf numFmtId="0" fontId="49" fillId="0" borderId="12" xfId="49" applyFont="1" applyBorder="1" applyAlignment="1">
      <alignment horizontal="center" vertical="center" wrapText="1"/>
    </xf>
    <xf numFmtId="180" fontId="49" fillId="0" borderId="10" xfId="49" applyNumberFormat="1" applyFont="1" applyBorder="1" applyAlignment="1">
      <alignment horizontal="right" vertical="center"/>
    </xf>
    <xf numFmtId="180" fontId="49" fillId="0" borderId="10" xfId="51" applyNumberFormat="1" applyFont="1" applyFill="1" applyBorder="1" applyAlignment="1">
      <alignment vertical="center"/>
    </xf>
    <xf numFmtId="0" fontId="75" fillId="0" borderId="0" xfId="0" applyFont="1" applyAlignment="1">
      <alignment horizontal="center" vertical="center"/>
    </xf>
    <xf numFmtId="174" fontId="59" fillId="0" borderId="0" xfId="0" applyNumberFormat="1" applyFont="1" applyAlignment="1">
      <alignment horizontal="left"/>
    </xf>
    <xf numFmtId="0" fontId="52" fillId="0" borderId="0" xfId="0" applyFont="1" applyAlignment="1">
      <alignment horizontal="right" vertical="center" wrapText="1"/>
    </xf>
    <xf numFmtId="0" fontId="75" fillId="0" borderId="0" xfId="0" applyFont="1" applyAlignment="1">
      <alignment vertical="center"/>
    </xf>
    <xf numFmtId="0" fontId="79" fillId="0" borderId="0" xfId="0" applyFont="1" applyAlignment="1">
      <alignment vertical="center"/>
    </xf>
    <xf numFmtId="0" fontId="72" fillId="0" borderId="0" xfId="0" applyFont="1" applyAlignment="1">
      <alignment vertical="center"/>
    </xf>
    <xf numFmtId="175" fontId="47" fillId="0" borderId="10" xfId="49" applyNumberFormat="1" applyFont="1" applyBorder="1" applyAlignment="1">
      <alignment horizontal="left" vertical="center"/>
    </xf>
    <xf numFmtId="0" fontId="52" fillId="0" borderId="11" xfId="0" applyFont="1" applyBorder="1" applyAlignment="1">
      <alignment horizontal="left" vertical="center"/>
    </xf>
    <xf numFmtId="168" fontId="51" fillId="0" borderId="16" xfId="1" applyFont="1" applyFill="1" applyBorder="1" applyAlignment="1">
      <alignment horizontal="center" vertical="center"/>
    </xf>
    <xf numFmtId="179" fontId="51" fillId="0" borderId="16" xfId="0" applyNumberFormat="1" applyFont="1" applyBorder="1" applyAlignment="1">
      <alignment vertical="center"/>
    </xf>
    <xf numFmtId="0" fontId="47" fillId="0" borderId="10" xfId="49" applyFont="1" applyBorder="1" applyAlignment="1">
      <alignment horizontal="left" vertical="center" wrapText="1" indent="1"/>
    </xf>
    <xf numFmtId="0" fontId="49" fillId="0" borderId="11" xfId="49" applyFont="1" applyBorder="1" applyAlignment="1">
      <alignment horizontal="left" vertical="center" indent="1"/>
    </xf>
    <xf numFmtId="41" fontId="47" fillId="0" borderId="10" xfId="51" applyFont="1" applyBorder="1" applyAlignment="1">
      <alignment horizontal="right" vertical="center"/>
    </xf>
    <xf numFmtId="0" fontId="49" fillId="0" borderId="10" xfId="49" applyFont="1" applyBorder="1" applyAlignment="1">
      <alignment vertical="center"/>
    </xf>
    <xf numFmtId="41" fontId="52" fillId="0" borderId="15" xfId="51" applyFont="1" applyFill="1" applyBorder="1" applyAlignment="1"/>
    <xf numFmtId="41" fontId="51" fillId="0" borderId="15" xfId="51" applyFont="1" applyFill="1" applyBorder="1" applyAlignment="1">
      <alignment horizontal="left" indent="1"/>
    </xf>
    <xf numFmtId="0" fontId="82" fillId="0" borderId="0" xfId="0" applyFont="1" applyAlignment="1">
      <alignment horizontal="center" vertical="center"/>
    </xf>
    <xf numFmtId="0" fontId="0" fillId="0" borderId="0" xfId="0" applyAlignment="1">
      <alignment vertical="center"/>
    </xf>
    <xf numFmtId="0" fontId="81" fillId="0" borderId="0" xfId="0" applyFont="1" applyAlignment="1">
      <alignment horizontal="center" vertical="center"/>
    </xf>
    <xf numFmtId="0" fontId="83" fillId="0" borderId="0" xfId="0" applyFont="1"/>
    <xf numFmtId="0" fontId="77" fillId="0" borderId="0" xfId="0" applyFont="1" applyAlignment="1">
      <alignment vertical="center"/>
    </xf>
    <xf numFmtId="0" fontId="84" fillId="34" borderId="0" xfId="0" applyFont="1" applyFill="1" applyAlignment="1">
      <alignment horizontal="left"/>
    </xf>
    <xf numFmtId="0" fontId="84" fillId="34" borderId="0" xfId="0" applyFont="1" applyFill="1" applyAlignment="1">
      <alignment horizontal="right"/>
    </xf>
    <xf numFmtId="0" fontId="84" fillId="35" borderId="0" xfId="0" applyFont="1" applyFill="1" applyAlignment="1">
      <alignment horizontal="left"/>
    </xf>
    <xf numFmtId="0" fontId="84" fillId="35" borderId="0" xfId="0" applyFont="1" applyFill="1" applyAlignment="1">
      <alignment horizontal="right"/>
    </xf>
    <xf numFmtId="0" fontId="84" fillId="0" borderId="0" xfId="0" applyFont="1" applyAlignment="1">
      <alignment horizontal="left"/>
    </xf>
    <xf numFmtId="182" fontId="85" fillId="0" borderId="0" xfId="0" applyNumberFormat="1" applyFont="1" applyAlignment="1">
      <alignment horizontal="right" vertical="top"/>
    </xf>
    <xf numFmtId="182" fontId="84" fillId="0" borderId="0" xfId="0" applyNumberFormat="1" applyFont="1" applyAlignment="1">
      <alignment horizontal="right" vertical="top"/>
    </xf>
    <xf numFmtId="0" fontId="87" fillId="36" borderId="0" xfId="0" applyFont="1" applyFill="1" applyAlignment="1">
      <alignment horizontal="center"/>
    </xf>
    <xf numFmtId="0" fontId="84" fillId="36" borderId="0" xfId="0" applyFont="1" applyFill="1" applyAlignment="1">
      <alignment horizontal="center"/>
    </xf>
    <xf numFmtId="0" fontId="87" fillId="0" borderId="0" xfId="0" applyFont="1"/>
    <xf numFmtId="181" fontId="84" fillId="0" borderId="0" xfId="0" applyNumberFormat="1" applyFont="1"/>
    <xf numFmtId="0" fontId="85" fillId="0" borderId="0" xfId="0" applyFont="1" applyAlignment="1">
      <alignment vertical="top"/>
    </xf>
    <xf numFmtId="0" fontId="84" fillId="0" borderId="0" xfId="0" applyFont="1" applyAlignment="1">
      <alignment vertical="top"/>
    </xf>
    <xf numFmtId="0" fontId="87" fillId="36" borderId="0" xfId="0" applyFont="1" applyFill="1"/>
    <xf numFmtId="180" fontId="52" fillId="0" borderId="18" xfId="1" applyNumberFormat="1" applyFont="1" applyFill="1" applyBorder="1" applyAlignment="1">
      <alignment horizontal="right"/>
    </xf>
    <xf numFmtId="172" fontId="51" fillId="0" borderId="0" xfId="0" applyNumberFormat="1" applyFont="1"/>
    <xf numFmtId="0" fontId="89" fillId="37" borderId="10" xfId="0" applyFont="1" applyFill="1" applyBorder="1" applyAlignment="1">
      <alignment horizontal="center" vertical="center" wrapText="1"/>
    </xf>
    <xf numFmtId="169" fontId="89" fillId="37" borderId="10" xfId="1" applyNumberFormat="1" applyFont="1" applyFill="1" applyBorder="1" applyAlignment="1">
      <alignment horizontal="center" vertical="center" wrapText="1"/>
    </xf>
    <xf numFmtId="0" fontId="15" fillId="0" borderId="0" xfId="0" applyFont="1"/>
    <xf numFmtId="14" fontId="89" fillId="37" borderId="10" xfId="0" applyNumberFormat="1" applyFont="1" applyFill="1" applyBorder="1" applyAlignment="1">
      <alignment horizontal="center" vertical="center" wrapText="1"/>
    </xf>
    <xf numFmtId="14" fontId="89" fillId="37" borderId="10" xfId="1" applyNumberFormat="1" applyFont="1" applyFill="1" applyBorder="1" applyAlignment="1">
      <alignment horizontal="center" vertical="center" wrapText="1"/>
    </xf>
    <xf numFmtId="0" fontId="90" fillId="38" borderId="10" xfId="0" applyFont="1" applyFill="1" applyBorder="1" applyAlignment="1">
      <alignment horizontal="center" wrapText="1"/>
    </xf>
    <xf numFmtId="0" fontId="90" fillId="38" borderId="10" xfId="0" applyFont="1" applyFill="1" applyBorder="1" applyAlignment="1">
      <alignment horizontal="center" vertical="center" wrapText="1"/>
    </xf>
    <xf numFmtId="0" fontId="90" fillId="39" borderId="10" xfId="0" applyFont="1" applyFill="1" applyBorder="1" applyAlignment="1">
      <alignment horizontal="center" vertical="center" wrapText="1"/>
    </xf>
    <xf numFmtId="0" fontId="90" fillId="40" borderId="10" xfId="0" applyFont="1" applyFill="1" applyBorder="1" applyAlignment="1">
      <alignment horizontal="center" vertical="center" wrapText="1"/>
    </xf>
    <xf numFmtId="0" fontId="91" fillId="0" borderId="0" xfId="0" applyFont="1"/>
    <xf numFmtId="169" fontId="90" fillId="0" borderId="10" xfId="1" applyNumberFormat="1" applyFont="1" applyBorder="1"/>
    <xf numFmtId="169" fontId="90" fillId="0" borderId="10" xfId="1" applyNumberFormat="1" applyFont="1" applyBorder="1" applyAlignment="1">
      <alignment horizontal="center" vertical="center" wrapText="1"/>
    </xf>
    <xf numFmtId="169" fontId="90" fillId="0" borderId="10" xfId="1" applyNumberFormat="1" applyFont="1" applyFill="1" applyBorder="1" applyAlignment="1">
      <alignment horizontal="center" vertical="center"/>
    </xf>
    <xf numFmtId="169" fontId="90" fillId="0" borderId="10" xfId="1" applyNumberFormat="1" applyFont="1" applyBorder="1" applyAlignment="1">
      <alignment horizontal="center" vertical="center"/>
    </xf>
    <xf numFmtId="169" fontId="90" fillId="0" borderId="0" xfId="1" applyNumberFormat="1" applyFont="1"/>
    <xf numFmtId="0" fontId="90" fillId="0" borderId="0" xfId="0" applyFont="1"/>
    <xf numFmtId="169" fontId="90" fillId="0" borderId="0" xfId="1" applyNumberFormat="1" applyFont="1" applyAlignment="1"/>
    <xf numFmtId="0" fontId="92" fillId="0" borderId="0" xfId="0" applyFont="1"/>
    <xf numFmtId="0" fontId="93" fillId="43" borderId="13" xfId="0" applyFont="1" applyFill="1" applyBorder="1"/>
    <xf numFmtId="169" fontId="93" fillId="43" borderId="13" xfId="1" applyNumberFormat="1" applyFont="1" applyFill="1" applyBorder="1"/>
    <xf numFmtId="169" fontId="93" fillId="43" borderId="10" xfId="1" applyNumberFormat="1" applyFont="1" applyFill="1" applyBorder="1"/>
    <xf numFmtId="169" fontId="93" fillId="43" borderId="10" xfId="1" applyNumberFormat="1" applyFont="1" applyFill="1" applyBorder="1" applyAlignment="1"/>
    <xf numFmtId="169" fontId="93" fillId="0" borderId="0" xfId="1" applyNumberFormat="1" applyFont="1"/>
    <xf numFmtId="3" fontId="93" fillId="0" borderId="0" xfId="0" applyNumberFormat="1" applyFont="1"/>
    <xf numFmtId="0" fontId="93" fillId="0" borderId="0" xfId="0" applyFont="1"/>
    <xf numFmtId="0" fontId="89" fillId="37" borderId="36" xfId="0" applyFont="1" applyFill="1" applyBorder="1"/>
    <xf numFmtId="169" fontId="89" fillId="37" borderId="36" xfId="1" applyNumberFormat="1" applyFont="1" applyFill="1" applyBorder="1"/>
    <xf numFmtId="169" fontId="91" fillId="0" borderId="0" xfId="1" applyNumberFormat="1" applyFont="1"/>
    <xf numFmtId="3" fontId="91" fillId="0" borderId="0" xfId="0" applyNumberFormat="1" applyFont="1"/>
    <xf numFmtId="169" fontId="0" fillId="0" borderId="0" xfId="1" applyNumberFormat="1" applyFont="1"/>
    <xf numFmtId="169" fontId="91" fillId="0" borderId="10" xfId="1" applyNumberFormat="1" applyFont="1" applyBorder="1"/>
    <xf numFmtId="0" fontId="0" fillId="0" borderId="17" xfId="0" applyBorder="1"/>
    <xf numFmtId="3" fontId="0" fillId="0" borderId="17" xfId="0" applyNumberFormat="1" applyBorder="1"/>
    <xf numFmtId="169" fontId="0" fillId="0" borderId="17" xfId="1" applyNumberFormat="1" applyFont="1" applyBorder="1"/>
    <xf numFmtId="3" fontId="91" fillId="0" borderId="17" xfId="0" applyNumberFormat="1" applyFont="1" applyBorder="1"/>
    <xf numFmtId="169" fontId="91" fillId="0" borderId="17" xfId="1" applyNumberFormat="1" applyFont="1" applyBorder="1"/>
    <xf numFmtId="41" fontId="0" fillId="0" borderId="0" xfId="51" applyFont="1" applyBorder="1"/>
    <xf numFmtId="3" fontId="0" fillId="0" borderId="0" xfId="0" applyNumberFormat="1"/>
    <xf numFmtId="169" fontId="0" fillId="0" borderId="0" xfId="1" applyNumberFormat="1" applyFont="1" applyBorder="1"/>
    <xf numFmtId="169" fontId="91" fillId="0" borderId="0" xfId="1" applyNumberFormat="1" applyFont="1" applyAlignment="1">
      <alignment horizontal="right"/>
    </xf>
    <xf numFmtId="183" fontId="88" fillId="0" borderId="0" xfId="1" applyNumberFormat="1" applyFont="1"/>
    <xf numFmtId="166" fontId="0" fillId="0" borderId="0" xfId="0" applyNumberFormat="1"/>
    <xf numFmtId="183" fontId="88" fillId="0" borderId="0" xfId="0" applyNumberFormat="1" applyFont="1"/>
    <xf numFmtId="171" fontId="52" fillId="0" borderId="10" xfId="51" applyNumberFormat="1" applyFont="1" applyFill="1" applyBorder="1" applyAlignment="1">
      <alignment horizontal="right" vertical="center"/>
    </xf>
    <xf numFmtId="166" fontId="52" fillId="0" borderId="10" xfId="51" applyNumberFormat="1" applyFont="1" applyFill="1" applyBorder="1" applyAlignment="1">
      <alignment horizontal="right" vertical="center"/>
    </xf>
    <xf numFmtId="183" fontId="51" fillId="0" borderId="10" xfId="51" applyNumberFormat="1" applyFont="1" applyFill="1" applyBorder="1" applyAlignment="1">
      <alignment horizontal="right" vertical="center"/>
    </xf>
    <xf numFmtId="183" fontId="52" fillId="0" borderId="10" xfId="51" applyNumberFormat="1" applyFont="1" applyFill="1" applyBorder="1" applyAlignment="1">
      <alignment horizontal="right" vertical="center"/>
    </xf>
    <xf numFmtId="174" fontId="47" fillId="0" borderId="10" xfId="51" applyNumberFormat="1" applyFont="1" applyBorder="1" applyAlignment="1">
      <alignment horizontal="right" vertical="center"/>
    </xf>
    <xf numFmtId="41" fontId="87" fillId="0" borderId="0" xfId="0" applyNumberFormat="1" applyFont="1"/>
    <xf numFmtId="41" fontId="51" fillId="0" borderId="18" xfId="51" applyFont="1" applyFill="1" applyBorder="1" applyAlignment="1">
      <alignment horizontal="left" indent="1"/>
    </xf>
    <xf numFmtId="41" fontId="47" fillId="0" borderId="0" xfId="51" applyFont="1"/>
    <xf numFmtId="0" fontId="85" fillId="44" borderId="0" xfId="0" applyFont="1" applyFill="1" applyAlignment="1">
      <alignment vertical="top"/>
    </xf>
    <xf numFmtId="1" fontId="91" fillId="0" borderId="0" xfId="0" applyNumberFormat="1" applyFont="1"/>
    <xf numFmtId="1" fontId="90" fillId="0" borderId="0" xfId="0" applyNumberFormat="1" applyFont="1"/>
    <xf numFmtId="0" fontId="90" fillId="0" borderId="10" xfId="0" applyFont="1" applyBorder="1" applyAlignment="1">
      <alignment horizontal="left" vertical="center"/>
    </xf>
    <xf numFmtId="0" fontId="91" fillId="45" borderId="10" xfId="0" applyFont="1" applyFill="1" applyBorder="1" applyAlignment="1">
      <alignment horizontal="left" vertical="center"/>
    </xf>
    <xf numFmtId="1" fontId="90" fillId="44" borderId="0" xfId="0" applyNumberFormat="1" applyFont="1" applyFill="1"/>
    <xf numFmtId="0" fontId="90" fillId="44" borderId="10" xfId="0" applyFont="1" applyFill="1" applyBorder="1" applyAlignment="1">
      <alignment horizontal="left" vertical="center"/>
    </xf>
    <xf numFmtId="0" fontId="95" fillId="0" borderId="0" xfId="0" applyFont="1"/>
    <xf numFmtId="0" fontId="95" fillId="36" borderId="0" xfId="0" applyFont="1" applyFill="1" applyAlignment="1">
      <alignment horizontal="center"/>
    </xf>
    <xf numFmtId="172" fontId="59" fillId="0" borderId="18" xfId="51" applyNumberFormat="1" applyFont="1" applyFill="1" applyBorder="1"/>
    <xf numFmtId="172" fontId="60" fillId="0" borderId="14" xfId="51" applyNumberFormat="1" applyFont="1" applyFill="1" applyBorder="1"/>
    <xf numFmtId="4" fontId="87" fillId="0" borderId="0" xfId="0" applyNumberFormat="1" applyFont="1"/>
    <xf numFmtId="173" fontId="51" fillId="0" borderId="18" xfId="1" applyNumberFormat="1" applyFont="1" applyFill="1" applyBorder="1" applyAlignment="1"/>
    <xf numFmtId="173" fontId="52" fillId="0" borderId="18" xfId="1" applyNumberFormat="1" applyFont="1" applyFill="1" applyBorder="1" applyAlignment="1"/>
    <xf numFmtId="174" fontId="51" fillId="0" borderId="10" xfId="51" applyNumberFormat="1" applyFont="1" applyFill="1" applyBorder="1" applyAlignment="1">
      <alignment horizontal="right" vertical="center"/>
    </xf>
    <xf numFmtId="176" fontId="51" fillId="0" borderId="16" xfId="0" applyNumberFormat="1" applyFont="1" applyBorder="1" applyAlignment="1">
      <alignment vertical="center"/>
    </xf>
    <xf numFmtId="171" fontId="51" fillId="0" borderId="10" xfId="51" applyNumberFormat="1" applyFont="1" applyFill="1" applyBorder="1" applyAlignment="1">
      <alignment horizontal="right" vertical="center"/>
    </xf>
    <xf numFmtId="184" fontId="51" fillId="0" borderId="10" xfId="0" applyNumberFormat="1" applyFont="1" applyBorder="1" applyAlignment="1">
      <alignment vertical="center"/>
    </xf>
    <xf numFmtId="41" fontId="55" fillId="0" borderId="10" xfId="51" applyFont="1" applyFill="1" applyBorder="1" applyAlignment="1">
      <alignment vertical="center"/>
    </xf>
    <xf numFmtId="177" fontId="55" fillId="0" borderId="10" xfId="0" applyNumberFormat="1" applyFont="1" applyBorder="1" applyAlignment="1">
      <alignment horizontal="center" vertical="center"/>
    </xf>
    <xf numFmtId="41" fontId="53" fillId="0" borderId="10" xfId="49" applyNumberFormat="1" applyFont="1" applyBorder="1" applyAlignment="1">
      <alignment vertical="center"/>
    </xf>
    <xf numFmtId="41" fontId="53" fillId="0" borderId="10" xfId="51" applyFont="1" applyFill="1" applyBorder="1" applyAlignment="1">
      <alignment vertical="center"/>
    </xf>
    <xf numFmtId="174" fontId="55" fillId="0" borderId="10" xfId="51" applyNumberFormat="1" applyFont="1" applyFill="1" applyBorder="1" applyAlignment="1">
      <alignment horizontal="right" vertical="center"/>
    </xf>
    <xf numFmtId="4" fontId="95" fillId="0" borderId="0" xfId="0" applyNumberFormat="1" applyFont="1"/>
    <xf numFmtId="166" fontId="47" fillId="0" borderId="10" xfId="51" applyNumberFormat="1" applyFont="1" applyFill="1" applyBorder="1" applyAlignment="1">
      <alignment horizontal="center" vertical="center"/>
    </xf>
    <xf numFmtId="41" fontId="49" fillId="0" borderId="10" xfId="51" applyFont="1" applyFill="1" applyBorder="1" applyAlignment="1">
      <alignment horizontal="center" vertical="center"/>
    </xf>
    <xf numFmtId="180" fontId="47" fillId="0" borderId="10" xfId="51" applyNumberFormat="1" applyFont="1" applyFill="1" applyBorder="1" applyAlignment="1">
      <alignment horizontal="right" vertical="center"/>
    </xf>
    <xf numFmtId="0" fontId="49" fillId="0" borderId="10" xfId="49" applyFont="1" applyBorder="1" applyAlignment="1">
      <alignment vertical="center" wrapText="1"/>
    </xf>
    <xf numFmtId="172" fontId="71" fillId="0" borderId="0" xfId="0" applyNumberFormat="1" applyFont="1"/>
    <xf numFmtId="170" fontId="47" fillId="0" borderId="0" xfId="44" applyFont="1"/>
    <xf numFmtId="0" fontId="80" fillId="0" borderId="0" xfId="0" applyFont="1" applyAlignment="1">
      <alignment horizontal="center" vertical="center"/>
    </xf>
    <xf numFmtId="0" fontId="77" fillId="0" borderId="0" xfId="0" applyFont="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54" fillId="33" borderId="16" xfId="0" applyFont="1" applyFill="1" applyBorder="1" applyAlignment="1">
      <alignment horizontal="center" vertical="center"/>
    </xf>
    <xf numFmtId="170" fontId="49" fillId="0" borderId="0" xfId="44" applyFont="1" applyAlignment="1">
      <alignment horizontal="center" vertical="center" wrapText="1"/>
    </xf>
    <xf numFmtId="0" fontId="50" fillId="0" borderId="0" xfId="0" applyFont="1" applyAlignment="1">
      <alignment horizontal="center" vertical="center"/>
    </xf>
    <xf numFmtId="0" fontId="51" fillId="0" borderId="0" xfId="0" applyFont="1" applyAlignment="1">
      <alignment horizontal="center" vertical="center"/>
    </xf>
    <xf numFmtId="0" fontId="56" fillId="33" borderId="10" xfId="0" applyFont="1" applyFill="1" applyBorder="1" applyAlignment="1">
      <alignment horizontal="center" vertical="center"/>
    </xf>
    <xf numFmtId="0" fontId="53" fillId="0" borderId="20" xfId="0" applyFont="1" applyBorder="1" applyAlignment="1">
      <alignment horizontal="center" vertical="center"/>
    </xf>
    <xf numFmtId="0" fontId="53" fillId="0" borderId="22" xfId="0" applyFont="1" applyBorder="1" applyAlignment="1">
      <alignment horizontal="center" vertical="center"/>
    </xf>
    <xf numFmtId="0" fontId="53" fillId="0" borderId="21" xfId="0" applyFont="1" applyBorder="1" applyAlignment="1">
      <alignment horizontal="center" vertical="center"/>
    </xf>
    <xf numFmtId="0" fontId="53" fillId="0" borderId="23" xfId="0" applyFont="1" applyBorder="1" applyAlignment="1">
      <alignment horizontal="center" vertical="center"/>
    </xf>
    <xf numFmtId="0" fontId="51" fillId="0" borderId="0" xfId="0" applyFont="1" applyAlignment="1">
      <alignment horizontal="justify" vertical="center"/>
    </xf>
    <xf numFmtId="0" fontId="60" fillId="0" borderId="0" xfId="0" applyFont="1" applyAlignment="1">
      <alignment horizontal="center" vertical="center"/>
    </xf>
    <xf numFmtId="169" fontId="60" fillId="0" borderId="25" xfId="1" applyNumberFormat="1" applyFont="1" applyFill="1" applyBorder="1" applyAlignment="1">
      <alignment horizontal="left" vertical="center"/>
    </xf>
    <xf numFmtId="0" fontId="59" fillId="0" borderId="0" xfId="0" applyFont="1" applyAlignment="1">
      <alignment horizontal="center" vertical="center"/>
    </xf>
    <xf numFmtId="169" fontId="60" fillId="0" borderId="0" xfId="1" applyNumberFormat="1" applyFont="1" applyFill="1" applyBorder="1" applyAlignment="1">
      <alignment horizontal="left" vertical="top" wrapText="1"/>
    </xf>
    <xf numFmtId="169" fontId="60" fillId="0" borderId="19" xfId="1" applyNumberFormat="1" applyFont="1" applyFill="1" applyBorder="1" applyAlignment="1">
      <alignment horizontal="left" vertical="top" wrapText="1"/>
    </xf>
    <xf numFmtId="170" fontId="49" fillId="0" borderId="0" xfId="44" applyFont="1" applyAlignment="1">
      <alignment horizontal="center" wrapText="1"/>
    </xf>
    <xf numFmtId="0" fontId="52" fillId="0" borderId="0" xfId="0" applyFont="1" applyAlignment="1">
      <alignment horizontal="center" vertical="center"/>
    </xf>
    <xf numFmtId="0" fontId="51" fillId="0" borderId="0" xfId="0" applyFont="1" applyAlignment="1">
      <alignment horizontal="left"/>
    </xf>
    <xf numFmtId="170" fontId="49" fillId="0" borderId="0" xfId="44" applyFont="1" applyAlignment="1">
      <alignment horizontal="center"/>
    </xf>
    <xf numFmtId="0" fontId="52" fillId="0" borderId="0" xfId="0" applyFont="1" applyAlignment="1">
      <alignment horizontal="center"/>
    </xf>
    <xf numFmtId="0" fontId="54" fillId="33" borderId="10" xfId="0" applyFont="1" applyFill="1" applyBorder="1" applyAlignment="1">
      <alignment horizontal="center" vertical="center" wrapText="1"/>
    </xf>
    <xf numFmtId="0" fontId="54" fillId="33" borderId="10" xfId="0" applyFont="1" applyFill="1" applyBorder="1" applyAlignment="1">
      <alignment horizontal="center" vertical="center"/>
    </xf>
    <xf numFmtId="0" fontId="47" fillId="0" borderId="0" xfId="49" quotePrefix="1" applyFont="1" applyAlignment="1">
      <alignment horizontal="center"/>
    </xf>
    <xf numFmtId="0" fontId="52" fillId="0" borderId="15" xfId="0" applyFont="1" applyBorder="1" applyAlignment="1">
      <alignment vertical="center" wrapText="1"/>
    </xf>
    <xf numFmtId="0" fontId="52" fillId="0" borderId="0" xfId="0" applyFont="1" applyAlignment="1">
      <alignment vertical="center" wrapText="1"/>
    </xf>
    <xf numFmtId="0" fontId="52" fillId="0" borderId="15" xfId="0" applyFont="1" applyBorder="1" applyAlignment="1">
      <alignment horizontal="left" vertical="center" wrapText="1"/>
    </xf>
    <xf numFmtId="0" fontId="52" fillId="0" borderId="0" xfId="0" applyFont="1" applyAlignment="1">
      <alignment horizontal="left" vertical="center" wrapText="1"/>
    </xf>
    <xf numFmtId="0" fontId="51" fillId="0" borderId="15" xfId="0" applyFont="1" applyBorder="1" applyAlignment="1">
      <alignment horizontal="left" vertical="center" wrapText="1"/>
    </xf>
    <xf numFmtId="0" fontId="51" fillId="0" borderId="0" xfId="0" applyFont="1" applyAlignment="1">
      <alignment horizontal="left" vertical="center" wrapText="1"/>
    </xf>
    <xf numFmtId="0" fontId="49" fillId="0" borderId="0" xfId="49" quotePrefix="1" applyFont="1" applyAlignment="1">
      <alignment horizontal="center"/>
    </xf>
    <xf numFmtId="0" fontId="86" fillId="0" borderId="0" xfId="0" applyFont="1" applyAlignment="1">
      <alignment horizontal="left"/>
    </xf>
    <xf numFmtId="0" fontId="89" fillId="37" borderId="10" xfId="0" applyFont="1" applyFill="1" applyBorder="1" applyAlignment="1">
      <alignment horizontal="center" vertical="center" wrapText="1"/>
    </xf>
    <xf numFmtId="0" fontId="90" fillId="38" borderId="11" xfId="0" applyFont="1" applyFill="1" applyBorder="1" applyAlignment="1">
      <alignment horizontal="center" vertical="center" wrapText="1"/>
    </xf>
    <xf numFmtId="0" fontId="90" fillId="38" borderId="16" xfId="0" applyFont="1" applyFill="1" applyBorder="1" applyAlignment="1">
      <alignment horizontal="center" vertical="center" wrapText="1"/>
    </xf>
    <xf numFmtId="0" fontId="90" fillId="38" borderId="12" xfId="0" applyFont="1" applyFill="1" applyBorder="1" applyAlignment="1">
      <alignment horizontal="center" vertical="center" wrapText="1"/>
    </xf>
    <xf numFmtId="0" fontId="90" fillId="39" borderId="11" xfId="0" applyFont="1" applyFill="1" applyBorder="1" applyAlignment="1">
      <alignment horizontal="center" vertical="center" wrapText="1"/>
    </xf>
    <xf numFmtId="0" fontId="90" fillId="39" borderId="16" xfId="0" applyFont="1" applyFill="1" applyBorder="1" applyAlignment="1">
      <alignment horizontal="center" vertical="center" wrapText="1"/>
    </xf>
    <xf numFmtId="0" fontId="90" fillId="39" borderId="12" xfId="0" applyFont="1" applyFill="1" applyBorder="1" applyAlignment="1">
      <alignment horizontal="center" vertical="center" wrapText="1"/>
    </xf>
    <xf numFmtId="0" fontId="90" fillId="40" borderId="11" xfId="0" applyFont="1" applyFill="1" applyBorder="1" applyAlignment="1">
      <alignment horizontal="center" vertical="center" wrapText="1"/>
    </xf>
    <xf numFmtId="0" fontId="90" fillId="40" borderId="16" xfId="0" applyFont="1" applyFill="1" applyBorder="1" applyAlignment="1">
      <alignment horizontal="center" vertical="center" wrapText="1"/>
    </xf>
    <xf numFmtId="0" fontId="90" fillId="40" borderId="12" xfId="0" applyFont="1" applyFill="1" applyBorder="1" applyAlignment="1">
      <alignment horizontal="center" vertical="center" wrapText="1"/>
    </xf>
    <xf numFmtId="0" fontId="91" fillId="41" borderId="13" xfId="0" applyFont="1" applyFill="1" applyBorder="1" applyAlignment="1">
      <alignment horizontal="center" vertical="center" wrapText="1"/>
    </xf>
    <xf numFmtId="0" fontId="91" fillId="41" borderId="14" xfId="0" applyFont="1" applyFill="1" applyBorder="1" applyAlignment="1">
      <alignment horizontal="center" vertical="center" wrapText="1"/>
    </xf>
    <xf numFmtId="0" fontId="91" fillId="42" borderId="10" xfId="0" applyFont="1" applyFill="1" applyBorder="1" applyAlignment="1">
      <alignment horizontal="center" vertical="center" wrapText="1"/>
    </xf>
    <xf numFmtId="0" fontId="79" fillId="0" borderId="0" xfId="0" applyFont="1" applyAlignment="1">
      <alignment horizontal="center" vertical="center"/>
    </xf>
    <xf numFmtId="0" fontId="51" fillId="0" borderId="0" xfId="0" applyFont="1" applyAlignment="1">
      <alignment horizontal="center" vertical="center" wrapText="1"/>
    </xf>
    <xf numFmtId="0" fontId="51" fillId="0" borderId="0" xfId="0" applyFont="1" applyAlignment="1">
      <alignment horizontal="justify" vertical="top" wrapText="1"/>
    </xf>
    <xf numFmtId="0" fontId="52" fillId="0" borderId="0" xfId="0" applyFont="1" applyAlignment="1">
      <alignment horizontal="center" vertical="center" wrapText="1"/>
    </xf>
    <xf numFmtId="0" fontId="51" fillId="0" borderId="0" xfId="0" applyFont="1" applyAlignment="1">
      <alignment horizontal="justify" vertical="center" wrapText="1"/>
    </xf>
    <xf numFmtId="0" fontId="51" fillId="0" borderId="30" xfId="0" applyFont="1" applyBorder="1" applyAlignment="1">
      <alignment vertical="center" wrapText="1"/>
    </xf>
    <xf numFmtId="0" fontId="52" fillId="0" borderId="30" xfId="0" applyFont="1" applyBorder="1" applyAlignment="1">
      <alignment horizontal="center" vertical="center" wrapText="1"/>
    </xf>
    <xf numFmtId="1" fontId="52" fillId="0" borderId="0" xfId="0" applyNumberFormat="1" applyFont="1" applyAlignment="1">
      <alignment horizontal="justify" vertical="center" wrapText="1"/>
    </xf>
    <xf numFmtId="1" fontId="51" fillId="0" borderId="0" xfId="0" applyNumberFormat="1" applyFont="1" applyAlignment="1">
      <alignment horizontal="justify" vertical="center" wrapText="1"/>
    </xf>
    <xf numFmtId="0" fontId="84" fillId="34" borderId="0" xfId="0" applyFont="1" applyFill="1" applyAlignment="1">
      <alignment horizontal="center"/>
    </xf>
    <xf numFmtId="0" fontId="0" fillId="0" borderId="0" xfId="0"/>
    <xf numFmtId="0" fontId="47" fillId="0" borderId="0" xfId="49" applyFont="1" applyAlignment="1">
      <alignment horizontal="justify" vertical="center" wrapText="1"/>
    </xf>
    <xf numFmtId="175" fontId="54" fillId="33" borderId="19" xfId="49" applyNumberFormat="1" applyFont="1" applyFill="1" applyBorder="1" applyAlignment="1">
      <alignment horizontal="center"/>
    </xf>
    <xf numFmtId="175" fontId="54" fillId="33" borderId="23" xfId="49" applyNumberFormat="1" applyFont="1" applyFill="1" applyBorder="1" applyAlignment="1">
      <alignment horizontal="center"/>
    </xf>
    <xf numFmtId="177" fontId="54" fillId="33" borderId="13" xfId="49" applyNumberFormat="1" applyFont="1" applyFill="1" applyBorder="1" applyAlignment="1">
      <alignment horizontal="center" vertical="center"/>
    </xf>
    <xf numFmtId="177" fontId="54" fillId="33" borderId="14" xfId="49" applyNumberFormat="1" applyFont="1" applyFill="1" applyBorder="1" applyAlignment="1">
      <alignment horizontal="center" vertical="center"/>
    </xf>
    <xf numFmtId="0" fontId="51" fillId="0" borderId="0" xfId="0" applyFont="1" applyAlignment="1">
      <alignment horizontal="left" vertical="center"/>
    </xf>
    <xf numFmtId="0" fontId="54" fillId="33" borderId="13" xfId="0" applyFont="1" applyFill="1" applyBorder="1" applyAlignment="1">
      <alignment horizontal="center" vertical="center" wrapText="1"/>
    </xf>
    <xf numFmtId="0" fontId="54" fillId="33" borderId="14" xfId="0" applyFont="1" applyFill="1" applyBorder="1" applyAlignment="1">
      <alignment horizontal="center" vertical="center" wrapText="1"/>
    </xf>
    <xf numFmtId="177" fontId="54" fillId="33" borderId="13" xfId="49" applyNumberFormat="1" applyFont="1" applyFill="1" applyBorder="1" applyAlignment="1">
      <alignment horizontal="center" vertical="center" wrapText="1"/>
    </xf>
    <xf numFmtId="177" fontId="54" fillId="33" borderId="14" xfId="49" applyNumberFormat="1" applyFont="1" applyFill="1" applyBorder="1" applyAlignment="1">
      <alignment horizontal="center" vertical="center" wrapText="1"/>
    </xf>
    <xf numFmtId="0" fontId="54" fillId="33" borderId="19" xfId="0" applyFont="1" applyFill="1" applyBorder="1" applyAlignment="1">
      <alignment horizontal="center" vertical="center"/>
    </xf>
    <xf numFmtId="0" fontId="54" fillId="33" borderId="23"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27" xfId="0" applyFont="1" applyFill="1" applyBorder="1" applyAlignment="1">
      <alignment horizontal="center" vertical="center" wrapText="1"/>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2" fillId="0" borderId="31" xfId="0" applyFont="1" applyBorder="1" applyAlignment="1">
      <alignment horizontal="center" vertical="center"/>
    </xf>
    <xf numFmtId="0" fontId="52" fillId="0" borderId="32" xfId="0" applyFont="1" applyBorder="1" applyAlignment="1">
      <alignment horizontal="center" vertical="center"/>
    </xf>
    <xf numFmtId="0" fontId="52" fillId="0" borderId="33" xfId="0" applyFont="1" applyBorder="1" applyAlignment="1">
      <alignment horizontal="center" vertical="center"/>
    </xf>
    <xf numFmtId="0" fontId="52" fillId="0" borderId="34" xfId="0" applyFont="1" applyBorder="1" applyAlignment="1">
      <alignment horizontal="center" vertical="center"/>
    </xf>
    <xf numFmtId="0" fontId="52" fillId="0" borderId="25" xfId="0" applyFont="1" applyBorder="1" applyAlignment="1">
      <alignment horizontal="center" vertical="center"/>
    </xf>
    <xf numFmtId="0" fontId="52" fillId="0" borderId="35" xfId="0" applyFont="1" applyBorder="1" applyAlignment="1">
      <alignment horizontal="center" vertical="center"/>
    </xf>
    <xf numFmtId="0" fontId="54" fillId="33" borderId="26" xfId="0" applyFont="1" applyFill="1" applyBorder="1" applyAlignment="1">
      <alignment horizontal="center" vertical="center" wrapText="1"/>
    </xf>
    <xf numFmtId="0" fontId="54" fillId="33" borderId="28" xfId="0" applyFont="1" applyFill="1" applyBorder="1" applyAlignment="1">
      <alignment horizontal="center" vertical="center" wrapText="1"/>
    </xf>
    <xf numFmtId="0" fontId="51" fillId="0" borderId="0" xfId="0" applyFont="1" applyAlignment="1">
      <alignment horizontal="centerContinuous" vertical="center"/>
    </xf>
  </cellXfs>
  <cellStyles count="6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2" xfId="50" xr:uid="{00000000-0005-0000-0000-00001D000000}"/>
    <cellStyle name="Comma 2 2" xfId="55" xr:uid="{00000000-0005-0000-0000-00001E000000}"/>
    <cellStyle name="Comma 2 2 2" xfId="62" xr:uid="{C3F003F2-4C68-4379-8ABA-FD1DFC6371A6}"/>
    <cellStyle name="Comma 2 3" xfId="65" xr:uid="{98A9762C-733E-4119-ABB2-B57DBA165E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2" xfId="45" xr:uid="{00000000-0005-0000-0000-000028000000}"/>
    <cellStyle name="Millares [0] 2 2" xfId="54" xr:uid="{00000000-0005-0000-0000-000029000000}"/>
    <cellStyle name="Millares [0] 2 2 2" xfId="61" xr:uid="{01A3EA54-97F3-44B5-8FE8-D9DB95B74A1F}"/>
    <cellStyle name="Millares [0] 2 3" xfId="64" xr:uid="{8F07C455-BD21-4223-9B99-9D94E199EB95}"/>
    <cellStyle name="Millares [0] 3" xfId="56" xr:uid="{00000000-0005-0000-0000-00002A000000}"/>
    <cellStyle name="Millares [0] 3 2" xfId="63" xr:uid="{C96D6BAC-3391-449B-9FA8-57CAE0B415B0}"/>
    <cellStyle name="Millares [0] 4" xfId="60" xr:uid="{5C7D92EF-7453-410E-BFAF-ED234169E0EC}"/>
    <cellStyle name="Millares 2" xfId="52" xr:uid="{00000000-0005-0000-0000-00002B000000}"/>
    <cellStyle name="Millares 3" xfId="57" xr:uid="{00000000-0005-0000-0000-00002C000000}"/>
    <cellStyle name="Millares 3 2" xfId="66" xr:uid="{67CB57D7-BE59-4A14-BC54-374927EDBC60}"/>
    <cellStyle name="Neutral" xfId="8" builtinId="28" customBuiltin="1"/>
    <cellStyle name="Normal" xfId="0" builtinId="0"/>
    <cellStyle name="Normal 12" xfId="46" xr:uid="{00000000-0005-0000-0000-00002F000000}"/>
    <cellStyle name="Normal 15" xfId="47" xr:uid="{00000000-0005-0000-0000-000030000000}"/>
    <cellStyle name="Normal 2" xfId="49" xr:uid="{00000000-0005-0000-0000-000031000000}"/>
    <cellStyle name="Normal 2 2" xfId="67" xr:uid="{5BECB5D1-3125-42BB-A970-B392A44BB851}"/>
    <cellStyle name="Normal 2 4" xfId="48" xr:uid="{00000000-0005-0000-0000-000032000000}"/>
    <cellStyle name="Normal 3" xfId="53" xr:uid="{00000000-0005-0000-0000-000033000000}"/>
    <cellStyle name="Normal 3 2" xfId="59" xr:uid="{52A95833-AD3D-4468-8C3C-E8E2DC9E73E9}"/>
    <cellStyle name="Normal 3 3" xfId="43" xr:uid="{00000000-0005-0000-0000-000034000000}"/>
    <cellStyle name="Normal_Estados Fiscal 1999" xfId="44" xr:uid="{00000000-0005-0000-0000-000035000000}"/>
    <cellStyle name="Notas" xfId="15" builtinId="10" customBuiltin="1"/>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FFCCFF"/>
      <color rgb="FFCC0000"/>
      <color rgb="FF336699"/>
      <color rgb="FF006699"/>
      <color rgb="FF003366"/>
      <color rgb="FF000066"/>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21</xdr:row>
      <xdr:rowOff>38100</xdr:rowOff>
    </xdr:from>
    <xdr:to>
      <xdr:col>13</xdr:col>
      <xdr:colOff>773906</xdr:colOff>
      <xdr:row>27</xdr:row>
      <xdr:rowOff>37217</xdr:rowOff>
    </xdr:to>
    <xdr:pic>
      <xdr:nvPicPr>
        <xdr:cNvPr id="28" name="Imagen 27">
          <a:extLst>
            <a:ext uri="{FF2B5EF4-FFF2-40B4-BE49-F238E27FC236}">
              <a16:creationId xmlns:a16="http://schemas.microsoft.com/office/drawing/2014/main" id="{4C256B23-F754-44A4-8FF4-087AB8BDE276}"/>
            </a:ext>
          </a:extLst>
        </xdr:cNvPr>
        <xdr:cNvPicPr>
          <a:picLocks noChangeAspect="1"/>
        </xdr:cNvPicPr>
      </xdr:nvPicPr>
      <xdr:blipFill rotWithShape="1">
        <a:blip xmlns:r="http://schemas.openxmlformats.org/officeDocument/2006/relationships" r:embed="rId1"/>
        <a:srcRect l="4868" t="50696" r="5047" b="19217"/>
        <a:stretch/>
      </xdr:blipFill>
      <xdr:spPr>
        <a:xfrm>
          <a:off x="571501" y="5343525"/>
          <a:ext cx="11620499" cy="1313567"/>
        </a:xfrm>
        <a:prstGeom prst="rect">
          <a:avLst/>
        </a:prstGeom>
      </xdr:spPr>
    </xdr:pic>
    <xdr:clientData/>
  </xdr:twoCellAnchor>
  <xdr:twoCellAnchor>
    <xdr:from>
      <xdr:col>6</xdr:col>
      <xdr:colOff>104775</xdr:colOff>
      <xdr:row>3</xdr:row>
      <xdr:rowOff>161925</xdr:rowOff>
    </xdr:from>
    <xdr:to>
      <xdr:col>9</xdr:col>
      <xdr:colOff>109233</xdr:colOff>
      <xdr:row>5</xdr:row>
      <xdr:rowOff>184148</xdr:rowOff>
    </xdr:to>
    <xdr:grpSp>
      <xdr:nvGrpSpPr>
        <xdr:cNvPr id="29" name="Group 352">
          <a:extLst>
            <a:ext uri="{FF2B5EF4-FFF2-40B4-BE49-F238E27FC236}">
              <a16:creationId xmlns:a16="http://schemas.microsoft.com/office/drawing/2014/main" id="{867EAE2A-8A3F-47D4-BCAC-439E978DB854}"/>
            </a:ext>
          </a:extLst>
        </xdr:cNvPr>
        <xdr:cNvGrpSpPr/>
      </xdr:nvGrpSpPr>
      <xdr:grpSpPr>
        <a:xfrm>
          <a:off x="5810250" y="790575"/>
          <a:ext cx="2538108" cy="479423"/>
          <a:chOff x="0" y="0"/>
          <a:chExt cx="2757732" cy="479637"/>
        </a:xfrm>
      </xdr:grpSpPr>
      <xdr:sp macro="" textlink="">
        <xdr:nvSpPr>
          <xdr:cNvPr id="30" name="Shape 6">
            <a:extLst>
              <a:ext uri="{FF2B5EF4-FFF2-40B4-BE49-F238E27FC236}">
                <a16:creationId xmlns:a16="http://schemas.microsoft.com/office/drawing/2014/main" id="{38932F35-EEA7-4197-658A-690B62164F7B}"/>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1" name="Shape 7">
            <a:extLst>
              <a:ext uri="{FF2B5EF4-FFF2-40B4-BE49-F238E27FC236}">
                <a16:creationId xmlns:a16="http://schemas.microsoft.com/office/drawing/2014/main" id="{338D6B7E-3877-7B49-5AB1-8900C130482D}"/>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2" name="Shape 8">
            <a:extLst>
              <a:ext uri="{FF2B5EF4-FFF2-40B4-BE49-F238E27FC236}">
                <a16:creationId xmlns:a16="http://schemas.microsoft.com/office/drawing/2014/main" id="{B488F528-F22B-2F8A-46B1-98CD62E81BE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3" name="Shape 9">
            <a:extLst>
              <a:ext uri="{FF2B5EF4-FFF2-40B4-BE49-F238E27FC236}">
                <a16:creationId xmlns:a16="http://schemas.microsoft.com/office/drawing/2014/main" id="{64A7B9DA-26A8-DA22-C677-2038A36B015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4" name="Shape 10">
            <a:extLst>
              <a:ext uri="{FF2B5EF4-FFF2-40B4-BE49-F238E27FC236}">
                <a16:creationId xmlns:a16="http://schemas.microsoft.com/office/drawing/2014/main" id="{F53C5D71-FD95-FB11-5C57-8B9DBC0FFE7E}"/>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5" name="Shape 11">
            <a:extLst>
              <a:ext uri="{FF2B5EF4-FFF2-40B4-BE49-F238E27FC236}">
                <a16:creationId xmlns:a16="http://schemas.microsoft.com/office/drawing/2014/main" id="{00FEC55E-1D7F-34E0-E651-A932C195836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6" name="Shape 12">
            <a:extLst>
              <a:ext uri="{FF2B5EF4-FFF2-40B4-BE49-F238E27FC236}">
                <a16:creationId xmlns:a16="http://schemas.microsoft.com/office/drawing/2014/main" id="{9D4632D1-6E1E-D495-7F2A-36E60051DDFD}"/>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7" name="Shape 13">
            <a:extLst>
              <a:ext uri="{FF2B5EF4-FFF2-40B4-BE49-F238E27FC236}">
                <a16:creationId xmlns:a16="http://schemas.microsoft.com/office/drawing/2014/main" id="{41CBB35D-8270-3132-9617-D0E2B5178FB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38" name="Shape 14">
            <a:extLst>
              <a:ext uri="{FF2B5EF4-FFF2-40B4-BE49-F238E27FC236}">
                <a16:creationId xmlns:a16="http://schemas.microsoft.com/office/drawing/2014/main" id="{16644CE1-F466-AE8E-BCB6-992DE67414F6}"/>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9" name="Shape 15">
            <a:extLst>
              <a:ext uri="{FF2B5EF4-FFF2-40B4-BE49-F238E27FC236}">
                <a16:creationId xmlns:a16="http://schemas.microsoft.com/office/drawing/2014/main" id="{B704A260-78D7-EF25-B4D8-9BEA3760D01D}"/>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0" name="Shape 16">
            <a:extLst>
              <a:ext uri="{FF2B5EF4-FFF2-40B4-BE49-F238E27FC236}">
                <a16:creationId xmlns:a16="http://schemas.microsoft.com/office/drawing/2014/main" id="{E4F1C9FC-0BC4-D557-B56D-482DE3BB3A5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1" name="Shape 367">
            <a:extLst>
              <a:ext uri="{FF2B5EF4-FFF2-40B4-BE49-F238E27FC236}">
                <a16:creationId xmlns:a16="http://schemas.microsoft.com/office/drawing/2014/main" id="{6842788C-E548-AF4A-03F1-C86BC5366B0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2" name="Shape 18">
            <a:extLst>
              <a:ext uri="{FF2B5EF4-FFF2-40B4-BE49-F238E27FC236}">
                <a16:creationId xmlns:a16="http://schemas.microsoft.com/office/drawing/2014/main" id="{1DA0415C-BA8D-20C3-1136-602122292176}"/>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3" name="Shape 19">
            <a:extLst>
              <a:ext uri="{FF2B5EF4-FFF2-40B4-BE49-F238E27FC236}">
                <a16:creationId xmlns:a16="http://schemas.microsoft.com/office/drawing/2014/main" id="{BE31BAD5-25C7-8C69-56EC-734A85197DDC}"/>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4" name="Shape 20">
            <a:extLst>
              <a:ext uri="{FF2B5EF4-FFF2-40B4-BE49-F238E27FC236}">
                <a16:creationId xmlns:a16="http://schemas.microsoft.com/office/drawing/2014/main" id="{D05EEBDA-DBA2-F304-3C54-CE19DAA12751}"/>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5" name="Shape 21">
            <a:extLst>
              <a:ext uri="{FF2B5EF4-FFF2-40B4-BE49-F238E27FC236}">
                <a16:creationId xmlns:a16="http://schemas.microsoft.com/office/drawing/2014/main" id="{BB04AD54-CF97-1D19-547F-892D07B33D9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6" name="Shape 22">
            <a:extLst>
              <a:ext uri="{FF2B5EF4-FFF2-40B4-BE49-F238E27FC236}">
                <a16:creationId xmlns:a16="http://schemas.microsoft.com/office/drawing/2014/main" id="{ED966B32-45E6-71A6-B958-DCF789FB4BD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7" name="Shape 23">
            <a:extLst>
              <a:ext uri="{FF2B5EF4-FFF2-40B4-BE49-F238E27FC236}">
                <a16:creationId xmlns:a16="http://schemas.microsoft.com/office/drawing/2014/main" id="{618A5134-52ED-53F6-C5F5-881D36B5E979}"/>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8" name="Shape 368">
            <a:extLst>
              <a:ext uri="{FF2B5EF4-FFF2-40B4-BE49-F238E27FC236}">
                <a16:creationId xmlns:a16="http://schemas.microsoft.com/office/drawing/2014/main" id="{24BC23A9-9CBD-9C24-B763-1874F5A0383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9" name="Shape 25">
            <a:extLst>
              <a:ext uri="{FF2B5EF4-FFF2-40B4-BE49-F238E27FC236}">
                <a16:creationId xmlns:a16="http://schemas.microsoft.com/office/drawing/2014/main" id="{75B95AC6-DFB4-FF25-A7DD-614552D20D7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0" name="Shape 26">
            <a:extLst>
              <a:ext uri="{FF2B5EF4-FFF2-40B4-BE49-F238E27FC236}">
                <a16:creationId xmlns:a16="http://schemas.microsoft.com/office/drawing/2014/main" id="{F2D8E5A2-FBA6-8D8D-6D8B-5BF5CF8E7F1D}"/>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1" name="Shape 27">
            <a:extLst>
              <a:ext uri="{FF2B5EF4-FFF2-40B4-BE49-F238E27FC236}">
                <a16:creationId xmlns:a16="http://schemas.microsoft.com/office/drawing/2014/main" id="{488031B4-F6E9-0BAB-1A72-8E2AA73B2EF8}"/>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2" name="Shape 28">
            <a:extLst>
              <a:ext uri="{FF2B5EF4-FFF2-40B4-BE49-F238E27FC236}">
                <a16:creationId xmlns:a16="http://schemas.microsoft.com/office/drawing/2014/main" id="{7889CB72-C86F-4644-FE0C-CCD6C152EDB3}"/>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3" name="Shape 29">
            <a:extLst>
              <a:ext uri="{FF2B5EF4-FFF2-40B4-BE49-F238E27FC236}">
                <a16:creationId xmlns:a16="http://schemas.microsoft.com/office/drawing/2014/main" id="{901F2EDA-F5D9-961B-C90C-AEB671517835}"/>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16934</xdr:colOff>
      <xdr:row>1</xdr:row>
      <xdr:rowOff>42333</xdr:rowOff>
    </xdr:from>
    <xdr:to>
      <xdr:col>2</xdr:col>
      <xdr:colOff>1989668</xdr:colOff>
      <xdr:row>3</xdr:row>
      <xdr:rowOff>160867</xdr:rowOff>
    </xdr:to>
    <xdr:grpSp>
      <xdr:nvGrpSpPr>
        <xdr:cNvPr id="2" name="Group 352">
          <a:extLst>
            <a:ext uri="{FF2B5EF4-FFF2-40B4-BE49-F238E27FC236}">
              <a16:creationId xmlns:a16="http://schemas.microsoft.com/office/drawing/2014/main" id="{DDA33A9D-F791-4D3A-88E3-A52F4D7308A2}"/>
            </a:ext>
          </a:extLst>
        </xdr:cNvPr>
        <xdr:cNvGrpSpPr/>
      </xdr:nvGrpSpPr>
      <xdr:grpSpPr>
        <a:xfrm>
          <a:off x="186267" y="211666"/>
          <a:ext cx="2336801" cy="457201"/>
          <a:chOff x="0" y="0"/>
          <a:chExt cx="2757732" cy="479637"/>
        </a:xfrm>
      </xdr:grpSpPr>
      <xdr:sp macro="" textlink="">
        <xdr:nvSpPr>
          <xdr:cNvPr id="3" name="Shape 6">
            <a:extLst>
              <a:ext uri="{FF2B5EF4-FFF2-40B4-BE49-F238E27FC236}">
                <a16:creationId xmlns:a16="http://schemas.microsoft.com/office/drawing/2014/main" id="{E449124C-7BA9-2E45-B7B2-FA404FCE316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5C026970-7AE0-2466-59B2-255A0471453B}"/>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876A886-162A-4FDD-521B-2F90C314D9EC}"/>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547607A7-E7D9-2A12-5A84-0C7257BE29E3}"/>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A6645B62-26A8-489A-68F3-C24B1F01668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833DD5A2-8021-4A7C-3FF6-5D27E78EBC9A}"/>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DF3AE6BF-03C0-493D-C4C1-433642C3ADB8}"/>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8380207-468B-3E3F-AAAB-DEB3B9781262}"/>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5ACF9CA5-57F8-FF99-8232-E85D67C3EF0A}"/>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5CD7D38A-45DF-64CE-6BD7-F43FBBFB339B}"/>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6C073914-FBA8-24E7-1B1E-1CC59E0F6CB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8E7F083F-673C-E204-B764-02D0D1EF666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C338E6E-001C-BD4E-3500-D58C51296C3C}"/>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DB301C77-2C04-03A4-EEC2-B039A38B541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59CCC0-0A3B-47C2-D2F6-3DD75497B96C}"/>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AF6EE577-706D-79BC-DE5F-66BF85A2B46A}"/>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405C83E4-DCB9-66EA-AA91-DB776B0A35FA}"/>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8EDF6717-DE50-8E78-EB34-B9C2EF755942}"/>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F5C4356E-0E45-70C2-D73D-FFC8940D3D8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ED504457-00B0-D51A-E8B3-3707C234A7B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72672D11-91AD-051A-5699-9F4A8D5AF6E6}"/>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9649367C-D48A-222C-47A6-73237D9BA352}"/>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6431E0E3-3AFD-600D-11E7-230A94EBEAE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EAA2DA6E-601E-5CD0-AB08-07639298CEEA}"/>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50800</xdr:colOff>
      <xdr:row>1</xdr:row>
      <xdr:rowOff>101600</xdr:rowOff>
    </xdr:from>
    <xdr:to>
      <xdr:col>1</xdr:col>
      <xdr:colOff>2807983</xdr:colOff>
      <xdr:row>4</xdr:row>
      <xdr:rowOff>66675</xdr:rowOff>
    </xdr:to>
    <xdr:grpSp>
      <xdr:nvGrpSpPr>
        <xdr:cNvPr id="2" name="Group 352">
          <a:extLst>
            <a:ext uri="{FF2B5EF4-FFF2-40B4-BE49-F238E27FC236}">
              <a16:creationId xmlns:a16="http://schemas.microsoft.com/office/drawing/2014/main" id="{BB0CA951-3302-4A35-8593-1C9B8E1CDCF9}"/>
            </a:ext>
          </a:extLst>
        </xdr:cNvPr>
        <xdr:cNvGrpSpPr/>
      </xdr:nvGrpSpPr>
      <xdr:grpSpPr>
        <a:xfrm>
          <a:off x="254000" y="279400"/>
          <a:ext cx="2757183" cy="498475"/>
          <a:chOff x="0" y="0"/>
          <a:chExt cx="2757732" cy="479637"/>
        </a:xfrm>
      </xdr:grpSpPr>
      <xdr:sp macro="" textlink="">
        <xdr:nvSpPr>
          <xdr:cNvPr id="3" name="Shape 6">
            <a:extLst>
              <a:ext uri="{FF2B5EF4-FFF2-40B4-BE49-F238E27FC236}">
                <a16:creationId xmlns:a16="http://schemas.microsoft.com/office/drawing/2014/main" id="{7796EFA6-6209-3F0D-BBBD-5EA50EF44A26}"/>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029BF064-3992-6E32-21F3-7CCC6DC7486A}"/>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68BD2C5F-0386-648C-42F1-C8CDE46BBCD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DF59C960-CBD9-5E94-592C-4FF076F9D1A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F22D249E-7529-C681-E272-809E5701B027}"/>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9582FBB7-AF12-4909-B372-0109128B223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48448F35-F922-53B9-C4F2-C8A16441937C}"/>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97B73DCE-6A0C-928F-8CA1-5832C117F48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B3A2B465-1E22-70CC-661B-F3ACB6D516AC}"/>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1C4BE96C-9785-FE98-74F3-34FDE8038ECF}"/>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BB7D761F-D126-A6F7-0F0D-708B020F8397}"/>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7024642E-B691-F6D2-B322-700A4BA79D0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373BCA8E-D8B5-BC7C-63A9-9FA90F54A71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5C6C6812-D894-085E-4435-74A097429FCA}"/>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D2249033-E45E-8E0C-D3E1-C8099133919E}"/>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F0FBC02-350E-DA64-44AE-651AF0B09436}"/>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D30215BD-56A1-1777-528C-379B1E3819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0C2CD32F-1715-B68C-55BF-6FD618CC60BF}"/>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0BB65CC6-50A4-3A1B-1570-E130B3DA0DAA}"/>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F5FC63FB-6441-F63B-9FA4-08478A54074C}"/>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3A818821-9835-1D1E-F8E4-EA134F34D84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D80E2AB2-5C88-5251-D0DA-4D34336258DF}"/>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77A9A712-A7BD-12B0-84E4-FFB9759B2EB7}"/>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CCDD9141-FA9D-C756-965E-0F06527975E9}"/>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0</xdr:row>
      <xdr:rowOff>160868</xdr:rowOff>
    </xdr:from>
    <xdr:to>
      <xdr:col>1</xdr:col>
      <xdr:colOff>2675467</xdr:colOff>
      <xdr:row>3</xdr:row>
      <xdr:rowOff>127000</xdr:rowOff>
    </xdr:to>
    <xdr:grpSp>
      <xdr:nvGrpSpPr>
        <xdr:cNvPr id="3" name="Group 352">
          <a:extLst>
            <a:ext uri="{FF2B5EF4-FFF2-40B4-BE49-F238E27FC236}">
              <a16:creationId xmlns:a16="http://schemas.microsoft.com/office/drawing/2014/main" id="{4FE59D39-FBD0-4600-82F0-2220DFF9F4BF}"/>
            </a:ext>
          </a:extLst>
        </xdr:cNvPr>
        <xdr:cNvGrpSpPr/>
      </xdr:nvGrpSpPr>
      <xdr:grpSpPr>
        <a:xfrm>
          <a:off x="220133" y="160868"/>
          <a:ext cx="2650067" cy="474132"/>
          <a:chOff x="0" y="0"/>
          <a:chExt cx="2757732" cy="479637"/>
        </a:xfrm>
      </xdr:grpSpPr>
      <xdr:sp macro="" textlink="">
        <xdr:nvSpPr>
          <xdr:cNvPr id="4" name="Shape 6">
            <a:extLst>
              <a:ext uri="{FF2B5EF4-FFF2-40B4-BE49-F238E27FC236}">
                <a16:creationId xmlns:a16="http://schemas.microsoft.com/office/drawing/2014/main" id="{5D605983-B392-8CCB-B305-4C5A274BD1DE}"/>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1FE29F-2AC4-5F12-5CA3-8154F2C242E8}"/>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C133C2E3-23E3-C758-DB80-950538CA7C03}"/>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DC3F30ED-0711-7A43-D8AD-73C8132E8EBC}"/>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CF3CB264-4245-CD79-16FE-EA0D2EF6B85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F89BB67C-1EA3-9DBD-2422-ADB317240E45}"/>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0A9FACAF-51F0-DC78-FD81-161C4886EA7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5E5C03A8-66F3-EB37-4FCB-32E4F3CD1807}"/>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331E28D-9E75-F577-CAF8-CDDAC704AA63}"/>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407D0B76-2A0B-0143-7DD0-58AFD8CC061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98B7E37-7F47-6D7D-0259-3D8B088014B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84C8B18E-E7C9-5B38-B4F1-B7188DF954FC}"/>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1D054370-4546-8C26-47F7-4AEB79C159ED}"/>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F30DE2E3-8865-CB21-B7E0-EF1A957AF01D}"/>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09195EF9-0234-D741-20B0-490F81840A4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1C7DECF7-D601-853F-2A98-4A0FA6E52474}"/>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8D078516-2886-BA03-C5FA-6BCA1F0E44E0}"/>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00F83B-E3C2-C995-8BC7-7BC64CBF344E}"/>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BEF41F4C-909A-63C2-E3BA-6C2E9044EDF1}"/>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831E1999-D429-139E-B23C-5924B2852E48}"/>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2C343F89-0401-3131-A6E9-7B4CAB7BD155}"/>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CF60CD3-32D2-E322-183E-B80AF9C0F2FB}"/>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7539D535-AA1F-5335-F274-172577C486AF}"/>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E5029DA-617D-AFB3-395A-0DF000F09D9F}"/>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8467</xdr:colOff>
      <xdr:row>1</xdr:row>
      <xdr:rowOff>67733</xdr:rowOff>
    </xdr:from>
    <xdr:to>
      <xdr:col>2</xdr:col>
      <xdr:colOff>733650</xdr:colOff>
      <xdr:row>4</xdr:row>
      <xdr:rowOff>33867</xdr:rowOff>
    </xdr:to>
    <xdr:grpSp>
      <xdr:nvGrpSpPr>
        <xdr:cNvPr id="3" name="Group 352">
          <a:extLst>
            <a:ext uri="{FF2B5EF4-FFF2-40B4-BE49-F238E27FC236}">
              <a16:creationId xmlns:a16="http://schemas.microsoft.com/office/drawing/2014/main" id="{9522D583-D062-464D-99A5-A99361DA2377}"/>
            </a:ext>
          </a:extLst>
        </xdr:cNvPr>
        <xdr:cNvGrpSpPr/>
      </xdr:nvGrpSpPr>
      <xdr:grpSpPr>
        <a:xfrm>
          <a:off x="254000" y="237066"/>
          <a:ext cx="2757183" cy="474134"/>
          <a:chOff x="0" y="0"/>
          <a:chExt cx="2757732" cy="479637"/>
        </a:xfrm>
      </xdr:grpSpPr>
      <xdr:sp macro="" textlink="">
        <xdr:nvSpPr>
          <xdr:cNvPr id="4" name="Shape 6">
            <a:extLst>
              <a:ext uri="{FF2B5EF4-FFF2-40B4-BE49-F238E27FC236}">
                <a16:creationId xmlns:a16="http://schemas.microsoft.com/office/drawing/2014/main" id="{81D8A33A-9F92-1F8A-50D1-D58D5AEDCD1C}"/>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4C26B757-3C27-CC9B-F52B-E2BBA9062F2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07BCB3AB-F53B-F5A1-E263-3E6DFC07C7E9}"/>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AF9CF7D0-4ABD-521F-58FD-68E9DAF4CE24}"/>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0C32AE6C-0250-CCBB-04C5-7DE06D8489ED}"/>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320E21A1-0F36-EC01-0C90-5CF21942707D}"/>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C341E638-FEEF-1A20-AB46-FBF7D520CEEB}"/>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37E6EB30-F331-6556-8077-65BCF5EF96E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9DF7894F-4E5B-281F-8C75-224CDDA2032B}"/>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1E8428DB-5FD1-3A74-1680-0AEC0C3377E4}"/>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3C20A958-A6D5-E132-5D0F-DA2BE3DAC202}"/>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5CC48796-0030-D559-DD53-817C0F044C1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F2C15C6B-2EB9-EC6C-13DC-59D3D7D394E0}"/>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16A685BE-2C25-BE11-E26C-83E80C128CA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913289F2-E200-3F8A-D6CC-C50CB53655A2}"/>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600970CF-56CA-716F-5DEA-A8300C4D2985}"/>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9B019FB7-9795-CE3D-10C3-25C18F3A74A6}"/>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6C551FB2-390D-2BC3-C9CA-7F268419B87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5740A9C6-A77E-42BD-2B9C-89C4C64043AB}"/>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9BC63242-F714-7825-4D0C-52D303F5BB4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6BF0859B-26FB-C65C-F36C-746EE464C2EF}"/>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6BA02A7C-F248-75A2-8DF5-6D4675B5EA77}"/>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4CDF7C8D-4236-9AD6-A279-4BA2CC1D4D2C}"/>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C9D122C9-A4D1-CF81-9A88-2473C6D4EAF6}"/>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8468</xdr:colOff>
      <xdr:row>1</xdr:row>
      <xdr:rowOff>169331</xdr:rowOff>
    </xdr:from>
    <xdr:to>
      <xdr:col>1</xdr:col>
      <xdr:colOff>2765651</xdr:colOff>
      <xdr:row>4</xdr:row>
      <xdr:rowOff>89954</xdr:rowOff>
    </xdr:to>
    <xdr:grpSp>
      <xdr:nvGrpSpPr>
        <xdr:cNvPr id="3" name="Group 352">
          <a:extLst>
            <a:ext uri="{FF2B5EF4-FFF2-40B4-BE49-F238E27FC236}">
              <a16:creationId xmlns:a16="http://schemas.microsoft.com/office/drawing/2014/main" id="{29131D29-2241-493D-B67B-D8A8108AF8E3}"/>
            </a:ext>
          </a:extLst>
        </xdr:cNvPr>
        <xdr:cNvGrpSpPr/>
      </xdr:nvGrpSpPr>
      <xdr:grpSpPr>
        <a:xfrm>
          <a:off x="237068" y="338664"/>
          <a:ext cx="2757183" cy="428623"/>
          <a:chOff x="0" y="0"/>
          <a:chExt cx="2757732" cy="479637"/>
        </a:xfrm>
      </xdr:grpSpPr>
      <xdr:sp macro="" textlink="">
        <xdr:nvSpPr>
          <xdr:cNvPr id="4" name="Shape 6">
            <a:extLst>
              <a:ext uri="{FF2B5EF4-FFF2-40B4-BE49-F238E27FC236}">
                <a16:creationId xmlns:a16="http://schemas.microsoft.com/office/drawing/2014/main" id="{655802AA-D51E-7E98-1E27-8ABA2094BC81}"/>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667CFE1D-D9D8-22CC-C9E8-5325DBEF7B7F}"/>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A8418547-4DBC-43B5-0219-F6F5C0B728F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FC313665-9DFA-A23B-3D3D-A3456B575BD1}"/>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71FBE7D9-C4A8-400D-7933-0F7F82D1E748}"/>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A98628A6-72A6-7D70-F287-273A0D728D06}"/>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DAC4F7B-74AE-914B-CA86-6D5DC641E131}"/>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A677FF69-3AF4-7E84-B4C7-31238801DAC8}"/>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2CAF578B-B6F0-0E1C-A499-3BE0560FD1B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8C47D49D-7BA0-4DDE-AFD7-0B8B34CBB42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DFA90CA0-2A14-EE3C-CC70-EFD9A32C3A80}"/>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B35B1571-C485-D56C-F724-FA847CB8DDF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46680389-107B-11C1-C766-6D692D15656F}"/>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5649A12E-16B3-E69E-B569-1C1EC70BF072}"/>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5712CBB2-23C5-FB02-A731-2FCCAED1D315}"/>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A8DDE4B3-411A-6D2F-1F53-B9EBF4247FA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3BD3FE57-E57C-ED2E-D14C-5FAD6477771F}"/>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A317917C-4617-4DCE-30B7-00B05C9B48E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680AC030-3893-E37E-1030-E0D4000DAB45}"/>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0F823EC1-9EF0-7201-CD3F-4F53C33F1176}"/>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F36BA70D-9727-DB38-ABDF-5757E3F5B288}"/>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DA56FAAE-F643-30CC-5BF3-268670D6A356}"/>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796E9AC-DBD4-4A70-2B72-D6F6F684F364}"/>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00050C88-0AD6-8A2F-29AA-846E0EE54B23}"/>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25401</xdr:colOff>
      <xdr:row>1</xdr:row>
      <xdr:rowOff>76200</xdr:rowOff>
    </xdr:from>
    <xdr:to>
      <xdr:col>5</xdr:col>
      <xdr:colOff>16933</xdr:colOff>
      <xdr:row>4</xdr:row>
      <xdr:rowOff>93133</xdr:rowOff>
    </xdr:to>
    <xdr:grpSp>
      <xdr:nvGrpSpPr>
        <xdr:cNvPr id="3" name="Group 352">
          <a:extLst>
            <a:ext uri="{FF2B5EF4-FFF2-40B4-BE49-F238E27FC236}">
              <a16:creationId xmlns:a16="http://schemas.microsoft.com/office/drawing/2014/main" id="{3F0344AB-1F01-41D9-91F3-4B98506630C9}"/>
            </a:ext>
          </a:extLst>
        </xdr:cNvPr>
        <xdr:cNvGrpSpPr/>
      </xdr:nvGrpSpPr>
      <xdr:grpSpPr>
        <a:xfrm>
          <a:off x="321734" y="245533"/>
          <a:ext cx="3047999" cy="524933"/>
          <a:chOff x="0" y="0"/>
          <a:chExt cx="2757732" cy="479637"/>
        </a:xfrm>
      </xdr:grpSpPr>
      <xdr:sp macro="" textlink="">
        <xdr:nvSpPr>
          <xdr:cNvPr id="4" name="Shape 6">
            <a:extLst>
              <a:ext uri="{FF2B5EF4-FFF2-40B4-BE49-F238E27FC236}">
                <a16:creationId xmlns:a16="http://schemas.microsoft.com/office/drawing/2014/main" id="{236B572D-A9EB-6A31-96D0-3347F9516BA8}"/>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C1B87520-22F9-9717-5898-D4B1387279C3}"/>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8625802D-79F8-FC77-DA8D-234494CA33BD}"/>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9E4B7F6C-3030-7B92-1A70-F9FFEE402C5F}"/>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A149D697-B84B-FFCA-99BE-A1D35D98B530}"/>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67FCF769-E31D-9FDD-064D-964FC8FB8F71}"/>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844ADD36-0ABD-6B6A-3AA5-E75958713393}"/>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9AB30B10-A62E-1CE9-61D7-B55EE04EA3B4}"/>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0EBD3B44-6C90-D823-E226-6DCA8EE2896F}"/>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BFC2F43B-365E-A78B-FCAD-EA5E61030BCC}"/>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9878FAD1-5D03-30DB-F696-EA0F53FDB4DA}"/>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3868833-FD31-F095-1BE2-2ADFC7D8AD5F}"/>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AD5A81CD-0DF3-828A-04A0-E57A2D7C9D81}"/>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368F9A3F-7A7D-AF29-FEEE-0F6A6B2EEF46}"/>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6D4BF8B2-98F0-8235-3223-499E3F395A1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F508EC02-5890-FD81-42E1-E14F4214FC4C}"/>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71300153-D253-4662-3DAA-E29B1FFB36A3}"/>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0D31B571-B7D8-B925-83F5-E1ECF392FBF6}"/>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9818E6F8-3071-4F8B-1046-B72109CFDBD6}"/>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2F577AF7-DD14-5FC2-ACC3-21F8DA21B444}"/>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36B3B61E-A31E-5523-9469-141EA3F44A63}"/>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05951EA6-A4D5-262D-ADE6-82FEF74DC87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1A14997A-E0DF-5BFD-406E-294D97E6EAA2}"/>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7C44D6F4-8D9C-7AA3-F291-5917794C2C0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274320</xdr:colOff>
      <xdr:row>3</xdr:row>
      <xdr:rowOff>178647</xdr:rowOff>
    </xdr:to>
    <xdr:pic>
      <xdr:nvPicPr>
        <xdr:cNvPr id="2" name="Picture 1">
          <a:extLst>
            <a:ext uri="{FF2B5EF4-FFF2-40B4-BE49-F238E27FC236}">
              <a16:creationId xmlns:a16="http://schemas.microsoft.com/office/drawing/2014/main" id="{2228FADB-1912-4751-93F6-00528E3EC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2900"/>
          <a:ext cx="1066800" cy="35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262467</xdr:colOff>
      <xdr:row>1</xdr:row>
      <xdr:rowOff>67731</xdr:rowOff>
    </xdr:from>
    <xdr:to>
      <xdr:col>2</xdr:col>
      <xdr:colOff>2336800</xdr:colOff>
      <xdr:row>4</xdr:row>
      <xdr:rowOff>76200</xdr:rowOff>
    </xdr:to>
    <xdr:grpSp>
      <xdr:nvGrpSpPr>
        <xdr:cNvPr id="2" name="Group 352">
          <a:extLst>
            <a:ext uri="{FF2B5EF4-FFF2-40B4-BE49-F238E27FC236}">
              <a16:creationId xmlns:a16="http://schemas.microsoft.com/office/drawing/2014/main" id="{ABE3EB9D-5B98-4C2F-A221-B8BBD715A687}"/>
            </a:ext>
          </a:extLst>
        </xdr:cNvPr>
        <xdr:cNvGrpSpPr/>
      </xdr:nvGrpSpPr>
      <xdr:grpSpPr>
        <a:xfrm>
          <a:off x="262467" y="237064"/>
          <a:ext cx="3022600" cy="516469"/>
          <a:chOff x="0" y="0"/>
          <a:chExt cx="2757732" cy="479637"/>
        </a:xfrm>
      </xdr:grpSpPr>
      <xdr:sp macro="" textlink="">
        <xdr:nvSpPr>
          <xdr:cNvPr id="3" name="Shape 6">
            <a:extLst>
              <a:ext uri="{FF2B5EF4-FFF2-40B4-BE49-F238E27FC236}">
                <a16:creationId xmlns:a16="http://schemas.microsoft.com/office/drawing/2014/main" id="{6ED95273-57BD-21BE-3323-F54B02F6025D}"/>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A6882CC1-1DB8-225C-C22F-FE3AB6760237}"/>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0B85DB63-A642-D80A-FC5D-822C31624370}"/>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384CA20A-C63B-7ED0-B451-4512C75E3C24}"/>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92606270-4374-2919-4B20-764B1F48328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34032031-583E-CAB8-6BD3-BADE69DABB09}"/>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DEC1E6D9-FB0D-D75B-3BF8-DFB1B8CF7471}"/>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C79966C2-BFC3-1BED-68D8-28693F1E7FAC}"/>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2FAF4393-70EF-2EAA-FE3C-F0DB317E21D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8BCF3297-BB79-2D48-6C9E-124DEAD66294}"/>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FA7DA476-A23B-E883-6E47-A9AEFE7E9A7E}"/>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791D38A1-50F0-0664-007F-9A175E2D5EA7}"/>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04D73C5D-43B9-3DC3-054B-D4EE7AF69B9C}"/>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7F1E09A5-CD5C-7A3F-2D00-73D82E9B928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82EED2AA-C179-F418-4B6E-30ED5FD7263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2188F8C-1718-8CDC-C17C-4E7B2FA6C751}"/>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AEF8EC12-0165-A319-D7F7-B3E1A824A39C}"/>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D8024F3C-928D-4FE3-6DE8-DD890FC1A440}"/>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EBDA959E-B19A-CFDD-8E34-9F12A79A719B}"/>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8E1690A5-0F33-5D45-2F10-09749DA09F9E}"/>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8FD7091B-5E4D-B990-0A87-826B73D4C580}"/>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3A2EBB58-1ACA-94C9-8C77-7128A8820961}"/>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83CB4374-EEA0-E86D-E142-D32A4A30A123}"/>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A3C0545D-953E-F6EB-92F8-F0D7C763C76D}"/>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atlasinversiones.com.py/" TargetMode="External"/><Relationship Id="rId1" Type="http://schemas.openxmlformats.org/officeDocument/2006/relationships/hyperlink" Target="mailto:info@atlasinversiones.com.p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F69F-EF34-4134-AB1E-AE48873F786E}">
  <sheetPr>
    <tabColor theme="0"/>
  </sheetPr>
  <dimension ref="A2:P45"/>
  <sheetViews>
    <sheetView showGridLines="0" tabSelected="1" zoomScale="80" zoomScaleNormal="80" workbookViewId="0">
      <selection activeCell="P32" sqref="P32"/>
    </sheetView>
  </sheetViews>
  <sheetFormatPr baseColWidth="10" defaultColWidth="11.5546875" defaultRowHeight="13.8"/>
  <cols>
    <col min="1" max="1" width="7.44140625" style="1" customWidth="1"/>
    <col min="2" max="2" width="11.5546875" style="1"/>
    <col min="3" max="3" width="14.77734375" style="1" customWidth="1"/>
    <col min="4" max="4" width="26.33203125" style="1" customWidth="1"/>
    <col min="5" max="6" width="11.5546875" style="1"/>
    <col min="7" max="7" width="8.33203125" style="1" customWidth="1"/>
    <col min="8" max="8" width="11.5546875" style="1"/>
    <col min="9" max="9" width="17.109375" style="1" customWidth="1"/>
    <col min="10" max="16384" width="11.5546875" style="1"/>
  </cols>
  <sheetData>
    <row r="2" spans="1:16" ht="18" customHeight="1">
      <c r="A2" s="2"/>
      <c r="B2" s="2"/>
      <c r="C2" s="2"/>
      <c r="D2" s="2"/>
      <c r="E2" s="2"/>
      <c r="F2" s="2"/>
      <c r="G2" s="2"/>
      <c r="H2" s="2"/>
      <c r="I2" s="2"/>
      <c r="J2" s="2"/>
      <c r="K2" s="2"/>
      <c r="L2" s="2"/>
      <c r="M2" s="3"/>
      <c r="N2" s="3"/>
      <c r="O2" s="3"/>
      <c r="P2" s="3"/>
    </row>
    <row r="3" spans="1:16" ht="18" customHeight="1">
      <c r="A3" s="2"/>
      <c r="B3" s="2"/>
      <c r="C3" s="2"/>
      <c r="D3" s="2"/>
      <c r="E3" s="2"/>
      <c r="F3" s="2"/>
      <c r="G3" s="2"/>
      <c r="H3" s="2"/>
      <c r="I3" s="2"/>
      <c r="J3" s="2"/>
      <c r="K3" s="2"/>
      <c r="L3" s="2"/>
      <c r="M3" s="3"/>
      <c r="N3" s="3"/>
      <c r="O3" s="3"/>
      <c r="P3" s="3"/>
    </row>
    <row r="4" spans="1:16" ht="18" customHeight="1">
      <c r="A4" s="2"/>
      <c r="B4" s="2"/>
      <c r="C4" s="2"/>
      <c r="D4" s="2"/>
      <c r="E4" s="2"/>
      <c r="F4" s="2"/>
      <c r="G4" s="2"/>
      <c r="H4" s="2"/>
      <c r="I4" s="2"/>
      <c r="J4" s="2"/>
      <c r="K4" s="2"/>
      <c r="L4" s="2"/>
      <c r="M4" s="3"/>
      <c r="N4" s="3"/>
      <c r="O4" s="3"/>
      <c r="P4" s="3"/>
    </row>
    <row r="5" spans="1:16" ht="18" customHeight="1">
      <c r="A5" s="2"/>
      <c r="B5" s="2"/>
      <c r="C5" s="2"/>
      <c r="D5" s="2"/>
      <c r="E5" s="2"/>
      <c r="F5" s="2"/>
      <c r="G5" s="2"/>
      <c r="H5" s="2"/>
      <c r="I5" s="2"/>
      <c r="J5" s="2"/>
      <c r="K5" s="2"/>
      <c r="L5" s="2"/>
      <c r="M5" s="3"/>
      <c r="N5" s="3"/>
      <c r="O5" s="3"/>
      <c r="P5" s="3"/>
    </row>
    <row r="6" spans="1:16" ht="18" customHeight="1">
      <c r="A6" s="2"/>
      <c r="B6" s="2"/>
      <c r="C6" s="2"/>
      <c r="D6" s="2"/>
      <c r="E6" s="2"/>
      <c r="F6" s="2"/>
      <c r="G6" s="2"/>
      <c r="H6" s="2"/>
      <c r="I6" s="2"/>
      <c r="J6" s="2"/>
      <c r="K6" s="2"/>
      <c r="L6" s="2"/>
      <c r="M6" s="3"/>
      <c r="N6" s="3"/>
      <c r="O6" s="3"/>
      <c r="P6" s="3"/>
    </row>
    <row r="7" spans="1:16" ht="39.6" customHeight="1">
      <c r="A7" s="2"/>
      <c r="B7" s="2"/>
      <c r="C7" s="2"/>
      <c r="D7" s="2"/>
      <c r="E7" s="2"/>
      <c r="F7" s="2"/>
      <c r="G7" s="2"/>
      <c r="H7" s="2"/>
      <c r="I7" s="2"/>
      <c r="J7" s="2"/>
      <c r="K7" s="2"/>
      <c r="L7" s="2"/>
      <c r="M7" s="3"/>
      <c r="N7" s="3"/>
      <c r="O7" s="3"/>
      <c r="P7" s="3"/>
    </row>
    <row r="8" spans="1:16" ht="18" customHeight="1">
      <c r="A8" s="2"/>
      <c r="B8" s="2"/>
      <c r="C8" s="2"/>
      <c r="D8" s="2"/>
      <c r="E8" s="2"/>
      <c r="F8" s="2"/>
      <c r="G8" s="2"/>
      <c r="H8" s="2"/>
      <c r="I8" s="2"/>
      <c r="J8" s="2"/>
      <c r="K8" s="2"/>
      <c r="L8" s="2"/>
      <c r="M8" s="3"/>
      <c r="N8" s="3"/>
      <c r="O8" s="3"/>
      <c r="P8" s="3"/>
    </row>
    <row r="9" spans="1:16" ht="18" customHeight="1">
      <c r="A9" s="3"/>
      <c r="B9" s="460" t="s">
        <v>111</v>
      </c>
      <c r="C9" s="460"/>
      <c r="D9" s="460"/>
      <c r="E9" s="460"/>
      <c r="F9" s="460"/>
      <c r="G9" s="460"/>
      <c r="H9" s="460"/>
      <c r="I9" s="460"/>
      <c r="J9" s="460"/>
      <c r="K9" s="460"/>
      <c r="L9" s="460"/>
      <c r="M9" s="460"/>
      <c r="N9" s="460"/>
      <c r="O9" s="460"/>
      <c r="P9" s="2"/>
    </row>
    <row r="10" spans="1:16" ht="18" customHeight="1">
      <c r="A10" s="3"/>
      <c r="B10" s="3"/>
      <c r="C10" s="3"/>
      <c r="D10" s="3"/>
      <c r="E10" s="3"/>
      <c r="F10" s="3"/>
      <c r="G10" s="3"/>
      <c r="H10" s="3"/>
      <c r="I10" s="3"/>
      <c r="J10" s="3"/>
      <c r="K10" s="3"/>
      <c r="L10" s="3"/>
      <c r="M10" s="3"/>
      <c r="N10" s="3"/>
      <c r="O10" s="3"/>
      <c r="P10" s="3"/>
    </row>
    <row r="11" spans="1:16" ht="18" customHeight="1">
      <c r="A11" s="3"/>
      <c r="B11" s="3"/>
      <c r="C11" s="3"/>
      <c r="D11" s="3"/>
      <c r="E11" s="3"/>
      <c r="F11" s="3"/>
      <c r="G11" s="3"/>
      <c r="H11" s="3"/>
      <c r="I11" s="3"/>
      <c r="J11" s="3"/>
      <c r="K11" s="3"/>
      <c r="L11" s="3"/>
      <c r="M11" s="3"/>
      <c r="N11" s="3"/>
      <c r="O11" s="3"/>
      <c r="P11" s="3"/>
    </row>
    <row r="12" spans="1:16" ht="18" customHeight="1">
      <c r="A12" s="3"/>
      <c r="B12" s="3"/>
      <c r="C12" s="3"/>
      <c r="D12" s="3"/>
      <c r="E12" s="3"/>
      <c r="F12" s="3"/>
      <c r="G12" s="3"/>
      <c r="H12" s="3"/>
      <c r="I12" s="3"/>
      <c r="J12" s="3"/>
      <c r="K12" s="3"/>
      <c r="L12" s="3"/>
      <c r="M12" s="3"/>
      <c r="N12" s="3"/>
      <c r="O12" s="3"/>
      <c r="P12" s="3"/>
    </row>
    <row r="13" spans="1:16" ht="16.8" thickBot="1">
      <c r="A13" s="4"/>
      <c r="B13" s="4"/>
      <c r="C13" s="4"/>
      <c r="D13" s="4"/>
      <c r="E13" s="5"/>
      <c r="F13" s="4"/>
      <c r="G13" s="4"/>
      <c r="H13" s="5"/>
      <c r="I13" s="5"/>
      <c r="J13" s="6"/>
      <c r="K13" s="4"/>
      <c r="L13" s="4"/>
      <c r="M13" s="4"/>
      <c r="N13" s="4"/>
      <c r="O13" s="4"/>
      <c r="P13" s="4"/>
    </row>
    <row r="14" spans="1:16" ht="16.8" thickTop="1">
      <c r="A14" s="4"/>
      <c r="B14" s="7"/>
      <c r="C14" s="7"/>
      <c r="D14" s="7"/>
      <c r="E14" s="8"/>
      <c r="F14" s="7"/>
      <c r="G14" s="7"/>
      <c r="H14" s="8"/>
      <c r="I14" s="8"/>
      <c r="J14" s="9"/>
      <c r="K14" s="7"/>
      <c r="L14" s="7"/>
      <c r="M14" s="7"/>
      <c r="N14" s="7"/>
      <c r="O14" s="4"/>
      <c r="P14" s="4"/>
    </row>
    <row r="15" spans="1:16" ht="16.2">
      <c r="A15" s="4"/>
      <c r="B15" s="4"/>
      <c r="C15" s="4"/>
      <c r="D15" s="4"/>
      <c r="E15" s="5"/>
      <c r="F15" s="4"/>
      <c r="G15" s="4"/>
      <c r="H15" s="5"/>
      <c r="I15" s="5"/>
      <c r="J15" s="6"/>
      <c r="K15" s="4"/>
      <c r="L15" s="4"/>
      <c r="M15" s="4"/>
      <c r="N15" s="4"/>
      <c r="O15" s="4"/>
      <c r="P15" s="4"/>
    </row>
    <row r="16" spans="1:16" ht="15.6">
      <c r="A16" s="26"/>
      <c r="B16" s="26"/>
      <c r="C16" s="26"/>
      <c r="D16" s="26"/>
      <c r="E16" s="27"/>
      <c r="F16" s="26"/>
      <c r="G16" s="26"/>
      <c r="H16" s="27"/>
      <c r="I16" s="27"/>
      <c r="J16" s="28"/>
      <c r="K16" s="26"/>
      <c r="L16" s="26"/>
      <c r="M16" s="26"/>
      <c r="N16" s="26"/>
      <c r="O16" s="26"/>
      <c r="P16" s="26"/>
    </row>
    <row r="17" spans="1:16">
      <c r="A17" s="26"/>
      <c r="B17" s="26"/>
      <c r="C17" s="26"/>
      <c r="D17" s="26"/>
      <c r="E17" s="27"/>
      <c r="F17" s="26"/>
      <c r="G17" s="26"/>
      <c r="H17" s="27"/>
      <c r="I17" s="27"/>
      <c r="J17" s="26"/>
      <c r="K17" s="26"/>
      <c r="L17" s="26"/>
      <c r="M17" s="26"/>
      <c r="N17" s="26"/>
      <c r="O17" s="26"/>
      <c r="P17" s="26"/>
    </row>
    <row r="18" spans="1:16" ht="20.399999999999999">
      <c r="B18" s="461" t="s">
        <v>861</v>
      </c>
      <c r="C18" s="461"/>
      <c r="D18" s="461"/>
      <c r="E18" s="461"/>
      <c r="F18" s="461"/>
      <c r="G18" s="461"/>
      <c r="H18" s="461"/>
      <c r="I18" s="461"/>
      <c r="J18" s="461"/>
      <c r="K18" s="461"/>
      <c r="L18" s="461"/>
      <c r="M18" s="461"/>
      <c r="N18" s="461"/>
      <c r="O18" s="362"/>
      <c r="P18" s="362"/>
    </row>
    <row r="19" spans="1:16" ht="16.8">
      <c r="A19" s="31"/>
      <c r="B19" s="29"/>
      <c r="C19" s="30"/>
      <c r="D19" s="30"/>
      <c r="E19" s="32"/>
      <c r="F19" s="26"/>
      <c r="G19" s="26"/>
      <c r="H19" s="26"/>
      <c r="I19" s="32"/>
      <c r="J19" s="26"/>
      <c r="K19" s="26"/>
      <c r="L19" s="26"/>
      <c r="M19" s="26"/>
      <c r="N19" s="26"/>
      <c r="O19" s="26"/>
      <c r="P19" s="26"/>
    </row>
    <row r="20" spans="1:16" ht="16.8">
      <c r="A20" s="31"/>
      <c r="B20" s="29"/>
      <c r="C20" s="30"/>
      <c r="D20" s="30"/>
      <c r="E20" s="32"/>
      <c r="F20" s="26"/>
      <c r="G20" s="26"/>
      <c r="H20" s="26"/>
      <c r="I20" s="32"/>
      <c r="J20" s="26"/>
      <c r="K20" s="26"/>
      <c r="L20" s="26"/>
      <c r="M20" s="26"/>
      <c r="N20" s="26"/>
      <c r="O20" s="26"/>
      <c r="P20" s="26"/>
    </row>
    <row r="21" spans="1:16" ht="17.399999999999999">
      <c r="A21" s="14"/>
      <c r="B21" s="10"/>
      <c r="C21" s="11"/>
      <c r="D21" s="11"/>
      <c r="E21" s="15"/>
      <c r="F21" s="4"/>
      <c r="G21" s="4"/>
      <c r="H21" s="4"/>
      <c r="I21" s="15"/>
      <c r="J21" s="4"/>
      <c r="K21" s="4"/>
      <c r="L21" s="4"/>
      <c r="M21" s="4"/>
      <c r="N21" s="4"/>
      <c r="O21" s="4"/>
      <c r="P21" s="4"/>
    </row>
    <row r="22" spans="1:16" ht="17.399999999999999">
      <c r="A22" s="14"/>
      <c r="B22" s="10"/>
      <c r="C22" s="11"/>
      <c r="D22" s="11"/>
      <c r="E22" s="12"/>
      <c r="F22" s="4"/>
      <c r="G22" s="4"/>
      <c r="H22" s="4"/>
      <c r="I22" s="12"/>
      <c r="J22" s="13"/>
      <c r="K22" s="4"/>
      <c r="L22" s="4"/>
      <c r="M22" s="4"/>
      <c r="N22" s="4"/>
      <c r="O22" s="4"/>
      <c r="P22" s="4"/>
    </row>
    <row r="23" spans="1:16" ht="17.399999999999999">
      <c r="A23" s="14"/>
      <c r="B23" s="10"/>
      <c r="C23" s="11"/>
      <c r="D23" s="11"/>
      <c r="E23" s="15"/>
      <c r="F23" s="4"/>
      <c r="G23" s="4"/>
      <c r="H23" s="4"/>
      <c r="I23" s="15"/>
      <c r="J23" s="4"/>
      <c r="K23" s="4"/>
      <c r="L23" s="4"/>
      <c r="M23" s="4"/>
      <c r="N23" s="4"/>
      <c r="O23" s="4"/>
      <c r="P23" s="4"/>
    </row>
    <row r="24" spans="1:16" ht="17.399999999999999">
      <c r="A24" s="16"/>
      <c r="B24" s="17"/>
      <c r="C24" s="18"/>
      <c r="D24" s="18"/>
      <c r="E24" s="19"/>
      <c r="F24" s="20"/>
      <c r="G24" s="20"/>
      <c r="H24" s="20"/>
      <c r="I24" s="19"/>
      <c r="J24" s="21"/>
      <c r="K24" s="20"/>
      <c r="L24" s="20"/>
      <c r="M24" s="20"/>
      <c r="N24" s="20"/>
      <c r="O24" s="20"/>
      <c r="P24" s="20"/>
    </row>
    <row r="25" spans="1:16" ht="17.399999999999999">
      <c r="A25" s="16"/>
      <c r="B25" s="17"/>
      <c r="C25" s="18"/>
      <c r="D25" s="18"/>
      <c r="E25" s="22"/>
      <c r="F25" s="20"/>
      <c r="G25" s="20"/>
      <c r="H25" s="20"/>
      <c r="I25" s="22"/>
      <c r="J25" s="20"/>
      <c r="K25" s="20"/>
      <c r="L25" s="20"/>
      <c r="M25" s="20"/>
      <c r="N25" s="20"/>
      <c r="O25" s="20"/>
      <c r="P25" s="20"/>
    </row>
    <row r="26" spans="1:16" ht="17.399999999999999">
      <c r="A26" s="16"/>
      <c r="B26" s="17"/>
      <c r="C26" s="18"/>
      <c r="D26" s="18"/>
      <c r="E26" s="19"/>
      <c r="F26" s="20"/>
      <c r="G26" s="20"/>
      <c r="H26" s="20"/>
      <c r="I26" s="23"/>
      <c r="J26" s="21"/>
      <c r="K26" s="20"/>
      <c r="L26" s="20"/>
      <c r="M26" s="20"/>
      <c r="N26" s="20"/>
      <c r="O26" s="20"/>
      <c r="P26" s="20"/>
    </row>
    <row r="27" spans="1:16" ht="17.399999999999999">
      <c r="A27" s="16"/>
      <c r="B27" s="17"/>
      <c r="C27" s="18"/>
      <c r="D27" s="18"/>
      <c r="E27" s="22"/>
      <c r="F27" s="20"/>
      <c r="G27" s="20"/>
      <c r="H27" s="20"/>
      <c r="I27" s="22"/>
      <c r="J27" s="20"/>
      <c r="K27" s="20"/>
      <c r="L27" s="20"/>
      <c r="M27" s="20"/>
      <c r="N27" s="20"/>
      <c r="O27" s="20"/>
      <c r="P27" s="20"/>
    </row>
    <row r="28" spans="1:16" ht="17.399999999999999">
      <c r="A28" s="16"/>
      <c r="B28" s="17"/>
      <c r="C28" s="18"/>
      <c r="D28" s="18"/>
      <c r="E28" s="19"/>
      <c r="F28" s="20"/>
      <c r="G28" s="20"/>
      <c r="H28" s="20"/>
      <c r="I28" s="23"/>
      <c r="J28" s="21"/>
      <c r="K28" s="20"/>
      <c r="L28" s="20"/>
      <c r="M28" s="20"/>
      <c r="N28" s="20"/>
      <c r="O28" s="20"/>
      <c r="P28" s="20"/>
    </row>
    <row r="29" spans="1:16" ht="17.399999999999999">
      <c r="A29" s="24"/>
      <c r="B29" s="17"/>
      <c r="C29" s="18"/>
      <c r="D29" s="18"/>
      <c r="E29" s="19"/>
      <c r="F29" s="20"/>
      <c r="G29" s="20"/>
      <c r="H29" s="20"/>
      <c r="I29" s="25"/>
      <c r="J29" s="20"/>
      <c r="K29" s="20"/>
      <c r="L29" s="20"/>
      <c r="M29" s="20"/>
      <c r="N29" s="20"/>
      <c r="O29" s="20"/>
      <c r="P29" s="20"/>
    </row>
    <row r="37" spans="3:12" ht="14.4">
      <c r="C37" s="358" t="s">
        <v>172</v>
      </c>
      <c r="G37" s="358" t="s">
        <v>173</v>
      </c>
      <c r="H37" s="359"/>
      <c r="I37" s="358"/>
      <c r="L37" s="358" t="s">
        <v>441</v>
      </c>
    </row>
    <row r="38" spans="3:12" ht="14.4">
      <c r="C38" s="358" t="s">
        <v>33</v>
      </c>
      <c r="G38" s="358" t="s">
        <v>129</v>
      </c>
      <c r="H38" s="359"/>
      <c r="I38" s="358"/>
      <c r="L38" s="360" t="s">
        <v>442</v>
      </c>
    </row>
    <row r="44" spans="3:12">
      <c r="C44" s="361"/>
      <c r="D44" s="361"/>
    </row>
    <row r="45" spans="3:12">
      <c r="C45" s="361"/>
      <c r="D45" s="361"/>
    </row>
  </sheetData>
  <customSheetViews>
    <customSheetView guid="{52ACAEC5-A07E-476F-A492-622AB5A07DC8}" scale="80" showGridLines="0">
      <selection activeCell="B18" sqref="B18:N18"/>
      <pageMargins left="0.7" right="0.7" top="0.75" bottom="0.75" header="0.3" footer="0.3"/>
      <pageSetup orientation="portrait" r:id="rId1"/>
    </customSheetView>
    <customSheetView guid="{0A2CCCB3-571A-4A67-B569-64E7C0BD6DFC}" scale="80" showGridLines="0">
      <selection activeCell="B9" sqref="B9:O9"/>
      <pageMargins left="0.7" right="0.7" top="0.75" bottom="0.75" header="0.3" footer="0.3"/>
      <pageSetup orientation="portrait" r:id="rId2"/>
    </customSheetView>
  </customSheetViews>
  <mergeCells count="2">
    <mergeCell ref="B9:O9"/>
    <mergeCell ref="B18:N18"/>
  </mergeCells>
  <pageMargins left="0.7" right="0.7" top="0.75" bottom="0.75" header="0.3" footer="0.3"/>
  <pageSetup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7010-E104-430E-9D90-36E85F7C04C5}">
  <sheetPr>
    <tabColor theme="0"/>
  </sheetPr>
  <dimension ref="A1:AD346"/>
  <sheetViews>
    <sheetView showGridLines="0" zoomScale="90" zoomScaleNormal="90" zoomScaleSheetLayoutView="90" workbookViewId="0">
      <selection activeCell="C172" sqref="C172"/>
    </sheetView>
  </sheetViews>
  <sheetFormatPr baseColWidth="10" defaultColWidth="9.33203125" defaultRowHeight="13.2"/>
  <cols>
    <col min="1" max="1" width="4.33203125" style="62" customWidth="1"/>
    <col min="2" max="2" width="9.44140625" style="62" customWidth="1"/>
    <col min="3" max="3" width="46.109375" style="62" customWidth="1"/>
    <col min="4" max="4" width="17.33203125" style="62" customWidth="1"/>
    <col min="5" max="6" width="16.6640625" style="62" customWidth="1"/>
    <col min="7" max="7" width="17.6640625" style="62" customWidth="1"/>
    <col min="8" max="9" width="16.6640625" style="62" customWidth="1"/>
    <col min="10" max="10" width="16.6640625" style="218" customWidth="1"/>
    <col min="11" max="14" width="16.6640625" style="62" customWidth="1"/>
    <col min="15" max="15" width="12.6640625" style="62" bestFit="1" customWidth="1"/>
    <col min="16" max="16384" width="9.33203125" style="62"/>
  </cols>
  <sheetData>
    <row r="1" spans="1:14" s="33" customFormat="1"/>
    <row r="2" spans="1:14" s="33" customFormat="1"/>
    <row r="3" spans="1:14" s="33" customFormat="1"/>
    <row r="4" spans="1:14" s="33" customFormat="1"/>
    <row r="5" spans="1:14" s="33" customFormat="1"/>
    <row r="6" spans="1:14" s="40" customFormat="1" ht="8.4" customHeight="1">
      <c r="D6" s="342"/>
      <c r="E6" s="342"/>
      <c r="F6" s="342"/>
      <c r="G6" s="342"/>
      <c r="H6" s="342"/>
      <c r="I6" s="342"/>
      <c r="J6" s="342"/>
      <c r="K6" s="342"/>
      <c r="L6" s="342"/>
      <c r="M6" s="342"/>
      <c r="N6" s="342"/>
    </row>
    <row r="7" spans="1:14" s="40" customFormat="1" ht="19.2" customHeight="1">
      <c r="C7" s="508" t="s">
        <v>111</v>
      </c>
      <c r="D7" s="508"/>
      <c r="E7" s="508"/>
      <c r="F7" s="508"/>
      <c r="G7" s="508"/>
      <c r="H7" s="508"/>
      <c r="I7" s="508"/>
      <c r="J7" s="346"/>
      <c r="K7" s="346"/>
      <c r="L7" s="346"/>
      <c r="M7" s="346"/>
      <c r="N7" s="346"/>
    </row>
    <row r="8" spans="1:14" s="40" customFormat="1" ht="8.4" customHeight="1">
      <c r="D8" s="345"/>
      <c r="E8" s="345"/>
      <c r="F8" s="345"/>
      <c r="G8" s="345"/>
      <c r="H8" s="345"/>
      <c r="I8" s="345"/>
      <c r="J8" s="345"/>
      <c r="K8" s="345"/>
      <c r="L8" s="345"/>
      <c r="M8" s="345"/>
      <c r="N8" s="342"/>
    </row>
    <row r="9" spans="1:14" s="40" customFormat="1" ht="19.2" customHeight="1">
      <c r="C9" s="480" t="s">
        <v>868</v>
      </c>
      <c r="D9" s="480"/>
      <c r="E9" s="480"/>
      <c r="F9" s="480"/>
      <c r="G9" s="480"/>
      <c r="H9" s="480"/>
      <c r="I9" s="480"/>
      <c r="J9" s="346"/>
      <c r="K9" s="346"/>
      <c r="L9" s="346"/>
      <c r="M9" s="346"/>
      <c r="N9" s="346"/>
    </row>
    <row r="10" spans="1:14" s="40" customFormat="1" ht="19.2" customHeight="1">
      <c r="C10" s="543" t="s">
        <v>1233</v>
      </c>
      <c r="D10" s="543"/>
      <c r="E10" s="543"/>
      <c r="F10" s="543"/>
      <c r="G10" s="543"/>
      <c r="H10" s="543"/>
      <c r="I10" s="543"/>
      <c r="J10" s="346"/>
      <c r="K10" s="346"/>
      <c r="L10" s="346"/>
      <c r="M10" s="346"/>
      <c r="N10" s="346"/>
    </row>
    <row r="11" spans="1:14" s="40" customFormat="1" ht="19.2" customHeight="1">
      <c r="C11" s="467" t="s">
        <v>332</v>
      </c>
      <c r="D11" s="467"/>
      <c r="E11" s="467"/>
      <c r="F11" s="467"/>
      <c r="G11" s="467"/>
      <c r="H11" s="467"/>
      <c r="I11" s="467"/>
      <c r="J11" s="346"/>
      <c r="K11" s="346"/>
      <c r="L11" s="346"/>
      <c r="M11" s="346"/>
      <c r="N11" s="346"/>
    </row>
    <row r="12" spans="1:14">
      <c r="A12" s="219"/>
    </row>
    <row r="13" spans="1:14">
      <c r="A13" s="219"/>
      <c r="B13" s="217" t="s">
        <v>376</v>
      </c>
      <c r="C13" s="217" t="s">
        <v>377</v>
      </c>
    </row>
    <row r="14" spans="1:14">
      <c r="A14" s="219"/>
    </row>
    <row r="15" spans="1:14">
      <c r="A15" s="219"/>
      <c r="C15" s="217" t="s">
        <v>378</v>
      </c>
    </row>
    <row r="16" spans="1:14" ht="43.8" customHeight="1">
      <c r="A16" s="219"/>
      <c r="C16" s="512" t="s">
        <v>1231</v>
      </c>
      <c r="D16" s="512"/>
      <c r="E16" s="512"/>
      <c r="F16" s="512"/>
      <c r="G16" s="512"/>
      <c r="H16" s="512"/>
      <c r="I16" s="512"/>
      <c r="J16" s="220"/>
      <c r="K16" s="221"/>
      <c r="L16" s="221"/>
    </row>
    <row r="17" spans="1:10">
      <c r="A17" s="219"/>
      <c r="C17" s="217"/>
    </row>
    <row r="18" spans="1:10" ht="14.4" customHeight="1">
      <c r="A18" s="219"/>
      <c r="C18" s="520"/>
      <c r="D18" s="522">
        <v>45473</v>
      </c>
      <c r="E18" s="522">
        <v>45107</v>
      </c>
      <c r="F18" s="522">
        <v>45291</v>
      </c>
      <c r="G18"/>
    </row>
    <row r="19" spans="1:10">
      <c r="A19" s="219"/>
      <c r="C19" s="521"/>
      <c r="D19" s="523"/>
      <c r="E19" s="523"/>
      <c r="F19" s="523"/>
    </row>
    <row r="20" spans="1:10" s="224" customFormat="1" ht="19.95" customHeight="1">
      <c r="A20" s="222"/>
      <c r="C20" s="348" t="s">
        <v>101</v>
      </c>
      <c r="D20" s="223">
        <v>7539.62</v>
      </c>
      <c r="E20" s="223">
        <v>7258.03</v>
      </c>
      <c r="F20" s="223">
        <v>7263.59</v>
      </c>
      <c r="G20" s="62"/>
      <c r="H20" s="62"/>
      <c r="I20" s="62"/>
      <c r="J20" s="218"/>
    </row>
    <row r="21" spans="1:10" s="224" customFormat="1" ht="19.95" customHeight="1">
      <c r="A21" s="222"/>
      <c r="C21" s="348" t="s">
        <v>102</v>
      </c>
      <c r="D21" s="223">
        <v>7539.62</v>
      </c>
      <c r="E21" s="223">
        <v>7262.6</v>
      </c>
      <c r="F21" s="223">
        <v>7283.62</v>
      </c>
      <c r="G21" s="62"/>
      <c r="H21" s="62"/>
      <c r="I21" s="62"/>
      <c r="J21" s="218"/>
    </row>
    <row r="22" spans="1:10">
      <c r="A22" s="219"/>
      <c r="C22" s="36"/>
    </row>
    <row r="23" spans="1:10">
      <c r="A23" s="219"/>
      <c r="C23" s="36"/>
    </row>
    <row r="24" spans="1:10">
      <c r="A24" s="219"/>
      <c r="C24" s="217" t="s">
        <v>381</v>
      </c>
    </row>
    <row r="25" spans="1:10">
      <c r="A25" s="219"/>
      <c r="C25" s="217"/>
    </row>
    <row r="26" spans="1:10">
      <c r="A26" s="219"/>
      <c r="C26" s="62" t="s">
        <v>1218</v>
      </c>
    </row>
    <row r="27" spans="1:10" ht="13.8" thickBot="1">
      <c r="A27" s="219"/>
      <c r="C27" s="524"/>
      <c r="D27" s="524"/>
      <c r="E27" s="524"/>
      <c r="F27" s="524"/>
      <c r="G27" s="524"/>
      <c r="H27" s="524"/>
      <c r="I27" s="524"/>
    </row>
    <row r="28" spans="1:10">
      <c r="A28" s="219"/>
      <c r="C28" s="45"/>
      <c r="D28" s="535" t="s">
        <v>382</v>
      </c>
      <c r="E28" s="536"/>
      <c r="F28" s="536"/>
      <c r="G28" s="536"/>
      <c r="H28" s="536"/>
      <c r="I28" s="537"/>
    </row>
    <row r="29" spans="1:10">
      <c r="A29" s="219"/>
      <c r="D29" s="538" t="s">
        <v>383</v>
      </c>
      <c r="E29" s="539"/>
      <c r="F29" s="539"/>
      <c r="G29" s="539"/>
      <c r="H29" s="539"/>
      <c r="I29" s="540"/>
    </row>
    <row r="30" spans="1:10" s="229" customFormat="1" ht="13.2" customHeight="1">
      <c r="A30" s="226"/>
      <c r="C30" s="484" t="s">
        <v>61</v>
      </c>
      <c r="D30" s="525" t="s">
        <v>384</v>
      </c>
      <c r="E30" s="525" t="s">
        <v>385</v>
      </c>
      <c r="F30" s="525" t="s">
        <v>870</v>
      </c>
      <c r="G30" s="525" t="s">
        <v>871</v>
      </c>
      <c r="H30" s="525" t="s">
        <v>386</v>
      </c>
      <c r="I30" s="525" t="s">
        <v>387</v>
      </c>
      <c r="J30" s="228"/>
    </row>
    <row r="31" spans="1:10" s="221" customFormat="1" ht="32.4" customHeight="1">
      <c r="A31" s="230"/>
      <c r="C31" s="484"/>
      <c r="D31" s="526"/>
      <c r="E31" s="526"/>
      <c r="F31" s="526"/>
      <c r="G31" s="526"/>
      <c r="H31" s="526"/>
      <c r="I31" s="526"/>
      <c r="J31" s="220"/>
    </row>
    <row r="32" spans="1:10" ht="19.95" customHeight="1">
      <c r="A32" s="219"/>
      <c r="C32" s="231" t="s">
        <v>1</v>
      </c>
      <c r="D32" s="231"/>
      <c r="E32" s="231"/>
      <c r="F32" s="231"/>
      <c r="G32" s="231"/>
      <c r="H32" s="231"/>
      <c r="I32" s="231"/>
    </row>
    <row r="33" spans="1:19" ht="19.95" customHeight="1">
      <c r="A33" s="219"/>
      <c r="C33" s="231" t="s">
        <v>56</v>
      </c>
      <c r="D33" s="231"/>
      <c r="E33" s="231"/>
      <c r="F33" s="231"/>
      <c r="G33" s="231"/>
      <c r="H33" s="231"/>
      <c r="I33" s="231"/>
    </row>
    <row r="34" spans="1:19" ht="19.95" customHeight="1">
      <c r="A34" s="219"/>
      <c r="C34" s="232" t="s">
        <v>10</v>
      </c>
      <c r="D34" s="233" t="s">
        <v>229</v>
      </c>
      <c r="E34" s="234">
        <v>20076.73</v>
      </c>
      <c r="F34" s="234">
        <v>7539.62</v>
      </c>
      <c r="G34" s="235">
        <v>151370915.04260001</v>
      </c>
      <c r="H34" s="234">
        <v>7263.59</v>
      </c>
      <c r="I34" s="235">
        <v>37508670</v>
      </c>
    </row>
    <row r="35" spans="1:19" ht="19.95" customHeight="1">
      <c r="A35" s="219"/>
      <c r="C35" s="232" t="s">
        <v>200</v>
      </c>
      <c r="D35" s="233" t="s">
        <v>229</v>
      </c>
      <c r="E35" s="234">
        <v>11351.86</v>
      </c>
      <c r="F35" s="234">
        <v>7539.62</v>
      </c>
      <c r="G35" s="235">
        <v>85588710.693200007</v>
      </c>
      <c r="H35" s="234">
        <v>7263.59</v>
      </c>
      <c r="I35" s="235">
        <v>51123398</v>
      </c>
    </row>
    <row r="36" spans="1:19" ht="19.95" customHeight="1">
      <c r="A36" s="219"/>
      <c r="C36" s="232" t="s">
        <v>388</v>
      </c>
      <c r="D36" s="233" t="s">
        <v>229</v>
      </c>
      <c r="E36" s="234">
        <v>55</v>
      </c>
      <c r="F36" s="234">
        <v>7539.62</v>
      </c>
      <c r="G36" s="235">
        <v>414679.1</v>
      </c>
      <c r="H36" s="234">
        <v>7263.59</v>
      </c>
      <c r="I36" s="235">
        <v>1997487</v>
      </c>
    </row>
    <row r="37" spans="1:19" s="217" customFormat="1" ht="19.95" customHeight="1">
      <c r="A37" s="216"/>
      <c r="C37" s="236" t="s">
        <v>14</v>
      </c>
      <c r="D37" s="239"/>
      <c r="E37" s="240">
        <v>31483.59</v>
      </c>
      <c r="F37" s="239"/>
      <c r="G37" s="241">
        <v>237374304.83580002</v>
      </c>
      <c r="H37" s="239"/>
      <c r="I37" s="241">
        <v>90629555</v>
      </c>
      <c r="J37" s="242"/>
      <c r="K37" s="62"/>
      <c r="L37" s="62"/>
      <c r="M37" s="62"/>
      <c r="N37" s="62"/>
      <c r="O37" s="62"/>
      <c r="P37" s="62"/>
      <c r="Q37" s="62"/>
      <c r="R37" s="62"/>
      <c r="S37" s="62"/>
    </row>
    <row r="38" spans="1:19" ht="19.95" customHeight="1">
      <c r="A38" s="219"/>
      <c r="C38" s="349"/>
      <c r="D38" s="350"/>
      <c r="E38" s="445"/>
      <c r="F38" s="350"/>
      <c r="G38" s="351"/>
      <c r="H38" s="350"/>
      <c r="I38" s="351"/>
    </row>
    <row r="39" spans="1:19" ht="19.95" customHeight="1">
      <c r="A39" s="219"/>
      <c r="C39" s="231" t="s">
        <v>58</v>
      </c>
      <c r="D39" s="231"/>
      <c r="E39" s="231"/>
      <c r="F39" s="231"/>
      <c r="G39" s="231"/>
      <c r="H39" s="231"/>
      <c r="I39" s="231"/>
    </row>
    <row r="40" spans="1:19" ht="19.95" customHeight="1">
      <c r="A40" s="219"/>
      <c r="C40" s="231" t="s">
        <v>57</v>
      </c>
      <c r="D40" s="231"/>
      <c r="E40" s="231"/>
      <c r="F40" s="231"/>
      <c r="G40" s="231"/>
      <c r="H40" s="231"/>
      <c r="I40" s="231"/>
    </row>
    <row r="41" spans="1:19" ht="19.95" customHeight="1">
      <c r="A41" s="219"/>
      <c r="C41" s="232" t="s">
        <v>291</v>
      </c>
      <c r="D41" s="233" t="s">
        <v>229</v>
      </c>
      <c r="E41" s="446">
        <v>-3015.84</v>
      </c>
      <c r="F41" s="234">
        <v>7539.62</v>
      </c>
      <c r="G41" s="238">
        <v>-22738287.580800001</v>
      </c>
      <c r="H41" s="234">
        <v>7283.62</v>
      </c>
      <c r="I41" s="238">
        <v>-3204793</v>
      </c>
    </row>
    <row r="42" spans="1:19" ht="19.95" customHeight="1">
      <c r="A42" s="219"/>
      <c r="C42" s="232" t="s">
        <v>83</v>
      </c>
      <c r="D42" s="233" t="s">
        <v>229</v>
      </c>
      <c r="E42" s="447">
        <v>0</v>
      </c>
      <c r="F42" s="234">
        <v>7539.62</v>
      </c>
      <c r="G42" s="444">
        <v>0</v>
      </c>
      <c r="H42" s="234">
        <v>7283.62</v>
      </c>
      <c r="I42" s="238">
        <v>-45357068</v>
      </c>
    </row>
    <row r="43" spans="1:19" ht="19.95" customHeight="1">
      <c r="A43" s="219"/>
      <c r="C43" s="236" t="s">
        <v>108</v>
      </c>
      <c r="D43" s="237"/>
      <c r="E43" s="422">
        <v>-3015.84</v>
      </c>
      <c r="F43" s="240"/>
      <c r="G43" s="423">
        <v>-22738287.580800001</v>
      </c>
      <c r="H43" s="240"/>
      <c r="I43" s="423">
        <v>-48561861</v>
      </c>
    </row>
    <row r="44" spans="1:19" s="217" customFormat="1" ht="19.95" customHeight="1">
      <c r="A44" s="216"/>
      <c r="C44" s="236" t="s">
        <v>389</v>
      </c>
      <c r="D44" s="239"/>
      <c r="E44" s="240">
        <v>28467.75</v>
      </c>
      <c r="F44" s="240"/>
      <c r="G44" s="241">
        <v>214636017.25500003</v>
      </c>
      <c r="H44" s="240"/>
      <c r="I44" s="241">
        <v>42067694</v>
      </c>
      <c r="J44" s="242"/>
      <c r="K44" s="62"/>
      <c r="L44" s="62"/>
      <c r="M44" s="62"/>
      <c r="N44" s="62"/>
      <c r="O44" s="62"/>
      <c r="P44" s="62"/>
      <c r="Q44" s="62"/>
      <c r="R44" s="62"/>
      <c r="S44" s="62"/>
    </row>
    <row r="45" spans="1:19">
      <c r="A45" s="219"/>
      <c r="C45" s="36"/>
    </row>
    <row r="46" spans="1:19">
      <c r="A46" s="219"/>
      <c r="C46" s="36"/>
    </row>
    <row r="47" spans="1:19">
      <c r="A47" s="219"/>
      <c r="C47" s="217" t="s">
        <v>390</v>
      </c>
    </row>
    <row r="48" spans="1:19" ht="34.950000000000003" customHeight="1">
      <c r="A48" s="219"/>
      <c r="C48" s="492" t="s">
        <v>79</v>
      </c>
      <c r="D48" s="492"/>
      <c r="E48" s="492"/>
      <c r="F48" s="492"/>
      <c r="G48" s="492"/>
      <c r="H48" s="492"/>
      <c r="I48" s="492"/>
      <c r="J48" s="40"/>
    </row>
    <row r="49" spans="1:19">
      <c r="A49" s="219"/>
    </row>
    <row r="50" spans="1:19" s="246" customFormat="1" ht="27.6" customHeight="1">
      <c r="A50" s="243"/>
      <c r="C50" s="484" t="s">
        <v>28</v>
      </c>
      <c r="D50" s="525" t="s">
        <v>870</v>
      </c>
      <c r="E50" s="527" t="s">
        <v>872</v>
      </c>
      <c r="F50" s="525" t="s">
        <v>1219</v>
      </c>
      <c r="G50" s="527" t="s">
        <v>1220</v>
      </c>
      <c r="H50" s="244"/>
      <c r="I50" s="245"/>
    </row>
    <row r="51" spans="1:19" s="221" customFormat="1" ht="36" customHeight="1">
      <c r="A51" s="230"/>
      <c r="C51" s="484"/>
      <c r="D51" s="526"/>
      <c r="E51" s="528"/>
      <c r="F51" s="526"/>
      <c r="G51" s="528"/>
      <c r="H51" s="244"/>
      <c r="I51" s="220"/>
      <c r="J51" s="220"/>
      <c r="K51" s="220"/>
      <c r="L51" s="220"/>
      <c r="M51" s="220"/>
      <c r="N51" s="220"/>
      <c r="O51" s="220"/>
      <c r="P51" s="220"/>
      <c r="Q51" s="220"/>
      <c r="R51" s="220"/>
      <c r="S51" s="220"/>
    </row>
    <row r="52" spans="1:19" ht="26.4">
      <c r="A52" s="219"/>
      <c r="C52" s="130" t="s">
        <v>391</v>
      </c>
      <c r="D52" s="247">
        <v>7539.62</v>
      </c>
      <c r="E52" s="238">
        <v>18496406</v>
      </c>
      <c r="F52" s="247">
        <v>7258.03</v>
      </c>
      <c r="G52" s="444">
        <v>0</v>
      </c>
      <c r="H52" s="249"/>
      <c r="I52" s="220"/>
      <c r="J52" s="220"/>
      <c r="K52" s="220"/>
      <c r="L52" s="220"/>
      <c r="M52" s="220"/>
      <c r="N52" s="220"/>
      <c r="O52" s="220"/>
      <c r="P52" s="220"/>
      <c r="Q52" s="220"/>
      <c r="R52" s="220"/>
      <c r="S52" s="220"/>
    </row>
    <row r="53" spans="1:19" ht="26.4" customHeight="1">
      <c r="A53" s="219"/>
      <c r="C53" s="130" t="s">
        <v>392</v>
      </c>
      <c r="D53" s="247">
        <v>7539.62</v>
      </c>
      <c r="E53" s="238">
        <v>3010419</v>
      </c>
      <c r="F53" s="247">
        <v>7262.6</v>
      </c>
      <c r="G53" s="444">
        <v>0</v>
      </c>
      <c r="H53" s="249"/>
      <c r="I53" s="220"/>
      <c r="J53" s="220"/>
      <c r="K53" s="220"/>
      <c r="L53" s="220"/>
      <c r="M53" s="220"/>
      <c r="N53" s="220"/>
      <c r="O53" s="220"/>
      <c r="P53" s="220"/>
      <c r="Q53" s="220"/>
      <c r="R53" s="220"/>
      <c r="S53" s="220"/>
    </row>
    <row r="54" spans="1:19" ht="26.4" customHeight="1">
      <c r="A54" s="219"/>
      <c r="C54" s="130" t="s">
        <v>393</v>
      </c>
      <c r="D54" s="247">
        <v>7539.62</v>
      </c>
      <c r="E54" s="238">
        <v>-11830545</v>
      </c>
      <c r="F54" s="247">
        <v>7258.03</v>
      </c>
      <c r="G54" s="444">
        <v>0</v>
      </c>
      <c r="H54" s="249"/>
      <c r="I54" s="220"/>
      <c r="J54" s="220"/>
      <c r="K54" s="220"/>
      <c r="L54" s="220"/>
      <c r="M54" s="220"/>
      <c r="N54" s="220"/>
      <c r="O54" s="220"/>
      <c r="P54" s="220"/>
      <c r="Q54" s="220"/>
      <c r="R54" s="220"/>
      <c r="S54" s="220"/>
    </row>
    <row r="55" spans="1:19" ht="26.4" customHeight="1">
      <c r="A55" s="219"/>
      <c r="C55" s="130" t="s">
        <v>394</v>
      </c>
      <c r="D55" s="247">
        <v>7539.62</v>
      </c>
      <c r="E55" s="238">
        <v>-3127655</v>
      </c>
      <c r="F55" s="247">
        <v>7262.6</v>
      </c>
      <c r="G55" s="444">
        <v>0</v>
      </c>
      <c r="H55" s="249"/>
      <c r="I55" s="220"/>
      <c r="J55" s="220"/>
      <c r="K55" s="220"/>
      <c r="L55" s="220"/>
      <c r="M55" s="220"/>
      <c r="N55" s="220"/>
      <c r="O55" s="220"/>
      <c r="P55" s="220"/>
      <c r="Q55" s="220"/>
      <c r="R55" s="220"/>
      <c r="S55" s="220"/>
    </row>
    <row r="56" spans="1:19" ht="13.95" customHeight="1">
      <c r="A56" s="219"/>
      <c r="C56" s="231" t="s">
        <v>395</v>
      </c>
      <c r="D56" s="250"/>
      <c r="E56" s="251">
        <v>6548625</v>
      </c>
      <c r="F56" s="250"/>
      <c r="G56" s="332">
        <v>0</v>
      </c>
      <c r="H56" s="252"/>
      <c r="I56" s="220"/>
      <c r="J56" s="220"/>
      <c r="K56" s="220"/>
      <c r="L56" s="220"/>
      <c r="M56" s="220"/>
      <c r="N56" s="220"/>
      <c r="O56" s="220"/>
      <c r="P56" s="220"/>
      <c r="Q56" s="220"/>
      <c r="R56" s="220"/>
      <c r="S56" s="220"/>
    </row>
    <row r="57" spans="1:19">
      <c r="A57" s="219"/>
      <c r="E57" s="253"/>
      <c r="G57" s="253"/>
      <c r="I57" s="220"/>
      <c r="J57" s="220"/>
      <c r="K57" s="220"/>
      <c r="L57" s="220"/>
      <c r="M57" s="220"/>
      <c r="N57" s="220"/>
      <c r="O57" s="220"/>
      <c r="P57" s="220"/>
      <c r="Q57" s="220"/>
      <c r="R57" s="220"/>
      <c r="S57" s="220"/>
    </row>
    <row r="58" spans="1:19">
      <c r="A58" s="219"/>
      <c r="E58" s="254"/>
    </row>
    <row r="59" spans="1:19">
      <c r="A59" s="219"/>
      <c r="E59" s="254"/>
    </row>
    <row r="60" spans="1:19">
      <c r="A60" s="219"/>
      <c r="E60" s="254"/>
    </row>
    <row r="61" spans="1:19">
      <c r="A61" s="219"/>
      <c r="B61" s="217" t="s">
        <v>397</v>
      </c>
      <c r="C61" s="217" t="s">
        <v>396</v>
      </c>
      <c r="E61" s="254"/>
    </row>
    <row r="62" spans="1:19">
      <c r="A62" s="219"/>
      <c r="C62" s="217"/>
      <c r="E62" s="254"/>
    </row>
    <row r="63" spans="1:19">
      <c r="A63" s="219"/>
      <c r="C63" s="217" t="s">
        <v>398</v>
      </c>
    </row>
    <row r="64" spans="1:19" ht="6.6" customHeight="1">
      <c r="A64" s="219"/>
      <c r="C64" s="217"/>
    </row>
    <row r="65" spans="1:11">
      <c r="A65" s="219"/>
      <c r="C65" s="62" t="s">
        <v>230</v>
      </c>
    </row>
    <row r="66" spans="1:11">
      <c r="A66" s="219"/>
      <c r="C66" s="217"/>
      <c r="F66" s="255"/>
      <c r="G66" s="255"/>
      <c r="H66" s="255"/>
    </row>
    <row r="67" spans="1:11" ht="25.2" customHeight="1">
      <c r="A67" s="219"/>
      <c r="C67" s="42" t="s">
        <v>0</v>
      </c>
      <c r="D67" s="76">
        <v>45473</v>
      </c>
      <c r="E67" s="76">
        <v>45291</v>
      </c>
      <c r="F67" s="256"/>
      <c r="G67" s="255"/>
      <c r="H67" s="255"/>
      <c r="I67" s="255"/>
      <c r="J67" s="255"/>
    </row>
    <row r="68" spans="1:11" s="224" customFormat="1" ht="19.95" customHeight="1">
      <c r="A68" s="257"/>
      <c r="B68" s="347"/>
      <c r="C68" s="258" t="s">
        <v>195</v>
      </c>
      <c r="D68" s="259">
        <v>2087399262</v>
      </c>
      <c r="E68" s="259">
        <v>1166850213</v>
      </c>
      <c r="F68" s="260"/>
      <c r="G68" s="261"/>
      <c r="H68" s="255"/>
      <c r="I68" s="255"/>
      <c r="J68" s="255"/>
    </row>
    <row r="69" spans="1:11" s="224" customFormat="1" ht="19.95" customHeight="1">
      <c r="A69" s="257"/>
      <c r="B69" s="347"/>
      <c r="C69" s="258" t="s">
        <v>292</v>
      </c>
      <c r="D69" s="259">
        <v>7070321</v>
      </c>
      <c r="E69" s="259">
        <v>7835042</v>
      </c>
      <c r="F69" s="260"/>
      <c r="G69" s="261"/>
      <c r="H69" s="255"/>
      <c r="I69" s="255"/>
      <c r="J69" s="255"/>
    </row>
    <row r="70" spans="1:11" s="224" customFormat="1" ht="19.95" customHeight="1">
      <c r="A70" s="222"/>
      <c r="C70" s="231" t="s">
        <v>29</v>
      </c>
      <c r="D70" s="131">
        <v>2094469583</v>
      </c>
      <c r="E70" s="131">
        <v>1174685255</v>
      </c>
      <c r="F70" s="262"/>
      <c r="G70" s="262"/>
      <c r="H70" s="255"/>
      <c r="I70" s="255"/>
      <c r="J70" s="255"/>
    </row>
    <row r="71" spans="1:11">
      <c r="A71" s="219"/>
      <c r="E71" s="252"/>
      <c r="F71" s="255"/>
      <c r="G71" s="255"/>
      <c r="H71" s="255"/>
      <c r="I71" s="255"/>
      <c r="J71" s="255"/>
    </row>
    <row r="72" spans="1:11">
      <c r="A72" s="219"/>
      <c r="E72" s="252"/>
      <c r="F72" s="255"/>
      <c r="G72" s="255"/>
      <c r="H72" s="255"/>
    </row>
    <row r="73" spans="1:11">
      <c r="A73" s="219"/>
      <c r="E73" s="252"/>
      <c r="F73" s="255"/>
      <c r="G73" s="255"/>
      <c r="H73" s="255"/>
    </row>
    <row r="74" spans="1:11">
      <c r="A74" s="219"/>
      <c r="C74" s="217" t="s">
        <v>399</v>
      </c>
      <c r="E74" s="252"/>
      <c r="F74" s="255"/>
      <c r="G74" s="255"/>
      <c r="H74" s="255"/>
    </row>
    <row r="75" spans="1:11" ht="6.6" customHeight="1">
      <c r="A75" s="219"/>
      <c r="C75" s="217"/>
    </row>
    <row r="76" spans="1:11">
      <c r="A76" s="219"/>
      <c r="C76" s="62" t="s">
        <v>412</v>
      </c>
    </row>
    <row r="77" spans="1:11">
      <c r="A77" s="219"/>
      <c r="E77" s="252"/>
      <c r="F77" s="255"/>
      <c r="G77" s="255"/>
      <c r="H77" s="255"/>
    </row>
    <row r="78" spans="1:11">
      <c r="A78" s="219"/>
      <c r="C78" s="217" t="s">
        <v>1223</v>
      </c>
      <c r="E78" s="252"/>
      <c r="F78" s="255"/>
      <c r="G78" s="255"/>
      <c r="H78" s="255"/>
    </row>
    <row r="79" spans="1:11">
      <c r="A79" s="219"/>
      <c r="E79" s="252"/>
      <c r="F79" s="255"/>
      <c r="G79" s="255"/>
      <c r="H79" s="255"/>
    </row>
    <row r="80" spans="1:11" ht="38.4" customHeight="1">
      <c r="A80" s="219"/>
      <c r="C80" s="263" t="s">
        <v>231</v>
      </c>
      <c r="D80" s="531" t="s">
        <v>235</v>
      </c>
      <c r="E80" s="529"/>
      <c r="F80" s="227" t="s">
        <v>1210</v>
      </c>
      <c r="G80" s="227" t="s">
        <v>413</v>
      </c>
      <c r="H80" s="227" t="s">
        <v>414</v>
      </c>
      <c r="I80" s="227" t="s">
        <v>233</v>
      </c>
      <c r="J80" s="227" t="s">
        <v>234</v>
      </c>
      <c r="K80" s="264" t="s">
        <v>232</v>
      </c>
    </row>
    <row r="81" spans="1:12" ht="19.95" customHeight="1">
      <c r="A81" s="219"/>
      <c r="C81" s="49" t="s">
        <v>1200</v>
      </c>
      <c r="D81" s="533" t="s">
        <v>1208</v>
      </c>
      <c r="E81" s="534"/>
      <c r="F81" s="43" t="s">
        <v>1211</v>
      </c>
      <c r="G81" s="448">
        <v>100000000</v>
      </c>
      <c r="H81" s="448">
        <v>100952878</v>
      </c>
      <c r="I81" s="448">
        <v>100000000</v>
      </c>
      <c r="J81" s="448">
        <v>100952877</v>
      </c>
      <c r="K81" s="449">
        <v>45618</v>
      </c>
    </row>
    <row r="82" spans="1:12" ht="19.95" customHeight="1">
      <c r="A82" s="219"/>
      <c r="C82" s="49" t="s">
        <v>1201</v>
      </c>
      <c r="D82" s="533" t="s">
        <v>1208</v>
      </c>
      <c r="E82" s="534"/>
      <c r="F82" s="43" t="s">
        <v>1212</v>
      </c>
      <c r="G82" s="448">
        <v>100000000</v>
      </c>
      <c r="H82" s="448">
        <v>100800822</v>
      </c>
      <c r="I82" s="448">
        <v>100000000</v>
      </c>
      <c r="J82" s="448">
        <v>100800822</v>
      </c>
      <c r="K82" s="449">
        <v>45618</v>
      </c>
    </row>
    <row r="83" spans="1:12" ht="19.95" customHeight="1">
      <c r="A83" s="219"/>
      <c r="C83" s="49" t="s">
        <v>1201</v>
      </c>
      <c r="D83" s="533" t="s">
        <v>1208</v>
      </c>
      <c r="E83" s="534"/>
      <c r="F83" s="43" t="s">
        <v>1213</v>
      </c>
      <c r="G83" s="448">
        <v>100000000</v>
      </c>
      <c r="H83" s="448">
        <v>100965041</v>
      </c>
      <c r="I83" s="448">
        <v>100000000</v>
      </c>
      <c r="J83" s="448">
        <v>100965041.0958904</v>
      </c>
      <c r="K83" s="449">
        <v>45618</v>
      </c>
    </row>
    <row r="84" spans="1:12" ht="19.95" customHeight="1">
      <c r="A84" s="219"/>
      <c r="C84" s="49" t="s">
        <v>1202</v>
      </c>
      <c r="D84" s="533" t="s">
        <v>1209</v>
      </c>
      <c r="E84" s="534"/>
      <c r="F84" s="43" t="s">
        <v>1214</v>
      </c>
      <c r="G84" s="448">
        <v>1000000000</v>
      </c>
      <c r="H84" s="448">
        <v>1000438356</v>
      </c>
      <c r="I84" s="448">
        <v>1000000000</v>
      </c>
      <c r="J84" s="448">
        <v>1000438356.1643835</v>
      </c>
      <c r="K84" s="449">
        <v>45474</v>
      </c>
    </row>
    <row r="85" spans="1:12" ht="19.95" customHeight="1">
      <c r="A85" s="219"/>
      <c r="C85" s="49" t="s">
        <v>1202</v>
      </c>
      <c r="D85" s="533" t="s">
        <v>1209</v>
      </c>
      <c r="E85" s="534"/>
      <c r="F85" s="43" t="s">
        <v>1215</v>
      </c>
      <c r="G85" s="448">
        <v>500000000</v>
      </c>
      <c r="H85" s="448">
        <v>500219178</v>
      </c>
      <c r="I85" s="448">
        <v>500000000</v>
      </c>
      <c r="J85" s="448">
        <v>500219178.08219177</v>
      </c>
      <c r="K85" s="449">
        <v>45474</v>
      </c>
    </row>
    <row r="86" spans="1:12" ht="19.95" customHeight="1">
      <c r="A86" s="219"/>
      <c r="C86" s="265" t="s">
        <v>873</v>
      </c>
      <c r="D86" s="533"/>
      <c r="E86" s="534"/>
      <c r="F86" s="450"/>
      <c r="G86" s="451">
        <v>1800000000</v>
      </c>
      <c r="H86" s="451">
        <v>1803376275</v>
      </c>
      <c r="I86" s="451">
        <v>1800000000</v>
      </c>
      <c r="J86" s="451">
        <v>1803376274.3424656</v>
      </c>
      <c r="K86" s="449"/>
      <c r="L86" s="266"/>
    </row>
    <row r="87" spans="1:12" ht="19.95" customHeight="1">
      <c r="A87" s="219"/>
      <c r="C87" s="265" t="s">
        <v>415</v>
      </c>
      <c r="D87" s="533"/>
      <c r="E87" s="534"/>
      <c r="F87" s="450"/>
      <c r="G87" s="451">
        <v>408986440</v>
      </c>
      <c r="H87" s="451">
        <v>403814854</v>
      </c>
      <c r="I87" s="451">
        <v>400000000</v>
      </c>
      <c r="J87" s="451">
        <v>403814854</v>
      </c>
      <c r="K87" s="449"/>
    </row>
    <row r="88" spans="1:12">
      <c r="A88" s="219"/>
      <c r="E88" s="252"/>
      <c r="F88" s="255"/>
      <c r="G88" s="255"/>
      <c r="H88" s="255"/>
    </row>
    <row r="89" spans="1:12">
      <c r="A89" s="219"/>
      <c r="E89" s="252"/>
      <c r="F89" s="255"/>
      <c r="G89" s="255"/>
      <c r="H89" s="255"/>
    </row>
    <row r="90" spans="1:12">
      <c r="A90" s="219"/>
      <c r="C90" s="217" t="s">
        <v>400</v>
      </c>
      <c r="E90" s="252"/>
      <c r="F90" s="255"/>
      <c r="G90" s="255"/>
      <c r="H90" s="255"/>
    </row>
    <row r="91" spans="1:12">
      <c r="A91" s="219"/>
      <c r="C91" s="217"/>
      <c r="E91" s="252"/>
      <c r="F91" s="255"/>
      <c r="G91" s="255"/>
      <c r="H91" s="255"/>
    </row>
    <row r="92" spans="1:12">
      <c r="A92" s="219"/>
      <c r="C92" s="217" t="s">
        <v>401</v>
      </c>
      <c r="E92" s="252"/>
      <c r="F92" s="255"/>
      <c r="G92" s="255"/>
      <c r="H92" s="255"/>
    </row>
    <row r="93" spans="1:12" ht="6.6" customHeight="1">
      <c r="A93" s="219"/>
      <c r="C93" s="217"/>
    </row>
    <row r="94" spans="1:12">
      <c r="A94" s="219"/>
      <c r="C94" s="62" t="s">
        <v>230</v>
      </c>
      <c r="E94" s="252"/>
      <c r="F94" s="255"/>
      <c r="G94" s="255"/>
      <c r="H94" s="255"/>
    </row>
    <row r="95" spans="1:12">
      <c r="A95" s="219"/>
      <c r="C95" s="217"/>
      <c r="E95" s="252"/>
      <c r="F95" s="255"/>
      <c r="G95" s="255"/>
      <c r="H95" s="255"/>
    </row>
    <row r="96" spans="1:12" ht="12.45" customHeight="1">
      <c r="A96" s="219"/>
      <c r="C96" s="529" t="s">
        <v>103</v>
      </c>
      <c r="D96" s="264" t="s">
        <v>80</v>
      </c>
      <c r="E96" s="264" t="s">
        <v>81</v>
      </c>
      <c r="F96" s="267"/>
      <c r="G96" s="267"/>
      <c r="H96" s="267"/>
      <c r="I96" s="267"/>
    </row>
    <row r="97" spans="1:14">
      <c r="A97" s="219"/>
      <c r="C97" s="530"/>
      <c r="D97" s="268" t="s">
        <v>63</v>
      </c>
      <c r="E97" s="268" t="s">
        <v>63</v>
      </c>
      <c r="F97" s="267"/>
      <c r="G97" s="267"/>
      <c r="H97" s="267"/>
      <c r="I97" s="267"/>
    </row>
    <row r="98" spans="1:14" ht="19.95" customHeight="1">
      <c r="A98" s="219"/>
      <c r="C98" s="49" t="s">
        <v>112</v>
      </c>
      <c r="D98" s="248">
        <v>85588711</v>
      </c>
      <c r="E98" s="331">
        <v>0</v>
      </c>
      <c r="F98" s="267"/>
      <c r="G98" s="267"/>
      <c r="H98" s="267"/>
      <c r="I98" s="267"/>
    </row>
    <row r="99" spans="1:14" ht="19.95" customHeight="1">
      <c r="A99" s="219"/>
      <c r="C99" s="49" t="s">
        <v>200</v>
      </c>
      <c r="D99" s="248">
        <v>52294436</v>
      </c>
      <c r="E99" s="331">
        <v>0</v>
      </c>
      <c r="F99" s="267"/>
      <c r="G99" s="267"/>
      <c r="H99" s="267"/>
      <c r="I99" s="267"/>
    </row>
    <row r="100" spans="1:14" ht="19.95" customHeight="1">
      <c r="A100" s="219"/>
      <c r="C100" s="49" t="s">
        <v>293</v>
      </c>
      <c r="D100" s="248">
        <v>414679</v>
      </c>
      <c r="E100" s="331">
        <v>0</v>
      </c>
      <c r="F100" s="267"/>
      <c r="G100" s="267"/>
      <c r="H100" s="267"/>
      <c r="I100" s="267"/>
    </row>
    <row r="101" spans="1:14" ht="19.95" customHeight="1">
      <c r="A101" s="219"/>
      <c r="C101" s="49" t="s">
        <v>852</v>
      </c>
      <c r="D101" s="248">
        <v>6137580</v>
      </c>
      <c r="E101" s="331">
        <v>0</v>
      </c>
      <c r="F101" s="267"/>
      <c r="G101" s="267"/>
      <c r="H101" s="267"/>
      <c r="I101" s="267"/>
    </row>
    <row r="102" spans="1:14" ht="19.95" customHeight="1">
      <c r="A102" s="219"/>
      <c r="C102" s="265" t="s">
        <v>873</v>
      </c>
      <c r="D102" s="270">
        <v>144435406</v>
      </c>
      <c r="E102" s="332">
        <v>0</v>
      </c>
      <c r="F102" s="267"/>
      <c r="G102" s="267"/>
      <c r="H102" s="267"/>
      <c r="I102" s="267"/>
    </row>
    <row r="103" spans="1:14" ht="19.95" customHeight="1">
      <c r="A103" s="219"/>
      <c r="C103" s="265" t="s">
        <v>415</v>
      </c>
      <c r="D103" s="270">
        <v>101487929</v>
      </c>
      <c r="E103" s="332">
        <v>0</v>
      </c>
      <c r="F103" s="267"/>
      <c r="G103" s="267"/>
      <c r="H103" s="267"/>
      <c r="I103" s="267"/>
    </row>
    <row r="104" spans="1:14">
      <c r="A104" s="219"/>
      <c r="E104" s="252"/>
      <c r="F104" s="255"/>
      <c r="G104" s="255"/>
      <c r="H104" s="255"/>
    </row>
    <row r="105" spans="1:14">
      <c r="A105" s="219"/>
      <c r="C105" s="271"/>
      <c r="D105" s="272"/>
      <c r="E105" s="271"/>
      <c r="F105" s="255"/>
      <c r="G105" s="255"/>
      <c r="H105" s="267"/>
      <c r="I105" s="273"/>
    </row>
    <row r="106" spans="1:14">
      <c r="A106" s="219"/>
      <c r="C106" s="217" t="s">
        <v>402</v>
      </c>
      <c r="D106" s="272"/>
      <c r="E106" s="271"/>
      <c r="F106" s="255"/>
      <c r="G106" s="255"/>
      <c r="H106" s="267"/>
      <c r="I106" s="273"/>
    </row>
    <row r="107" spans="1:14" ht="6.6" customHeight="1">
      <c r="A107" s="219"/>
      <c r="C107" s="217"/>
    </row>
    <row r="108" spans="1:14">
      <c r="A108" s="219"/>
      <c r="C108" s="62" t="s">
        <v>230</v>
      </c>
      <c r="E108" s="252"/>
      <c r="F108" s="255"/>
      <c r="G108" s="255"/>
      <c r="H108" s="255"/>
    </row>
    <row r="109" spans="1:14">
      <c r="A109" s="219"/>
      <c r="C109" s="271"/>
      <c r="D109" s="272"/>
      <c r="E109" s="271"/>
      <c r="F109" s="255"/>
      <c r="G109" s="255"/>
      <c r="H109" s="267"/>
      <c r="I109" s="273"/>
    </row>
    <row r="110" spans="1:14">
      <c r="A110" s="219"/>
      <c r="C110" s="541" t="s">
        <v>236</v>
      </c>
      <c r="D110" s="532" t="s">
        <v>241</v>
      </c>
      <c r="E110" s="532"/>
      <c r="F110" s="532"/>
      <c r="G110" s="532"/>
      <c r="H110" s="532"/>
      <c r="I110" s="532" t="s">
        <v>242</v>
      </c>
      <c r="J110" s="532"/>
      <c r="K110" s="532"/>
      <c r="L110" s="532"/>
      <c r="M110" s="532"/>
      <c r="N110" s="532"/>
    </row>
    <row r="111" spans="1:14" ht="44.4" customHeight="1">
      <c r="A111" s="219"/>
      <c r="C111" s="542"/>
      <c r="D111" s="274" t="s">
        <v>416</v>
      </c>
      <c r="E111" s="274" t="s">
        <v>237</v>
      </c>
      <c r="F111" s="274" t="s">
        <v>238</v>
      </c>
      <c r="G111" s="274" t="s">
        <v>417</v>
      </c>
      <c r="H111" s="274" t="s">
        <v>303</v>
      </c>
      <c r="I111" s="274" t="s">
        <v>239</v>
      </c>
      <c r="J111" s="274" t="s">
        <v>237</v>
      </c>
      <c r="K111" s="274" t="s">
        <v>238</v>
      </c>
      <c r="L111" s="274" t="s">
        <v>302</v>
      </c>
      <c r="M111" s="274" t="s">
        <v>240</v>
      </c>
      <c r="N111" s="274" t="s">
        <v>1224</v>
      </c>
    </row>
    <row r="112" spans="1:14" ht="19.95" customHeight="1">
      <c r="A112" s="219"/>
      <c r="C112" s="275" t="s">
        <v>243</v>
      </c>
      <c r="D112" s="248">
        <v>69130909</v>
      </c>
      <c r="E112" s="331">
        <v>0</v>
      </c>
      <c r="F112" s="331">
        <v>0</v>
      </c>
      <c r="G112" s="328">
        <v>0</v>
      </c>
      <c r="H112" s="248">
        <v>69130909</v>
      </c>
      <c r="I112" s="328">
        <v>0</v>
      </c>
      <c r="J112" s="424">
        <v>-6221784</v>
      </c>
      <c r="K112" s="328">
        <v>0</v>
      </c>
      <c r="L112" s="328">
        <v>0</v>
      </c>
      <c r="M112" s="424">
        <v>-6221784</v>
      </c>
      <c r="N112" s="248">
        <v>62909125</v>
      </c>
    </row>
    <row r="113" spans="1:30" ht="19.95" customHeight="1">
      <c r="A113" s="219"/>
      <c r="C113" s="275" t="s">
        <v>244</v>
      </c>
      <c r="D113" s="248">
        <v>181992768</v>
      </c>
      <c r="E113" s="331">
        <v>16966276</v>
      </c>
      <c r="F113" s="331">
        <v>0</v>
      </c>
      <c r="G113" s="328">
        <v>0</v>
      </c>
      <c r="H113" s="248">
        <v>198959044</v>
      </c>
      <c r="I113" s="328">
        <v>0</v>
      </c>
      <c r="J113" s="424">
        <v>-40948374</v>
      </c>
      <c r="K113" s="328">
        <v>0</v>
      </c>
      <c r="L113" s="328">
        <v>0</v>
      </c>
      <c r="M113" s="424">
        <v>-40948374</v>
      </c>
      <c r="N113" s="248">
        <v>158010670</v>
      </c>
    </row>
    <row r="114" spans="1:30" ht="19.95" customHeight="1">
      <c r="A114" s="219"/>
      <c r="C114" s="275" t="s">
        <v>202</v>
      </c>
      <c r="D114" s="248">
        <v>275185308</v>
      </c>
      <c r="E114" s="331">
        <v>0</v>
      </c>
      <c r="F114" s="331">
        <v>0</v>
      </c>
      <c r="G114" s="328">
        <v>0</v>
      </c>
      <c r="H114" s="248">
        <v>275185308</v>
      </c>
      <c r="I114" s="328">
        <v>0</v>
      </c>
      <c r="J114" s="424">
        <v>-68796330</v>
      </c>
      <c r="K114" s="328">
        <v>0</v>
      </c>
      <c r="L114" s="328">
        <v>0</v>
      </c>
      <c r="M114" s="424">
        <v>-68796330</v>
      </c>
      <c r="N114" s="248">
        <v>206388978</v>
      </c>
    </row>
    <row r="115" spans="1:30" s="217" customFormat="1" ht="19.95" customHeight="1">
      <c r="A115" s="216"/>
      <c r="C115" s="265" t="s">
        <v>873</v>
      </c>
      <c r="D115" s="270">
        <v>526308985</v>
      </c>
      <c r="E115" s="332">
        <v>0</v>
      </c>
      <c r="F115" s="332">
        <v>0</v>
      </c>
      <c r="G115" s="330">
        <v>0</v>
      </c>
      <c r="H115" s="270">
        <v>543275261</v>
      </c>
      <c r="I115" s="330">
        <v>0</v>
      </c>
      <c r="J115" s="425">
        <v>-115966488</v>
      </c>
      <c r="K115" s="330">
        <v>0</v>
      </c>
      <c r="L115" s="330">
        <v>0</v>
      </c>
      <c r="M115" s="425">
        <v>-115966488</v>
      </c>
      <c r="N115" s="270">
        <v>427308773</v>
      </c>
      <c r="O115" s="267"/>
      <c r="Q115" s="62"/>
      <c r="R115" s="62"/>
      <c r="S115" s="62"/>
      <c r="T115" s="62"/>
      <c r="U115" s="62"/>
      <c r="V115" s="62"/>
      <c r="W115" s="62"/>
      <c r="X115" s="62"/>
      <c r="Y115" s="62"/>
      <c r="Z115" s="62"/>
      <c r="AA115" s="62"/>
      <c r="AB115" s="62"/>
      <c r="AC115" s="62"/>
      <c r="AD115" s="62"/>
    </row>
    <row r="116" spans="1:30" s="217" customFormat="1" ht="19.95" customHeight="1">
      <c r="A116" s="216"/>
      <c r="C116" s="265" t="s">
        <v>415</v>
      </c>
      <c r="D116" s="330">
        <v>0</v>
      </c>
      <c r="E116" s="270">
        <v>526308985</v>
      </c>
      <c r="F116" s="332">
        <v>0</v>
      </c>
      <c r="G116" s="330">
        <v>0</v>
      </c>
      <c r="H116" s="270">
        <v>526308985</v>
      </c>
      <c r="I116" s="330">
        <v>0</v>
      </c>
      <c r="J116" s="330">
        <v>0</v>
      </c>
      <c r="K116" s="330">
        <v>0</v>
      </c>
      <c r="L116" s="330">
        <v>0</v>
      </c>
      <c r="M116" s="330">
        <v>0</v>
      </c>
      <c r="N116" s="270">
        <v>526308985</v>
      </c>
      <c r="O116" s="266"/>
      <c r="Q116" s="62"/>
      <c r="R116" s="62"/>
      <c r="S116" s="62"/>
      <c r="T116" s="62"/>
      <c r="U116" s="62"/>
      <c r="V116" s="62"/>
      <c r="W116" s="62"/>
      <c r="X116" s="62"/>
      <c r="Y116" s="62"/>
      <c r="Z116" s="62"/>
      <c r="AA116" s="62"/>
      <c r="AB116" s="62"/>
      <c r="AC116" s="62"/>
      <c r="AD116" s="62"/>
    </row>
    <row r="117" spans="1:30">
      <c r="A117" s="219"/>
      <c r="C117" s="271"/>
      <c r="D117" s="272"/>
      <c r="E117" s="271"/>
      <c r="F117" s="255"/>
      <c r="G117" s="255"/>
      <c r="H117" s="267"/>
      <c r="I117" s="273"/>
    </row>
    <row r="118" spans="1:30">
      <c r="A118" s="219"/>
      <c r="C118" s="217"/>
      <c r="D118" s="272"/>
      <c r="E118" s="271"/>
      <c r="F118" s="255"/>
      <c r="G118" s="255"/>
      <c r="H118" s="267"/>
      <c r="I118" s="273"/>
    </row>
    <row r="119" spans="1:30">
      <c r="A119" s="219"/>
      <c r="C119" s="217" t="s">
        <v>403</v>
      </c>
      <c r="D119" s="272"/>
      <c r="E119" s="271"/>
      <c r="F119" s="255"/>
      <c r="G119" s="255"/>
      <c r="H119" s="267"/>
      <c r="I119" s="273"/>
    </row>
    <row r="120" spans="1:30" ht="6.6" customHeight="1">
      <c r="A120" s="219"/>
      <c r="C120" s="217"/>
    </row>
    <row r="121" spans="1:30">
      <c r="A121" s="219"/>
      <c r="C121" s="62" t="s">
        <v>294</v>
      </c>
      <c r="E121" s="252"/>
      <c r="F121" s="255"/>
      <c r="G121" s="255"/>
      <c r="H121" s="255"/>
    </row>
    <row r="122" spans="1:30">
      <c r="A122" s="219"/>
      <c r="C122" s="271"/>
      <c r="D122" s="272"/>
      <c r="E122" s="271"/>
      <c r="F122" s="255"/>
      <c r="G122" s="255"/>
      <c r="H122" s="267"/>
      <c r="I122" s="273"/>
    </row>
    <row r="123" spans="1:30" s="221" customFormat="1" ht="26.4">
      <c r="A123" s="230"/>
      <c r="C123" s="276" t="s">
        <v>103</v>
      </c>
      <c r="D123" s="227" t="s">
        <v>245</v>
      </c>
      <c r="E123" s="227" t="s">
        <v>246</v>
      </c>
      <c r="F123" s="227" t="s">
        <v>247</v>
      </c>
      <c r="G123" s="227" t="s">
        <v>418</v>
      </c>
      <c r="H123" s="277"/>
      <c r="I123" s="62"/>
      <c r="J123" s="62"/>
      <c r="K123" s="62"/>
      <c r="L123" s="62"/>
      <c r="M123" s="62"/>
      <c r="N123" s="62"/>
      <c r="O123" s="62"/>
    </row>
    <row r="124" spans="1:30" ht="19.95" customHeight="1">
      <c r="A124" s="219"/>
      <c r="C124" s="49" t="s">
        <v>203</v>
      </c>
      <c r="D124" s="269">
        <v>403467500</v>
      </c>
      <c r="E124" s="334">
        <v>0</v>
      </c>
      <c r="F124" s="424">
        <v>-40346748</v>
      </c>
      <c r="G124" s="269">
        <v>363120752</v>
      </c>
      <c r="H124" s="267"/>
      <c r="J124" s="62"/>
    </row>
    <row r="125" spans="1:30" ht="19.95" customHeight="1">
      <c r="A125" s="219"/>
      <c r="C125" s="265" t="s">
        <v>873</v>
      </c>
      <c r="D125" s="270">
        <v>403467500</v>
      </c>
      <c r="E125" s="330">
        <v>0</v>
      </c>
      <c r="F125" s="425">
        <v>-40346748</v>
      </c>
      <c r="G125" s="270">
        <v>363120752</v>
      </c>
      <c r="H125" s="267"/>
      <c r="J125" s="62"/>
    </row>
    <row r="126" spans="1:30" ht="19.95" customHeight="1">
      <c r="A126" s="219"/>
      <c r="C126" s="265" t="s">
        <v>415</v>
      </c>
      <c r="D126" s="333">
        <v>0</v>
      </c>
      <c r="E126" s="270">
        <v>403467500</v>
      </c>
      <c r="F126" s="330">
        <v>0</v>
      </c>
      <c r="G126" s="270">
        <v>403467500</v>
      </c>
      <c r="H126" s="267"/>
      <c r="J126" s="62"/>
    </row>
    <row r="127" spans="1:30">
      <c r="A127" s="219"/>
      <c r="C127" s="271"/>
      <c r="D127" s="272"/>
      <c r="E127" s="271"/>
      <c r="F127" s="255"/>
      <c r="G127" s="255"/>
      <c r="H127" s="267"/>
      <c r="J127" s="62"/>
    </row>
    <row r="128" spans="1:30">
      <c r="A128" s="219"/>
      <c r="C128" s="271"/>
      <c r="D128" s="272"/>
      <c r="E128" s="271"/>
      <c r="F128" s="255"/>
      <c r="G128" s="255"/>
      <c r="H128" s="267"/>
      <c r="I128" s="273"/>
    </row>
    <row r="129" spans="1:15">
      <c r="A129" s="219"/>
      <c r="C129" s="217" t="s">
        <v>404</v>
      </c>
      <c r="D129" s="272"/>
      <c r="E129" s="271"/>
      <c r="F129" s="255"/>
      <c r="G129" s="255"/>
      <c r="H129" s="267"/>
      <c r="I129" s="273"/>
    </row>
    <row r="130" spans="1:15" ht="6.6" customHeight="1">
      <c r="A130" s="219"/>
      <c r="C130" s="217"/>
    </row>
    <row r="131" spans="1:15">
      <c r="A131" s="219"/>
      <c r="C131" s="62" t="s">
        <v>294</v>
      </c>
      <c r="E131" s="252"/>
      <c r="F131" s="255"/>
      <c r="G131" s="255"/>
      <c r="H131" s="255"/>
    </row>
    <row r="132" spans="1:15">
      <c r="A132" s="219"/>
      <c r="C132" s="271"/>
      <c r="D132" s="272"/>
      <c r="E132" s="271"/>
      <c r="F132" s="255"/>
      <c r="G132" s="255"/>
      <c r="H132" s="267"/>
      <c r="I132" s="273"/>
    </row>
    <row r="133" spans="1:15" s="221" customFormat="1" ht="26.4">
      <c r="A133" s="230"/>
      <c r="C133" s="276" t="s">
        <v>103</v>
      </c>
      <c r="D133" s="227" t="s">
        <v>245</v>
      </c>
      <c r="E133" s="227" t="s">
        <v>246</v>
      </c>
      <c r="F133" s="227" t="s">
        <v>247</v>
      </c>
      <c r="G133" s="227" t="s">
        <v>418</v>
      </c>
      <c r="H133" s="277"/>
      <c r="I133" s="62"/>
      <c r="J133" s="62"/>
      <c r="K133" s="62"/>
      <c r="L133" s="62"/>
      <c r="M133" s="62"/>
      <c r="N133" s="62"/>
      <c r="O133" s="62"/>
    </row>
    <row r="134" spans="1:15" ht="19.95" customHeight="1">
      <c r="A134" s="219"/>
      <c r="C134" s="49" t="s">
        <v>853</v>
      </c>
      <c r="D134" s="269">
        <v>201106419</v>
      </c>
      <c r="E134" s="269">
        <v>20352600</v>
      </c>
      <c r="F134" s="424">
        <v>-20110644</v>
      </c>
      <c r="G134" s="269">
        <v>201348375</v>
      </c>
      <c r="H134" s="267"/>
      <c r="J134" s="62"/>
    </row>
    <row r="135" spans="1:15" ht="19.95" customHeight="1">
      <c r="A135" s="219"/>
      <c r="C135" s="49" t="s">
        <v>295</v>
      </c>
      <c r="D135" s="269">
        <v>26000000</v>
      </c>
      <c r="E135" s="269">
        <v>3200000</v>
      </c>
      <c r="F135" s="424">
        <v>-2599998</v>
      </c>
      <c r="G135" s="269">
        <v>26600002</v>
      </c>
      <c r="H135" s="267"/>
      <c r="J135" s="62"/>
    </row>
    <row r="136" spans="1:15" ht="19.95" customHeight="1">
      <c r="A136" s="219"/>
      <c r="C136" s="49" t="s">
        <v>973</v>
      </c>
      <c r="D136" s="452">
        <v>0</v>
      </c>
      <c r="E136" s="269">
        <v>63859128</v>
      </c>
      <c r="F136" s="424">
        <v>-58537534</v>
      </c>
      <c r="G136" s="269">
        <v>5321594</v>
      </c>
      <c r="H136" s="267"/>
      <c r="J136" s="62"/>
    </row>
    <row r="137" spans="1:15" ht="19.95" customHeight="1">
      <c r="A137" s="219"/>
      <c r="C137" s="265" t="s">
        <v>873</v>
      </c>
      <c r="D137" s="270">
        <v>227106419</v>
      </c>
      <c r="E137" s="270">
        <v>87411728</v>
      </c>
      <c r="F137" s="425">
        <v>-81248176</v>
      </c>
      <c r="G137" s="270">
        <v>233269971</v>
      </c>
      <c r="H137" s="267"/>
      <c r="J137" s="62"/>
    </row>
    <row r="138" spans="1:15" ht="19.95" customHeight="1">
      <c r="A138" s="219"/>
      <c r="C138" s="265" t="s">
        <v>415</v>
      </c>
      <c r="D138" s="333">
        <v>0</v>
      </c>
      <c r="E138" s="270">
        <v>227106419</v>
      </c>
      <c r="F138" s="330">
        <v>0</v>
      </c>
      <c r="G138" s="270">
        <v>227106419</v>
      </c>
      <c r="H138" s="267"/>
      <c r="J138" s="62"/>
    </row>
    <row r="139" spans="1:15">
      <c r="A139" s="219"/>
      <c r="C139" s="271"/>
      <c r="D139" s="272"/>
      <c r="E139" s="271"/>
      <c r="F139" s="255"/>
      <c r="G139" s="255"/>
      <c r="H139" s="267"/>
      <c r="J139" s="62"/>
    </row>
    <row r="140" spans="1:15">
      <c r="A140" s="219"/>
      <c r="C140" s="271"/>
      <c r="D140" s="272"/>
      <c r="E140" s="271"/>
      <c r="F140" s="255"/>
      <c r="G140" s="255"/>
      <c r="H140" s="267"/>
      <c r="I140" s="273"/>
    </row>
    <row r="141" spans="1:15">
      <c r="A141" s="219"/>
      <c r="C141" s="37" t="s">
        <v>405</v>
      </c>
      <c r="E141" s="278"/>
      <c r="F141" s="255"/>
      <c r="G141" s="458"/>
      <c r="H141" s="267"/>
      <c r="I141" s="273"/>
    </row>
    <row r="142" spans="1:15" ht="6.6" customHeight="1">
      <c r="A142" s="219"/>
      <c r="C142" s="217"/>
    </row>
    <row r="143" spans="1:15" ht="12.45" customHeight="1">
      <c r="A143" s="219"/>
      <c r="C143" s="45" t="s">
        <v>62</v>
      </c>
      <c r="E143" s="278"/>
      <c r="F143" s="255"/>
      <c r="G143" s="255"/>
      <c r="H143" s="255"/>
    </row>
    <row r="144" spans="1:15" ht="12.45" customHeight="1">
      <c r="A144" s="219"/>
      <c r="C144" s="45"/>
      <c r="E144" s="278"/>
      <c r="F144" s="255"/>
      <c r="G144" s="255"/>
      <c r="H144" s="255"/>
    </row>
    <row r="145" spans="1:11" ht="12" customHeight="1">
      <c r="A145" s="219"/>
      <c r="C145" s="529" t="s">
        <v>103</v>
      </c>
      <c r="D145" s="264" t="s">
        <v>80</v>
      </c>
      <c r="E145" s="264" t="s">
        <v>81</v>
      </c>
      <c r="F145" s="267"/>
      <c r="G145" s="255"/>
      <c r="H145" s="255"/>
      <c r="I145" s="255"/>
      <c r="J145" s="255"/>
      <c r="K145" s="255"/>
    </row>
    <row r="146" spans="1:11">
      <c r="A146" s="219"/>
      <c r="C146" s="530"/>
      <c r="D146" s="268" t="s">
        <v>63</v>
      </c>
      <c r="E146" s="268" t="s">
        <v>63</v>
      </c>
      <c r="F146" s="267"/>
      <c r="G146" s="255"/>
      <c r="H146" s="255"/>
      <c r="I146" s="255"/>
      <c r="J146" s="255"/>
      <c r="K146" s="255"/>
    </row>
    <row r="147" spans="1:11" ht="19.95" customHeight="1">
      <c r="A147" s="219"/>
      <c r="C147" s="49" t="s">
        <v>854</v>
      </c>
      <c r="D147" s="248">
        <v>302806225</v>
      </c>
      <c r="E147" s="334">
        <v>0</v>
      </c>
      <c r="F147" s="267"/>
      <c r="G147" s="255"/>
      <c r="H147" s="255"/>
      <c r="I147" s="255"/>
      <c r="J147" s="255"/>
      <c r="K147" s="255"/>
    </row>
    <row r="148" spans="1:11" ht="19.95" customHeight="1">
      <c r="A148" s="219"/>
      <c r="C148" s="49" t="s">
        <v>201</v>
      </c>
      <c r="D148" s="248">
        <v>15430234</v>
      </c>
      <c r="E148" s="334">
        <v>0</v>
      </c>
      <c r="F148" s="267"/>
      <c r="G148" s="255"/>
      <c r="H148" s="255"/>
      <c r="I148" s="255"/>
      <c r="J148" s="255"/>
      <c r="K148" s="255"/>
    </row>
    <row r="149" spans="1:11" ht="19.95" customHeight="1">
      <c r="A149" s="219"/>
      <c r="C149" s="49" t="s">
        <v>279</v>
      </c>
      <c r="D149" s="248">
        <v>6011276</v>
      </c>
      <c r="E149" s="334">
        <v>0</v>
      </c>
      <c r="F149" s="267"/>
      <c r="G149" s="255"/>
      <c r="H149" s="255"/>
      <c r="I149" s="255"/>
      <c r="J149" s="255"/>
      <c r="K149" s="255"/>
    </row>
    <row r="150" spans="1:11" ht="19.95" customHeight="1">
      <c r="A150" s="219"/>
      <c r="C150" s="49" t="s">
        <v>505</v>
      </c>
      <c r="D150" s="328">
        <v>0</v>
      </c>
      <c r="E150" s="248">
        <v>192634953</v>
      </c>
      <c r="F150" s="267"/>
      <c r="G150" s="255"/>
      <c r="H150" s="255"/>
      <c r="I150" s="255"/>
      <c r="J150" s="255"/>
      <c r="K150" s="255"/>
    </row>
    <row r="151" spans="1:11" ht="19.95" customHeight="1">
      <c r="A151" s="219"/>
      <c r="C151" s="49" t="s">
        <v>204</v>
      </c>
      <c r="D151" s="328">
        <v>0</v>
      </c>
      <c r="E151" s="248">
        <v>19619331</v>
      </c>
      <c r="F151" s="267"/>
      <c r="G151" s="255"/>
      <c r="H151" s="255"/>
      <c r="I151" s="255"/>
      <c r="J151" s="255"/>
      <c r="K151" s="255"/>
    </row>
    <row r="152" spans="1:11" ht="19.95" customHeight="1">
      <c r="A152" s="219"/>
      <c r="C152" s="265" t="s">
        <v>873</v>
      </c>
      <c r="D152" s="270">
        <v>324247735</v>
      </c>
      <c r="E152" s="270">
        <v>212254284</v>
      </c>
      <c r="F152" s="267"/>
      <c r="G152" s="255"/>
      <c r="H152" s="255"/>
      <c r="I152" s="255"/>
      <c r="J152" s="255"/>
      <c r="K152" s="255"/>
    </row>
    <row r="153" spans="1:11" ht="19.95" customHeight="1">
      <c r="A153" s="219"/>
      <c r="C153" s="265" t="s">
        <v>415</v>
      </c>
      <c r="D153" s="270">
        <v>280429161</v>
      </c>
      <c r="E153" s="270">
        <v>212254283</v>
      </c>
      <c r="F153" s="267"/>
      <c r="G153" s="255"/>
      <c r="H153" s="255"/>
      <c r="I153" s="255"/>
      <c r="J153" s="255"/>
      <c r="K153" s="255"/>
    </row>
    <row r="154" spans="1:11">
      <c r="A154" s="219"/>
      <c r="C154" s="217"/>
      <c r="E154" s="278"/>
      <c r="F154" s="267"/>
      <c r="G154" s="255"/>
      <c r="H154" s="255"/>
      <c r="I154" s="255"/>
      <c r="J154" s="255"/>
      <c r="K154" s="255"/>
    </row>
    <row r="155" spans="1:11">
      <c r="A155" s="219"/>
      <c r="C155" s="217"/>
      <c r="E155" s="278"/>
      <c r="F155" s="267"/>
      <c r="G155" s="255"/>
      <c r="H155" s="255"/>
      <c r="I155" s="255"/>
      <c r="J155" s="255"/>
      <c r="K155" s="255"/>
    </row>
    <row r="156" spans="1:11">
      <c r="A156" s="219"/>
      <c r="C156" s="217" t="s">
        <v>406</v>
      </c>
      <c r="E156" s="278"/>
      <c r="F156" s="267"/>
      <c r="G156" s="255"/>
      <c r="H156" s="255"/>
      <c r="I156" s="255"/>
      <c r="J156" s="255"/>
      <c r="K156" s="255"/>
    </row>
    <row r="157" spans="1:11" ht="6.6" customHeight="1">
      <c r="A157" s="219"/>
      <c r="C157" s="217"/>
      <c r="G157" s="255"/>
      <c r="H157" s="255"/>
      <c r="I157" s="255"/>
      <c r="J157" s="255"/>
      <c r="K157" s="255"/>
    </row>
    <row r="158" spans="1:11">
      <c r="A158" s="219"/>
      <c r="C158" s="62" t="s">
        <v>294</v>
      </c>
      <c r="E158" s="252"/>
      <c r="F158" s="255"/>
      <c r="G158" s="255"/>
      <c r="H158" s="255"/>
    </row>
    <row r="159" spans="1:11">
      <c r="A159" s="219"/>
      <c r="C159" s="217"/>
      <c r="E159" s="278"/>
      <c r="F159" s="267"/>
      <c r="G159" s="267"/>
      <c r="H159" s="267"/>
    </row>
    <row r="160" spans="1:11" s="221" customFormat="1" ht="31.95" customHeight="1">
      <c r="A160" s="230"/>
      <c r="C160" s="276" t="s">
        <v>103</v>
      </c>
      <c r="D160" s="227" t="s">
        <v>304</v>
      </c>
      <c r="E160" s="227" t="s">
        <v>305</v>
      </c>
      <c r="F160" s="277"/>
      <c r="G160" s="267"/>
      <c r="H160" s="267"/>
      <c r="I160" s="267"/>
      <c r="J160" s="267"/>
      <c r="K160" s="267"/>
    </row>
    <row r="161" spans="1:11" ht="19.95" customHeight="1">
      <c r="A161" s="219"/>
      <c r="C161" s="49" t="s">
        <v>113</v>
      </c>
      <c r="D161" s="248">
        <v>13843340</v>
      </c>
      <c r="E161" s="334">
        <v>0</v>
      </c>
      <c r="F161" s="277"/>
      <c r="G161" s="267"/>
      <c r="H161" s="267"/>
      <c r="I161" s="267"/>
      <c r="J161" s="267"/>
      <c r="K161" s="267"/>
    </row>
    <row r="162" spans="1:11" ht="19.95" customHeight="1">
      <c r="A162" s="219"/>
      <c r="C162" s="49" t="s">
        <v>114</v>
      </c>
      <c r="D162" s="248">
        <v>22738288</v>
      </c>
      <c r="E162" s="334">
        <v>0</v>
      </c>
      <c r="F162" s="277"/>
      <c r="G162" s="267"/>
      <c r="H162" s="267"/>
      <c r="I162" s="267"/>
      <c r="J162" s="267"/>
      <c r="K162" s="267"/>
    </row>
    <row r="163" spans="1:11" ht="19.95" customHeight="1">
      <c r="A163" s="219"/>
      <c r="C163" s="265" t="s">
        <v>873</v>
      </c>
      <c r="D163" s="270">
        <v>36581628</v>
      </c>
      <c r="E163" s="330">
        <v>0</v>
      </c>
      <c r="F163" s="277"/>
      <c r="G163" s="255"/>
      <c r="H163" s="267"/>
      <c r="I163" s="267"/>
      <c r="J163" s="267"/>
      <c r="K163" s="267"/>
    </row>
    <row r="164" spans="1:11" ht="19.95" customHeight="1">
      <c r="A164" s="219"/>
      <c r="C164" s="265" t="s">
        <v>415</v>
      </c>
      <c r="D164" s="270">
        <v>54964293</v>
      </c>
      <c r="E164" s="333">
        <v>0</v>
      </c>
      <c r="F164" s="277"/>
      <c r="G164" s="267"/>
      <c r="H164" s="267"/>
      <c r="I164" s="267"/>
      <c r="J164" s="267"/>
      <c r="K164" s="267"/>
    </row>
    <row r="165" spans="1:11">
      <c r="A165" s="219"/>
      <c r="C165" s="217"/>
      <c r="E165" s="278"/>
      <c r="F165" s="267"/>
      <c r="G165" s="267"/>
      <c r="H165" s="267"/>
      <c r="I165" s="267"/>
      <c r="J165" s="267"/>
      <c r="K165" s="267"/>
    </row>
    <row r="166" spans="1:11">
      <c r="A166" s="219"/>
      <c r="C166" s="217"/>
      <c r="E166" s="278"/>
      <c r="F166" s="267"/>
      <c r="G166" s="267"/>
      <c r="H166" s="267"/>
      <c r="I166" s="267"/>
      <c r="J166" s="267"/>
      <c r="K166" s="267"/>
    </row>
    <row r="167" spans="1:11">
      <c r="A167" s="219"/>
      <c r="C167" s="217" t="s">
        <v>419</v>
      </c>
      <c r="G167" s="267"/>
      <c r="H167" s="267"/>
      <c r="I167" s="267"/>
      <c r="J167" s="267"/>
      <c r="K167" s="267"/>
    </row>
    <row r="168" spans="1:11" ht="6.6" customHeight="1">
      <c r="A168" s="219"/>
      <c r="C168" s="217"/>
      <c r="G168" s="267"/>
      <c r="H168" s="267"/>
      <c r="I168" s="267"/>
      <c r="J168" s="267"/>
      <c r="K168" s="267"/>
    </row>
    <row r="169" spans="1:11">
      <c r="A169" s="219"/>
      <c r="C169" s="62" t="s">
        <v>294</v>
      </c>
      <c r="E169" s="252"/>
      <c r="F169" s="255"/>
      <c r="G169" s="267"/>
      <c r="H169" s="267"/>
      <c r="I169" s="267"/>
      <c r="J169" s="267"/>
      <c r="K169" s="267"/>
    </row>
    <row r="170" spans="1:11">
      <c r="C170" s="217"/>
      <c r="E170" s="278"/>
      <c r="F170" s="267"/>
      <c r="G170" s="267"/>
      <c r="H170" s="267"/>
      <c r="I170" s="267"/>
      <c r="J170" s="267"/>
      <c r="K170" s="267"/>
    </row>
    <row r="171" spans="1:11" s="221" customFormat="1" ht="31.95" customHeight="1">
      <c r="A171" s="230"/>
      <c r="C171" s="276" t="s">
        <v>103</v>
      </c>
      <c r="D171" s="227" t="s">
        <v>304</v>
      </c>
      <c r="E171" s="227" t="s">
        <v>305</v>
      </c>
      <c r="F171" s="277"/>
      <c r="G171" s="267"/>
      <c r="H171" s="267"/>
      <c r="I171" s="267"/>
      <c r="J171" s="267"/>
      <c r="K171" s="267"/>
    </row>
    <row r="172" spans="1:11" ht="19.95" customHeight="1">
      <c r="A172" s="219"/>
      <c r="C172" s="43" t="s">
        <v>153</v>
      </c>
      <c r="D172" s="334">
        <v>0</v>
      </c>
      <c r="E172" s="334">
        <v>0</v>
      </c>
      <c r="F172" s="277"/>
      <c r="G172" s="267"/>
      <c r="H172" s="267"/>
      <c r="I172" s="267"/>
      <c r="J172" s="267"/>
      <c r="K172" s="267"/>
    </row>
    <row r="173" spans="1:11" ht="19.95" customHeight="1">
      <c r="A173" s="219"/>
      <c r="C173" s="265" t="s">
        <v>873</v>
      </c>
      <c r="D173" s="330">
        <v>0</v>
      </c>
      <c r="E173" s="330">
        <v>0</v>
      </c>
      <c r="F173" s="277"/>
      <c r="G173" s="267"/>
      <c r="H173" s="267"/>
      <c r="I173" s="267"/>
      <c r="J173" s="267"/>
      <c r="K173" s="267"/>
    </row>
    <row r="174" spans="1:11" ht="19.95" customHeight="1">
      <c r="A174" s="219"/>
      <c r="C174" s="265" t="s">
        <v>415</v>
      </c>
      <c r="D174" s="270">
        <v>1250000</v>
      </c>
      <c r="E174" s="333">
        <v>0</v>
      </c>
      <c r="F174" s="277"/>
      <c r="G174" s="267"/>
      <c r="H174" s="267"/>
      <c r="I174" s="267"/>
      <c r="J174" s="267"/>
      <c r="K174" s="267"/>
    </row>
    <row r="175" spans="1:11">
      <c r="C175" s="217"/>
      <c r="D175" s="335"/>
      <c r="E175" s="278"/>
      <c r="F175" s="277"/>
      <c r="G175" s="267"/>
      <c r="H175" s="267"/>
      <c r="I175" s="267"/>
      <c r="J175" s="267"/>
      <c r="K175" s="267"/>
    </row>
    <row r="176" spans="1:11">
      <c r="C176" s="217"/>
      <c r="E176" s="278"/>
      <c r="F176" s="267"/>
      <c r="G176" s="267"/>
      <c r="H176" s="267"/>
      <c r="I176" s="267"/>
      <c r="J176" s="267"/>
      <c r="K176" s="267"/>
    </row>
    <row r="177" spans="1:11">
      <c r="A177" s="219"/>
      <c r="C177" s="37" t="s">
        <v>407</v>
      </c>
      <c r="D177" s="36"/>
      <c r="E177" s="36"/>
      <c r="F177" s="267"/>
      <c r="G177" s="267"/>
      <c r="H177" s="267"/>
      <c r="I177" s="267"/>
      <c r="J177" s="267"/>
      <c r="K177" s="267"/>
    </row>
    <row r="178" spans="1:11" ht="6.6" customHeight="1">
      <c r="A178" s="219"/>
      <c r="C178" s="217"/>
      <c r="G178" s="267"/>
      <c r="H178" s="267"/>
      <c r="I178" s="267"/>
      <c r="J178" s="267"/>
      <c r="K178" s="267"/>
    </row>
    <row r="179" spans="1:11">
      <c r="A179" s="219"/>
      <c r="C179" s="62" t="s">
        <v>73</v>
      </c>
      <c r="D179" s="36"/>
      <c r="E179" s="36"/>
      <c r="F179" s="255"/>
      <c r="G179" s="267"/>
      <c r="H179" s="267"/>
      <c r="I179" s="267"/>
      <c r="J179" s="267"/>
      <c r="K179" s="267"/>
    </row>
    <row r="180" spans="1:11">
      <c r="A180" s="219"/>
      <c r="C180" s="37"/>
      <c r="D180" s="36"/>
      <c r="E180" s="36"/>
      <c r="F180" s="255"/>
      <c r="G180" s="255"/>
      <c r="H180" s="255"/>
    </row>
    <row r="181" spans="1:11">
      <c r="A181" s="219"/>
      <c r="C181" s="485" t="s">
        <v>103</v>
      </c>
      <c r="D181" s="264" t="s">
        <v>80</v>
      </c>
      <c r="E181" s="264" t="s">
        <v>81</v>
      </c>
      <c r="F181" s="255"/>
      <c r="G181" s="255"/>
      <c r="H181" s="255"/>
    </row>
    <row r="182" spans="1:11" ht="21.6" customHeight="1">
      <c r="A182" s="219"/>
      <c r="C182" s="485"/>
      <c r="D182" s="268" t="s">
        <v>63</v>
      </c>
      <c r="E182" s="268" t="s">
        <v>63</v>
      </c>
      <c r="F182" s="255"/>
      <c r="G182" s="255"/>
      <c r="H182" s="255"/>
      <c r="I182" s="255"/>
    </row>
    <row r="183" spans="1:11" s="224" customFormat="1" ht="19.95" customHeight="1">
      <c r="A183" s="222"/>
      <c r="C183" s="279" t="s">
        <v>115</v>
      </c>
      <c r="D183" s="280">
        <v>35850542</v>
      </c>
      <c r="E183" s="328">
        <v>0</v>
      </c>
      <c r="F183" s="261"/>
      <c r="G183" s="255"/>
      <c r="H183" s="255"/>
      <c r="I183" s="255"/>
      <c r="J183" s="225"/>
    </row>
    <row r="184" spans="1:11" s="224" customFormat="1" ht="19.95" customHeight="1">
      <c r="A184" s="222"/>
      <c r="C184" s="279" t="s">
        <v>116</v>
      </c>
      <c r="D184" s="280">
        <v>111829354</v>
      </c>
      <c r="E184" s="328">
        <v>0</v>
      </c>
      <c r="F184" s="261"/>
      <c r="G184" s="255"/>
      <c r="H184" s="255"/>
      <c r="I184" s="255"/>
      <c r="J184" s="225"/>
    </row>
    <row r="185" spans="1:11" s="224" customFormat="1" ht="19.95" customHeight="1">
      <c r="A185" s="222"/>
      <c r="C185" s="279" t="s">
        <v>117</v>
      </c>
      <c r="D185" s="280">
        <v>97655103</v>
      </c>
      <c r="E185" s="328">
        <v>0</v>
      </c>
      <c r="F185" s="261"/>
      <c r="G185" s="255"/>
      <c r="H185" s="255"/>
      <c r="I185" s="255"/>
      <c r="J185" s="225"/>
    </row>
    <row r="186" spans="1:11" s="224" customFormat="1" ht="19.95" customHeight="1">
      <c r="A186" s="222"/>
      <c r="C186" s="265" t="s">
        <v>873</v>
      </c>
      <c r="D186" s="281">
        <v>245334999</v>
      </c>
      <c r="E186" s="328">
        <v>0</v>
      </c>
      <c r="F186" s="282"/>
      <c r="G186" s="255"/>
      <c r="H186" s="255"/>
      <c r="I186" s="255"/>
      <c r="J186" s="225"/>
    </row>
    <row r="187" spans="1:11" s="224" customFormat="1" ht="19.95" customHeight="1">
      <c r="A187" s="222"/>
      <c r="C187" s="265" t="s">
        <v>415</v>
      </c>
      <c r="D187" s="281">
        <v>164838177</v>
      </c>
      <c r="E187" s="329">
        <v>0</v>
      </c>
      <c r="F187" s="282"/>
      <c r="G187" s="255"/>
      <c r="H187" s="255"/>
      <c r="I187" s="255"/>
      <c r="J187" s="225"/>
    </row>
    <row r="188" spans="1:11">
      <c r="A188" s="219"/>
      <c r="C188" s="217"/>
      <c r="E188" s="278"/>
      <c r="F188" s="255"/>
      <c r="G188" s="255"/>
      <c r="H188" s="255"/>
      <c r="I188" s="255"/>
    </row>
    <row r="189" spans="1:11">
      <c r="A189" s="219"/>
      <c r="C189" s="217"/>
      <c r="E189" s="278"/>
      <c r="F189" s="255"/>
      <c r="G189" s="255"/>
      <c r="H189" s="255"/>
    </row>
    <row r="190" spans="1:11">
      <c r="C190" s="283"/>
      <c r="D190" s="283"/>
      <c r="E190" s="283"/>
      <c r="F190" s="284"/>
      <c r="G190" s="284"/>
      <c r="H190" s="284"/>
    </row>
    <row r="191" spans="1:11">
      <c r="A191" s="219"/>
      <c r="C191" s="217" t="s">
        <v>408</v>
      </c>
    </row>
    <row r="192" spans="1:11" ht="6.6" customHeight="1">
      <c r="A192" s="219"/>
      <c r="C192" s="217"/>
    </row>
    <row r="193" spans="1:15">
      <c r="A193" s="216"/>
      <c r="B193" s="217"/>
      <c r="C193" s="303" t="s">
        <v>73</v>
      </c>
      <c r="D193" s="300"/>
      <c r="F193" s="304"/>
      <c r="G193" s="304"/>
      <c r="H193" s="304"/>
    </row>
    <row r="194" spans="1:15">
      <c r="A194" s="219"/>
      <c r="C194" s="217"/>
      <c r="J194" s="62"/>
    </row>
    <row r="195" spans="1:15" ht="26.4">
      <c r="A195" s="219"/>
      <c r="C195" s="276" t="s">
        <v>252</v>
      </c>
      <c r="D195" s="227" t="s">
        <v>253</v>
      </c>
      <c r="E195" s="227" t="s">
        <v>254</v>
      </c>
      <c r="F195" s="76">
        <v>45473</v>
      </c>
      <c r="G195" s="76">
        <v>45291</v>
      </c>
      <c r="J195" s="62"/>
    </row>
    <row r="196" spans="1:15" ht="26.4">
      <c r="A196" s="219"/>
      <c r="C196" s="294" t="s">
        <v>195</v>
      </c>
      <c r="D196" s="285" t="s">
        <v>70</v>
      </c>
      <c r="E196" s="286" t="s">
        <v>423</v>
      </c>
      <c r="F196" s="287">
        <v>2087399262</v>
      </c>
      <c r="G196" s="287">
        <v>1166850214</v>
      </c>
      <c r="J196" s="62"/>
    </row>
    <row r="197" spans="1:15" ht="26.4">
      <c r="A197" s="219"/>
      <c r="C197" s="294" t="s">
        <v>255</v>
      </c>
      <c r="D197" s="285" t="s">
        <v>258</v>
      </c>
      <c r="E197" s="286" t="s">
        <v>424</v>
      </c>
      <c r="F197" s="287">
        <v>52294436</v>
      </c>
      <c r="G197" s="287">
        <v>43541546</v>
      </c>
      <c r="J197" s="62"/>
    </row>
    <row r="198" spans="1:15" ht="26.4">
      <c r="A198" s="219"/>
      <c r="C198" s="294" t="s">
        <v>257</v>
      </c>
      <c r="D198" s="285" t="s">
        <v>258</v>
      </c>
      <c r="E198" s="286" t="s">
        <v>424</v>
      </c>
      <c r="F198" s="287">
        <v>85588711</v>
      </c>
      <c r="G198" s="287">
        <v>51123398</v>
      </c>
      <c r="J198" s="62"/>
    </row>
    <row r="199" spans="1:15" ht="25.2" customHeight="1">
      <c r="A199" s="219"/>
      <c r="C199" s="294" t="s">
        <v>255</v>
      </c>
      <c r="D199" s="285" t="s">
        <v>258</v>
      </c>
      <c r="E199" s="286" t="s">
        <v>296</v>
      </c>
      <c r="F199" s="426">
        <v>0</v>
      </c>
      <c r="G199" s="287">
        <v>1380136</v>
      </c>
      <c r="J199" s="62"/>
    </row>
    <row r="200" spans="1:15" ht="25.2" customHeight="1">
      <c r="A200" s="219"/>
      <c r="C200" s="294" t="s">
        <v>198</v>
      </c>
      <c r="D200" s="285" t="s">
        <v>297</v>
      </c>
      <c r="E200" s="286" t="s">
        <v>296</v>
      </c>
      <c r="F200" s="287">
        <v>6137580</v>
      </c>
      <c r="G200" s="287">
        <v>3445363</v>
      </c>
      <c r="J200" s="62"/>
    </row>
    <row r="201" spans="1:15" ht="25.2" customHeight="1">
      <c r="A201" s="219"/>
      <c r="C201" s="294" t="s">
        <v>198</v>
      </c>
      <c r="D201" s="285" t="s">
        <v>297</v>
      </c>
      <c r="E201" s="286" t="s">
        <v>1225</v>
      </c>
      <c r="F201" s="287">
        <v>1803376274.3424656</v>
      </c>
      <c r="G201" s="426">
        <v>0</v>
      </c>
      <c r="J201" s="62"/>
    </row>
    <row r="202" spans="1:15" ht="25.2" customHeight="1">
      <c r="A202" s="219"/>
      <c r="C202" s="294" t="s">
        <v>195</v>
      </c>
      <c r="D202" s="285" t="s">
        <v>70</v>
      </c>
      <c r="E202" s="286" t="s">
        <v>296</v>
      </c>
      <c r="F202" s="288">
        <v>414679</v>
      </c>
      <c r="G202" s="288">
        <v>1997487</v>
      </c>
      <c r="J202" s="62"/>
    </row>
    <row r="203" spans="1:15" ht="25.2" customHeight="1">
      <c r="A203" s="219"/>
      <c r="C203" s="294" t="s">
        <v>195</v>
      </c>
      <c r="D203" s="285" t="s">
        <v>70</v>
      </c>
      <c r="E203" s="286" t="s">
        <v>298</v>
      </c>
      <c r="F203" s="426">
        <v>0</v>
      </c>
      <c r="G203" s="288">
        <v>-1250000</v>
      </c>
      <c r="J203" s="62"/>
    </row>
    <row r="204" spans="1:15" ht="26.4">
      <c r="A204" s="219"/>
      <c r="C204" s="352" t="s">
        <v>421</v>
      </c>
      <c r="D204" s="285" t="s">
        <v>299</v>
      </c>
      <c r="E204" s="286" t="s">
        <v>420</v>
      </c>
      <c r="F204" s="288">
        <v>-152655104</v>
      </c>
      <c r="G204" s="288">
        <v>-71799315</v>
      </c>
      <c r="J204" s="62"/>
    </row>
    <row r="205" spans="1:15" s="217" customFormat="1" ht="18" customHeight="1">
      <c r="A205" s="216"/>
      <c r="C205" s="353" t="s">
        <v>17</v>
      </c>
      <c r="D205" s="338"/>
      <c r="E205" s="339"/>
      <c r="F205" s="289">
        <v>3882555838.3424654</v>
      </c>
      <c r="G205" s="289">
        <v>1195288829</v>
      </c>
      <c r="I205" s="62"/>
      <c r="J205" s="62"/>
      <c r="K205" s="62"/>
      <c r="L205" s="62"/>
      <c r="M205" s="62"/>
      <c r="N205" s="62"/>
      <c r="O205" s="62"/>
    </row>
    <row r="206" spans="1:15">
      <c r="A206" s="219"/>
      <c r="C206" s="62" t="s">
        <v>422</v>
      </c>
      <c r="J206" s="62"/>
    </row>
    <row r="207" spans="1:15">
      <c r="A207" s="219"/>
      <c r="C207" s="217"/>
      <c r="J207" s="62"/>
    </row>
    <row r="208" spans="1:15">
      <c r="A208" s="219"/>
      <c r="C208" s="217"/>
      <c r="J208" s="62"/>
    </row>
    <row r="209" spans="1:15">
      <c r="A209" s="219"/>
      <c r="C209" s="217" t="s">
        <v>409</v>
      </c>
      <c r="J209" s="62"/>
    </row>
    <row r="210" spans="1:15" ht="6.6" customHeight="1">
      <c r="A210" s="219"/>
      <c r="C210" s="217"/>
      <c r="J210" s="62"/>
    </row>
    <row r="211" spans="1:15">
      <c r="A211" s="216"/>
      <c r="B211" s="217"/>
      <c r="C211" s="303" t="s">
        <v>73</v>
      </c>
      <c r="D211" s="300"/>
      <c r="F211" s="304"/>
      <c r="G211" s="304"/>
      <c r="H211" s="304"/>
      <c r="J211" s="62"/>
    </row>
    <row r="212" spans="1:15">
      <c r="A212" s="219"/>
      <c r="C212" s="217"/>
      <c r="J212" s="62"/>
    </row>
    <row r="213" spans="1:15" ht="39.6">
      <c r="A213" s="219"/>
      <c r="C213" s="276" t="s">
        <v>259</v>
      </c>
      <c r="D213" s="227" t="s">
        <v>260</v>
      </c>
      <c r="E213" s="227" t="s">
        <v>261</v>
      </c>
      <c r="F213" s="227" t="s">
        <v>874</v>
      </c>
      <c r="G213" s="227" t="s">
        <v>1232</v>
      </c>
      <c r="J213" s="62"/>
    </row>
    <row r="214" spans="1:15" s="292" customFormat="1" ht="19.95" customHeight="1">
      <c r="A214" s="290"/>
      <c r="C214" s="291" t="s">
        <v>255</v>
      </c>
      <c r="D214" s="289">
        <v>355297726</v>
      </c>
      <c r="E214" s="337">
        <v>0</v>
      </c>
      <c r="F214" s="289">
        <v>355297726</v>
      </c>
      <c r="G214" s="337">
        <v>0</v>
      </c>
      <c r="H214" s="62"/>
      <c r="I214" s="62"/>
      <c r="J214" s="62"/>
      <c r="K214" s="62"/>
      <c r="L214" s="62"/>
      <c r="M214" s="62"/>
      <c r="N214" s="62"/>
      <c r="O214" s="62"/>
    </row>
    <row r="215" spans="1:15" s="254" customFormat="1" ht="19.95" customHeight="1">
      <c r="A215" s="293"/>
      <c r="C215" s="294" t="s">
        <v>256</v>
      </c>
      <c r="D215" s="287">
        <v>355297726</v>
      </c>
      <c r="E215" s="336">
        <v>0</v>
      </c>
      <c r="F215" s="354"/>
      <c r="G215" s="336"/>
      <c r="H215" s="62"/>
      <c r="I215" s="62"/>
      <c r="J215" s="62"/>
      <c r="K215" s="62"/>
      <c r="L215" s="62"/>
      <c r="M215" s="62"/>
      <c r="N215" s="62"/>
      <c r="O215" s="62"/>
    </row>
    <row r="216" spans="1:15" s="292" customFormat="1" ht="19.95" customHeight="1">
      <c r="A216" s="290"/>
      <c r="C216" s="291" t="s">
        <v>257</v>
      </c>
      <c r="D216" s="289">
        <v>524691371</v>
      </c>
      <c r="E216" s="337">
        <v>0</v>
      </c>
      <c r="F216" s="289">
        <v>524691371</v>
      </c>
      <c r="G216" s="337">
        <v>0</v>
      </c>
      <c r="H216" s="62"/>
      <c r="I216" s="62"/>
      <c r="J216" s="62"/>
      <c r="K216" s="62"/>
      <c r="L216" s="62"/>
      <c r="M216" s="62"/>
      <c r="N216" s="62"/>
      <c r="O216" s="62"/>
    </row>
    <row r="217" spans="1:15" s="254" customFormat="1" ht="19.95" customHeight="1">
      <c r="A217" s="293"/>
      <c r="C217" s="294" t="s">
        <v>256</v>
      </c>
      <c r="D217" s="287">
        <v>524691371</v>
      </c>
      <c r="E217" s="336">
        <v>0</v>
      </c>
      <c r="F217" s="289"/>
      <c r="G217" s="336"/>
      <c r="H217" s="62"/>
      <c r="I217" s="62"/>
      <c r="J217" s="62"/>
      <c r="K217" s="62"/>
      <c r="L217" s="62"/>
      <c r="M217" s="62"/>
      <c r="N217" s="62"/>
      <c r="O217" s="62"/>
    </row>
    <row r="218" spans="1:15" s="292" customFormat="1" ht="19.95" customHeight="1">
      <c r="A218" s="290"/>
      <c r="C218" s="291" t="s">
        <v>198</v>
      </c>
      <c r="D218" s="296">
        <v>29830553</v>
      </c>
      <c r="E218" s="296">
        <v>-461431</v>
      </c>
      <c r="F218" s="289">
        <v>29369122</v>
      </c>
      <c r="G218" s="337">
        <v>0</v>
      </c>
      <c r="H218" s="62"/>
      <c r="I218" s="62"/>
      <c r="J218" s="62"/>
      <c r="K218" s="62"/>
      <c r="L218" s="62"/>
      <c r="M218" s="62"/>
      <c r="N218" s="62"/>
      <c r="O218" s="62"/>
    </row>
    <row r="219" spans="1:15" s="254" customFormat="1" ht="19.95" customHeight="1">
      <c r="A219" s="293"/>
      <c r="C219" s="294" t="s">
        <v>208</v>
      </c>
      <c r="D219" s="287">
        <v>16326648</v>
      </c>
      <c r="E219" s="336">
        <v>0</v>
      </c>
      <c r="F219" s="289"/>
      <c r="G219" s="336"/>
      <c r="H219" s="62"/>
      <c r="I219" s="62"/>
      <c r="J219" s="62"/>
      <c r="K219" s="62"/>
      <c r="L219" s="62"/>
      <c r="M219" s="62"/>
      <c r="N219" s="62"/>
      <c r="O219" s="62"/>
    </row>
    <row r="220" spans="1:15" s="254" customFormat="1" ht="19.95" customHeight="1">
      <c r="A220" s="293"/>
      <c r="C220" s="294" t="s">
        <v>1226</v>
      </c>
      <c r="D220" s="287">
        <v>13503905</v>
      </c>
      <c r="E220" s="336">
        <v>0</v>
      </c>
      <c r="F220" s="289"/>
      <c r="G220" s="336"/>
      <c r="H220" s="62"/>
      <c r="I220" s="62"/>
      <c r="J220" s="62"/>
      <c r="K220" s="62"/>
      <c r="L220" s="62"/>
      <c r="M220" s="62"/>
      <c r="N220" s="62"/>
      <c r="O220" s="62"/>
    </row>
    <row r="221" spans="1:15" s="254" customFormat="1" ht="19.95" customHeight="1">
      <c r="A221" s="293"/>
      <c r="C221" s="294" t="s">
        <v>263</v>
      </c>
      <c r="D221" s="336">
        <v>0</v>
      </c>
      <c r="E221" s="295">
        <v>-461431</v>
      </c>
      <c r="F221" s="289"/>
      <c r="G221" s="336"/>
      <c r="H221" s="62"/>
      <c r="I221" s="62"/>
      <c r="J221" s="62"/>
      <c r="K221" s="62"/>
      <c r="L221" s="62"/>
      <c r="M221" s="62"/>
      <c r="N221" s="62"/>
      <c r="O221" s="62"/>
    </row>
    <row r="222" spans="1:15" s="254" customFormat="1" ht="19.95" customHeight="1">
      <c r="A222" s="293"/>
      <c r="C222" s="291" t="s">
        <v>195</v>
      </c>
      <c r="D222" s="297">
        <v>42978204</v>
      </c>
      <c r="E222" s="296">
        <v>-42571641</v>
      </c>
      <c r="F222" s="296">
        <v>406563</v>
      </c>
      <c r="G222" s="337">
        <v>0</v>
      </c>
      <c r="H222" s="62"/>
      <c r="I222" s="62"/>
      <c r="J222" s="62"/>
      <c r="K222" s="62"/>
      <c r="L222" s="62"/>
      <c r="M222" s="62"/>
      <c r="N222" s="62"/>
      <c r="O222" s="62"/>
    </row>
    <row r="223" spans="1:15" s="254" customFormat="1" ht="19.95" customHeight="1">
      <c r="A223" s="293"/>
      <c r="C223" s="294" t="s">
        <v>208</v>
      </c>
      <c r="D223" s="287">
        <v>1819080</v>
      </c>
      <c r="E223" s="336">
        <v>0</v>
      </c>
      <c r="F223" s="289"/>
      <c r="G223" s="336"/>
      <c r="H223" s="62"/>
      <c r="I223" s="62"/>
      <c r="J223" s="62"/>
      <c r="K223" s="62"/>
      <c r="L223" s="62"/>
      <c r="M223" s="62"/>
      <c r="N223" s="62"/>
      <c r="O223" s="62"/>
    </row>
    <row r="224" spans="1:15" s="254" customFormat="1" ht="19.95" customHeight="1">
      <c r="A224" s="293"/>
      <c r="C224" s="294" t="s">
        <v>207</v>
      </c>
      <c r="D224" s="287">
        <v>41159124</v>
      </c>
      <c r="E224" s="336">
        <v>0</v>
      </c>
      <c r="F224" s="289"/>
      <c r="G224" s="336"/>
      <c r="H224" s="62"/>
      <c r="I224" s="62"/>
      <c r="J224" s="62"/>
      <c r="K224" s="62"/>
      <c r="L224" s="62"/>
      <c r="M224" s="62"/>
      <c r="N224" s="62"/>
      <c r="O224" s="62"/>
    </row>
    <row r="225" spans="1:15" s="254" customFormat="1" ht="19.95" customHeight="1">
      <c r="A225" s="293"/>
      <c r="C225" s="294" t="s">
        <v>1227</v>
      </c>
      <c r="D225" s="336">
        <v>0</v>
      </c>
      <c r="E225" s="295">
        <v>-1569658</v>
      </c>
      <c r="F225" s="289"/>
      <c r="G225" s="336"/>
      <c r="H225" s="62"/>
      <c r="I225" s="62"/>
      <c r="J225" s="62"/>
      <c r="K225" s="62"/>
      <c r="L225" s="62"/>
      <c r="M225" s="62"/>
      <c r="N225" s="62"/>
      <c r="O225" s="62"/>
    </row>
    <row r="226" spans="1:15" s="254" customFormat="1" ht="19.95" customHeight="1">
      <c r="A226" s="293"/>
      <c r="C226" s="294" t="s">
        <v>1228</v>
      </c>
      <c r="D226" s="336">
        <v>0</v>
      </c>
      <c r="E226" s="295">
        <v>-41001983</v>
      </c>
      <c r="F226" s="289"/>
      <c r="G226" s="336"/>
      <c r="H226" s="62"/>
      <c r="I226" s="62"/>
      <c r="J226" s="62"/>
      <c r="K226" s="62"/>
      <c r="L226" s="62"/>
      <c r="M226" s="62"/>
      <c r="N226" s="62"/>
      <c r="O226" s="62"/>
    </row>
    <row r="227" spans="1:15" s="254" customFormat="1" ht="27.6" customHeight="1">
      <c r="A227" s="293"/>
      <c r="C227" s="313" t="s">
        <v>421</v>
      </c>
      <c r="D227" s="340">
        <v>0</v>
      </c>
      <c r="E227" s="298">
        <v>-1080043109</v>
      </c>
      <c r="F227" s="296">
        <v>-1080043109</v>
      </c>
      <c r="G227" s="337">
        <v>0</v>
      </c>
      <c r="H227" s="62"/>
      <c r="I227" s="62"/>
      <c r="J227" s="62"/>
      <c r="K227" s="62"/>
      <c r="L227" s="62"/>
      <c r="M227" s="62"/>
      <c r="N227" s="62"/>
      <c r="O227" s="62"/>
    </row>
    <row r="228" spans="1:15" s="254" customFormat="1" ht="19.95" customHeight="1">
      <c r="A228" s="293"/>
      <c r="C228" s="294" t="s">
        <v>300</v>
      </c>
      <c r="D228" s="336">
        <v>0</v>
      </c>
      <c r="E228" s="454">
        <v>-1080043109</v>
      </c>
      <c r="F228" s="455"/>
      <c r="G228" s="456"/>
      <c r="H228" s="62"/>
      <c r="I228" s="62"/>
      <c r="J228" s="62"/>
      <c r="K228" s="62"/>
      <c r="L228" s="62"/>
      <c r="M228" s="62"/>
      <c r="N228" s="62"/>
      <c r="O228" s="62"/>
    </row>
    <row r="229" spans="1:15" s="292" customFormat="1" ht="19.95" customHeight="1">
      <c r="A229" s="290"/>
      <c r="C229" s="299" t="s">
        <v>17</v>
      </c>
      <c r="D229" s="289">
        <v>952797854</v>
      </c>
      <c r="E229" s="298">
        <v>-1123076181</v>
      </c>
      <c r="F229" s="298">
        <v>-170278327</v>
      </c>
      <c r="G229" s="337">
        <v>0</v>
      </c>
      <c r="H229" s="62"/>
      <c r="I229" s="62"/>
      <c r="J229" s="62"/>
      <c r="K229" s="62"/>
      <c r="L229" s="62"/>
      <c r="M229" s="62"/>
      <c r="N229" s="62"/>
      <c r="O229" s="62"/>
    </row>
    <row r="230" spans="1:15">
      <c r="A230" s="216"/>
      <c r="B230" s="217"/>
      <c r="C230" s="62" t="s">
        <v>422</v>
      </c>
      <c r="D230" s="300"/>
      <c r="F230" s="301"/>
      <c r="G230" s="301"/>
      <c r="H230" s="301"/>
      <c r="J230" s="62"/>
    </row>
    <row r="231" spans="1:15">
      <c r="A231" s="216"/>
      <c r="B231" s="217"/>
      <c r="C231" s="37"/>
      <c r="D231" s="300"/>
      <c r="F231" s="301"/>
      <c r="G231" s="301"/>
      <c r="H231" s="301"/>
      <c r="J231" s="62"/>
    </row>
    <row r="232" spans="1:15">
      <c r="A232" s="219"/>
      <c r="C232" s="217" t="s">
        <v>425</v>
      </c>
    </row>
    <row r="233" spans="1:15" ht="6.6" customHeight="1">
      <c r="A233" s="219"/>
      <c r="C233" s="217"/>
    </row>
    <row r="234" spans="1:15">
      <c r="A234" s="219"/>
      <c r="C234" s="62" t="s">
        <v>306</v>
      </c>
    </row>
    <row r="235" spans="1:15">
      <c r="A235" s="219"/>
      <c r="C235" s="217"/>
    </row>
    <row r="236" spans="1:15" ht="34.950000000000003" customHeight="1">
      <c r="A236" s="219"/>
      <c r="C236" s="276" t="s">
        <v>28</v>
      </c>
      <c r="D236" s="227" t="s">
        <v>264</v>
      </c>
      <c r="E236" s="227" t="s">
        <v>246</v>
      </c>
      <c r="F236" s="227" t="s">
        <v>265</v>
      </c>
      <c r="G236" s="227" t="s">
        <v>1229</v>
      </c>
      <c r="J236" s="62"/>
    </row>
    <row r="237" spans="1:15" s="254" customFormat="1" ht="19.95" customHeight="1">
      <c r="A237" s="293"/>
      <c r="C237" s="294" t="s">
        <v>266</v>
      </c>
      <c r="D237" s="287">
        <v>5000000000</v>
      </c>
      <c r="E237" s="295">
        <v>4000000000</v>
      </c>
      <c r="F237" s="336">
        <v>0</v>
      </c>
      <c r="G237" s="287">
        <v>9000000000</v>
      </c>
      <c r="H237" s="62"/>
      <c r="I237" s="62"/>
      <c r="J237" s="62"/>
      <c r="K237" s="62"/>
      <c r="L237" s="62"/>
      <c r="M237" s="62"/>
      <c r="N237" s="62"/>
    </row>
    <row r="238" spans="1:15" s="254" customFormat="1" ht="19.95" customHeight="1">
      <c r="A238" s="293"/>
      <c r="C238" s="294" t="s">
        <v>267</v>
      </c>
      <c r="D238" s="336">
        <v>0</v>
      </c>
      <c r="E238" s="336">
        <v>0</v>
      </c>
      <c r="F238" s="336">
        <v>0</v>
      </c>
      <c r="G238" s="336">
        <v>0</v>
      </c>
      <c r="H238" s="62"/>
      <c r="I238" s="62"/>
      <c r="J238" s="62"/>
      <c r="K238" s="62"/>
      <c r="L238" s="62"/>
      <c r="M238" s="62"/>
      <c r="N238" s="62"/>
    </row>
    <row r="239" spans="1:15" s="254" customFormat="1" ht="19.95" customHeight="1">
      <c r="A239" s="293"/>
      <c r="C239" s="294" t="s">
        <v>268</v>
      </c>
      <c r="D239" s="336">
        <v>0</v>
      </c>
      <c r="E239" s="336">
        <v>0</v>
      </c>
      <c r="F239" s="336">
        <v>0</v>
      </c>
      <c r="G239" s="336">
        <v>0</v>
      </c>
      <c r="H239" s="62"/>
      <c r="I239" s="62"/>
      <c r="J239" s="62"/>
      <c r="K239" s="62"/>
      <c r="L239" s="62"/>
      <c r="M239" s="62"/>
      <c r="N239" s="62"/>
    </row>
    <row r="240" spans="1:15" s="254" customFormat="1" ht="19.95" customHeight="1">
      <c r="A240" s="293"/>
      <c r="C240" s="294" t="s">
        <v>269</v>
      </c>
      <c r="D240" s="336">
        <v>0</v>
      </c>
      <c r="E240" s="336">
        <v>0</v>
      </c>
      <c r="F240" s="295">
        <v>1898251378</v>
      </c>
      <c r="G240" s="302">
        <v>-1898251378</v>
      </c>
      <c r="H240" s="62"/>
      <c r="I240" s="62"/>
      <c r="J240" s="62"/>
      <c r="K240" s="62"/>
      <c r="L240" s="62"/>
      <c r="M240" s="62"/>
      <c r="N240" s="62"/>
    </row>
    <row r="241" spans="1:14" s="254" customFormat="1" ht="19.95" customHeight="1">
      <c r="A241" s="293"/>
      <c r="C241" s="294" t="s">
        <v>118</v>
      </c>
      <c r="D241" s="302">
        <v>-1898251378</v>
      </c>
      <c r="E241" s="302">
        <v>1898251378</v>
      </c>
      <c r="F241" s="302">
        <v>1781228613</v>
      </c>
      <c r="G241" s="302">
        <v>-1781228613</v>
      </c>
      <c r="H241" s="62"/>
      <c r="I241" s="62"/>
      <c r="J241" s="62"/>
      <c r="K241" s="62"/>
      <c r="L241" s="62"/>
      <c r="M241" s="62"/>
      <c r="N241" s="62"/>
    </row>
    <row r="242" spans="1:14" s="292" customFormat="1" ht="19.95" customHeight="1">
      <c r="A242" s="290"/>
      <c r="C242" s="299" t="s">
        <v>17</v>
      </c>
      <c r="D242" s="289">
        <v>3101748622</v>
      </c>
      <c r="E242" s="289">
        <v>4000000000</v>
      </c>
      <c r="F242" s="298">
        <v>-1781228613</v>
      </c>
      <c r="G242" s="289">
        <v>5320520009</v>
      </c>
      <c r="H242" s="266"/>
      <c r="I242" s="62"/>
      <c r="J242" s="62"/>
      <c r="K242" s="62"/>
      <c r="L242" s="62"/>
      <c r="M242" s="62"/>
      <c r="N242" s="62"/>
    </row>
    <row r="243" spans="1:14">
      <c r="A243" s="216"/>
      <c r="B243" s="217"/>
      <c r="C243" s="37"/>
      <c r="D243" s="300"/>
      <c r="F243" s="301"/>
      <c r="G243" s="301"/>
      <c r="J243" s="62"/>
    </row>
    <row r="244" spans="1:14">
      <c r="A244" s="216"/>
      <c r="B244" s="217"/>
      <c r="C244" s="37"/>
      <c r="D244" s="300"/>
      <c r="F244" s="301"/>
      <c r="G244" s="301"/>
      <c r="H244" s="301"/>
    </row>
    <row r="245" spans="1:14">
      <c r="A245" s="219"/>
      <c r="C245" s="37" t="s">
        <v>410</v>
      </c>
      <c r="D245" s="36"/>
      <c r="E245" s="36"/>
      <c r="F245" s="267"/>
      <c r="G245" s="255"/>
      <c r="H245" s="255"/>
    </row>
    <row r="246" spans="1:14" ht="6.6" customHeight="1">
      <c r="A246" s="219"/>
      <c r="C246" s="217"/>
    </row>
    <row r="247" spans="1:14">
      <c r="A247" s="216"/>
      <c r="B247" s="217"/>
      <c r="C247" s="303" t="s">
        <v>73</v>
      </c>
      <c r="D247" s="300"/>
      <c r="F247" s="304"/>
      <c r="G247" s="304"/>
      <c r="H247" s="304"/>
    </row>
    <row r="248" spans="1:14">
      <c r="A248" s="219"/>
      <c r="D248" s="36"/>
      <c r="E248" s="36"/>
      <c r="F248" s="255"/>
      <c r="G248" s="255"/>
      <c r="H248" s="255"/>
    </row>
    <row r="249" spans="1:14" ht="25.2" customHeight="1">
      <c r="A249" s="219"/>
      <c r="C249" s="42" t="s">
        <v>103</v>
      </c>
      <c r="D249" s="76">
        <v>45473</v>
      </c>
      <c r="E249" s="76">
        <v>45107</v>
      </c>
      <c r="F249" s="255"/>
      <c r="G249" s="255"/>
      <c r="H249" s="255"/>
    </row>
    <row r="250" spans="1:14" s="224" customFormat="1" ht="19.95" customHeight="1">
      <c r="A250" s="222"/>
      <c r="C250" s="355" t="s">
        <v>262</v>
      </c>
      <c r="D250" s="281">
        <v>89956490</v>
      </c>
      <c r="E250" s="341">
        <v>0</v>
      </c>
      <c r="F250" s="282"/>
      <c r="G250" s="255"/>
      <c r="H250" s="255"/>
      <c r="J250" s="225"/>
    </row>
    <row r="251" spans="1:14" s="224" customFormat="1" ht="19.95" customHeight="1">
      <c r="A251" s="222"/>
      <c r="C251" s="294" t="s">
        <v>426</v>
      </c>
      <c r="D251" s="280">
        <v>27290207</v>
      </c>
      <c r="E251" s="328">
        <v>0</v>
      </c>
      <c r="F251" s="261"/>
      <c r="G251" s="255"/>
      <c r="H251" s="255"/>
      <c r="J251" s="225"/>
    </row>
    <row r="252" spans="1:14" s="224" customFormat="1" ht="19.95" customHeight="1">
      <c r="A252" s="222"/>
      <c r="C252" s="294" t="s">
        <v>207</v>
      </c>
      <c r="D252" s="280">
        <v>41159458</v>
      </c>
      <c r="E252" s="328">
        <v>0</v>
      </c>
      <c r="F252" s="261"/>
      <c r="G252" s="255"/>
      <c r="H252" s="255"/>
      <c r="J252" s="225"/>
    </row>
    <row r="253" spans="1:14" s="224" customFormat="1" ht="19.95" customHeight="1">
      <c r="A253" s="222"/>
      <c r="C253" s="294" t="s">
        <v>206</v>
      </c>
      <c r="D253" s="280">
        <v>21506825</v>
      </c>
      <c r="E253" s="328">
        <v>0</v>
      </c>
      <c r="F253" s="261"/>
      <c r="G253" s="255"/>
      <c r="H253" s="255"/>
      <c r="J253" s="225"/>
    </row>
    <row r="254" spans="1:14" s="224" customFormat="1" ht="27" customHeight="1">
      <c r="A254" s="222"/>
      <c r="C254" s="457" t="s">
        <v>109</v>
      </c>
      <c r="D254" s="281">
        <v>898134825</v>
      </c>
      <c r="E254" s="341">
        <v>0</v>
      </c>
      <c r="F254" s="282"/>
      <c r="G254" s="255"/>
      <c r="H254" s="255"/>
      <c r="J254" s="225"/>
    </row>
    <row r="255" spans="1:14" s="224" customFormat="1" ht="19.95" customHeight="1">
      <c r="A255" s="222"/>
      <c r="C255" s="294" t="s">
        <v>119</v>
      </c>
      <c r="D255" s="280">
        <v>355297726</v>
      </c>
      <c r="E255" s="328">
        <v>0</v>
      </c>
      <c r="F255" s="261"/>
      <c r="G255" s="255"/>
      <c r="H255" s="255"/>
      <c r="J255" s="225"/>
    </row>
    <row r="256" spans="1:14" s="224" customFormat="1" ht="19.95" customHeight="1">
      <c r="A256" s="222"/>
      <c r="C256" s="294" t="s">
        <v>205</v>
      </c>
      <c r="D256" s="280">
        <v>524691371</v>
      </c>
      <c r="E256" s="328">
        <v>0</v>
      </c>
      <c r="F256" s="261"/>
      <c r="G256" s="255"/>
      <c r="H256" s="255"/>
      <c r="J256" s="225"/>
    </row>
    <row r="257" spans="1:10" s="224" customFormat="1" ht="19.95" customHeight="1">
      <c r="A257" s="222"/>
      <c r="C257" s="294" t="s">
        <v>208</v>
      </c>
      <c r="D257" s="280">
        <v>18145728</v>
      </c>
      <c r="E257" s="328">
        <v>0</v>
      </c>
      <c r="F257" s="261"/>
      <c r="G257" s="255"/>
      <c r="H257" s="255"/>
      <c r="J257" s="225"/>
    </row>
    <row r="258" spans="1:10" s="224" customFormat="1" ht="19.95" customHeight="1">
      <c r="A258" s="222"/>
      <c r="C258" s="265" t="s">
        <v>17</v>
      </c>
      <c r="D258" s="281">
        <v>988091315</v>
      </c>
      <c r="E258" s="341">
        <v>0</v>
      </c>
      <c r="F258" s="282"/>
      <c r="G258" s="255"/>
      <c r="H258" s="255"/>
      <c r="J258" s="225"/>
    </row>
    <row r="259" spans="1:10">
      <c r="A259" s="216"/>
      <c r="B259" s="217"/>
      <c r="C259" s="37"/>
      <c r="D259" s="300"/>
      <c r="F259" s="301"/>
      <c r="G259" s="255"/>
      <c r="H259" s="255"/>
    </row>
    <row r="260" spans="1:10">
      <c r="A260" s="216"/>
      <c r="B260" s="217"/>
      <c r="C260" s="37"/>
      <c r="D260" s="300"/>
      <c r="F260" s="301"/>
      <c r="G260" s="255"/>
      <c r="H260" s="255"/>
    </row>
    <row r="261" spans="1:10">
      <c r="A261" s="216"/>
      <c r="B261" s="217"/>
      <c r="C261" s="37" t="s">
        <v>411</v>
      </c>
      <c r="D261" s="300"/>
      <c r="F261" s="301"/>
      <c r="G261" s="301"/>
      <c r="H261" s="301"/>
    </row>
    <row r="262" spans="1:10" ht="6.6" customHeight="1">
      <c r="A262" s="219"/>
      <c r="C262" s="217"/>
    </row>
    <row r="263" spans="1:10">
      <c r="A263" s="216"/>
      <c r="B263" s="217"/>
      <c r="C263" s="303" t="s">
        <v>73</v>
      </c>
      <c r="D263" s="300"/>
      <c r="F263" s="304"/>
      <c r="G263" s="304"/>
      <c r="H263" s="304"/>
    </row>
    <row r="264" spans="1:10">
      <c r="A264" s="219"/>
      <c r="F264" s="304"/>
      <c r="G264" s="304"/>
      <c r="H264" s="304"/>
    </row>
    <row r="265" spans="1:10" ht="25.2" customHeight="1">
      <c r="A265" s="219"/>
      <c r="C265" s="305" t="s">
        <v>28</v>
      </c>
      <c r="D265" s="76">
        <v>45473</v>
      </c>
      <c r="E265" s="76">
        <v>45107</v>
      </c>
      <c r="F265" s="255"/>
      <c r="G265" s="304"/>
      <c r="H265" s="304"/>
      <c r="I265" s="304"/>
      <c r="J265" s="304"/>
    </row>
    <row r="266" spans="1:10">
      <c r="A266" s="219"/>
      <c r="C266" s="356" t="s">
        <v>271</v>
      </c>
      <c r="D266" s="306">
        <v>295158294</v>
      </c>
      <c r="E266" s="306">
        <v>0</v>
      </c>
      <c r="F266" s="284"/>
      <c r="G266" s="304"/>
      <c r="H266" s="304"/>
      <c r="I266" s="304"/>
      <c r="J266" s="304"/>
    </row>
    <row r="267" spans="1:10">
      <c r="A267" s="219"/>
      <c r="C267" s="357" t="s">
        <v>210</v>
      </c>
      <c r="D267" s="307">
        <v>96469417</v>
      </c>
      <c r="E267" s="307">
        <v>0</v>
      </c>
      <c r="F267" s="284"/>
      <c r="G267" s="304"/>
      <c r="H267" s="304"/>
      <c r="I267" s="304"/>
      <c r="J267" s="304"/>
    </row>
    <row r="268" spans="1:10">
      <c r="A268" s="219"/>
      <c r="C268" s="357" t="s">
        <v>281</v>
      </c>
      <c r="D268" s="307">
        <v>193934332</v>
      </c>
      <c r="E268" s="307">
        <v>0</v>
      </c>
      <c r="F268" s="284"/>
      <c r="G268" s="304"/>
      <c r="H268" s="304"/>
      <c r="I268" s="304"/>
      <c r="J268" s="304"/>
    </row>
    <row r="269" spans="1:10">
      <c r="A269" s="219"/>
      <c r="C269" s="357" t="s">
        <v>282</v>
      </c>
      <c r="D269" s="307">
        <v>4754545</v>
      </c>
      <c r="E269" s="307">
        <v>0</v>
      </c>
      <c r="F269" s="284"/>
      <c r="G269" s="304"/>
      <c r="H269" s="304"/>
      <c r="I269" s="304"/>
      <c r="J269" s="304"/>
    </row>
    <row r="270" spans="1:10">
      <c r="A270" s="219"/>
      <c r="C270" s="356" t="s">
        <v>67</v>
      </c>
      <c r="D270" s="306">
        <v>1774892732</v>
      </c>
      <c r="E270" s="306">
        <v>290909.090909091</v>
      </c>
      <c r="F270" s="284"/>
      <c r="G270" s="304"/>
      <c r="H270" s="304"/>
      <c r="I270" s="304"/>
      <c r="J270" s="304"/>
    </row>
    <row r="271" spans="1:10">
      <c r="A271" s="219"/>
      <c r="C271" s="357" t="s">
        <v>120</v>
      </c>
      <c r="D271" s="307">
        <v>586669000</v>
      </c>
      <c r="E271" s="307">
        <v>0</v>
      </c>
      <c r="F271" s="284"/>
      <c r="G271" s="304"/>
      <c r="H271" s="304"/>
      <c r="I271" s="304"/>
      <c r="J271" s="304"/>
    </row>
    <row r="272" spans="1:10">
      <c r="A272" s="219"/>
      <c r="C272" s="357" t="s">
        <v>121</v>
      </c>
      <c r="D272" s="307">
        <v>125720225</v>
      </c>
      <c r="E272" s="307">
        <v>0</v>
      </c>
      <c r="F272" s="284"/>
      <c r="G272" s="304"/>
      <c r="H272" s="304"/>
      <c r="I272" s="304"/>
      <c r="J272" s="304"/>
    </row>
    <row r="273" spans="1:10">
      <c r="A273" s="219"/>
      <c r="C273" s="357" t="s">
        <v>122</v>
      </c>
      <c r="D273" s="307">
        <v>53997000</v>
      </c>
      <c r="E273" s="307">
        <v>0</v>
      </c>
      <c r="F273" s="284"/>
      <c r="G273" s="304"/>
      <c r="H273" s="304"/>
      <c r="I273" s="304"/>
      <c r="J273" s="304"/>
    </row>
    <row r="274" spans="1:10">
      <c r="A274" s="219"/>
      <c r="C274" s="357" t="s">
        <v>1093</v>
      </c>
      <c r="D274" s="307">
        <v>6720014</v>
      </c>
      <c r="E274" s="307">
        <v>0</v>
      </c>
      <c r="F274" s="284"/>
      <c r="G274" s="304"/>
      <c r="H274" s="304"/>
      <c r="I274" s="304"/>
      <c r="J274" s="304"/>
    </row>
    <row r="275" spans="1:10">
      <c r="A275" s="219"/>
      <c r="C275" s="357" t="s">
        <v>1097</v>
      </c>
      <c r="D275" s="307">
        <v>13636362</v>
      </c>
      <c r="E275" s="307">
        <v>0</v>
      </c>
      <c r="F275" s="284"/>
      <c r="G275" s="304"/>
      <c r="H275" s="304"/>
      <c r="I275" s="304"/>
      <c r="J275" s="304"/>
    </row>
    <row r="276" spans="1:10">
      <c r="A276" s="219"/>
      <c r="C276" s="357" t="s">
        <v>100</v>
      </c>
      <c r="D276" s="307">
        <v>111829351</v>
      </c>
      <c r="E276" s="307">
        <v>0</v>
      </c>
      <c r="F276" s="284"/>
      <c r="G276" s="304"/>
      <c r="H276" s="304"/>
      <c r="I276" s="304"/>
      <c r="J276" s="304"/>
    </row>
    <row r="277" spans="1:10">
      <c r="A277" s="219"/>
      <c r="C277" s="357" t="s">
        <v>747</v>
      </c>
      <c r="D277" s="307">
        <v>29540000</v>
      </c>
      <c r="E277" s="307">
        <v>0</v>
      </c>
      <c r="F277" s="284"/>
      <c r="G277" s="304"/>
      <c r="H277" s="304"/>
      <c r="I277" s="304"/>
      <c r="J277" s="304"/>
    </row>
    <row r="278" spans="1:10">
      <c r="A278" s="219"/>
      <c r="C278" s="357" t="s">
        <v>211</v>
      </c>
      <c r="D278" s="307">
        <v>61588377</v>
      </c>
      <c r="E278" s="307">
        <v>0</v>
      </c>
      <c r="F278" s="284"/>
      <c r="G278" s="304"/>
      <c r="H278" s="304"/>
      <c r="I278" s="304"/>
      <c r="J278" s="304"/>
    </row>
    <row r="279" spans="1:10">
      <c r="A279" s="219"/>
      <c r="C279" s="357" t="s">
        <v>212</v>
      </c>
      <c r="D279" s="307">
        <v>35255704</v>
      </c>
      <c r="E279" s="307">
        <v>0</v>
      </c>
      <c r="F279" s="284"/>
      <c r="G279" s="304"/>
      <c r="H279" s="304"/>
      <c r="I279" s="304"/>
      <c r="J279" s="304"/>
    </row>
    <row r="280" spans="1:10">
      <c r="A280" s="219"/>
      <c r="C280" s="357" t="s">
        <v>213</v>
      </c>
      <c r="D280" s="307">
        <v>129829</v>
      </c>
      <c r="E280" s="307">
        <v>0</v>
      </c>
      <c r="F280" s="284"/>
      <c r="G280" s="304"/>
      <c r="H280" s="304"/>
      <c r="I280" s="304"/>
      <c r="J280" s="304"/>
    </row>
    <row r="281" spans="1:10">
      <c r="A281" s="219"/>
      <c r="C281" s="357" t="s">
        <v>789</v>
      </c>
      <c r="D281" s="307">
        <v>4772727</v>
      </c>
      <c r="E281" s="307">
        <v>0</v>
      </c>
      <c r="F281" s="284"/>
      <c r="G281" s="304"/>
      <c r="H281" s="304"/>
      <c r="I281" s="304"/>
      <c r="J281" s="304"/>
    </row>
    <row r="282" spans="1:10">
      <c r="A282" s="219"/>
      <c r="C282" s="357" t="s">
        <v>283</v>
      </c>
      <c r="D282" s="307">
        <v>12102704</v>
      </c>
      <c r="E282" s="307">
        <v>0</v>
      </c>
      <c r="F282" s="284"/>
      <c r="G282" s="304"/>
      <c r="H282" s="304"/>
      <c r="I282" s="304"/>
      <c r="J282" s="304"/>
    </row>
    <row r="283" spans="1:10">
      <c r="A283" s="219"/>
      <c r="C283" s="357" t="s">
        <v>214</v>
      </c>
      <c r="D283" s="307">
        <v>8688127</v>
      </c>
      <c r="E283" s="307">
        <v>0</v>
      </c>
      <c r="F283" s="284"/>
      <c r="G283" s="304"/>
      <c r="H283" s="304"/>
      <c r="I283" s="304"/>
      <c r="J283" s="304"/>
    </row>
    <row r="284" spans="1:10">
      <c r="A284" s="219"/>
      <c r="C284" s="357" t="s">
        <v>855</v>
      </c>
      <c r="D284" s="307">
        <v>179023878</v>
      </c>
      <c r="E284" s="307">
        <v>0</v>
      </c>
      <c r="F284" s="284"/>
      <c r="G284" s="304"/>
      <c r="H284" s="304"/>
      <c r="I284" s="304"/>
      <c r="J284" s="304"/>
    </row>
    <row r="285" spans="1:10">
      <c r="A285" s="219"/>
      <c r="C285" s="357" t="s">
        <v>218</v>
      </c>
      <c r="D285" s="307">
        <v>38237742</v>
      </c>
      <c r="E285" s="307">
        <v>0</v>
      </c>
      <c r="F285" s="284"/>
      <c r="G285" s="304"/>
      <c r="H285" s="304"/>
      <c r="I285" s="304"/>
      <c r="J285" s="304"/>
    </row>
    <row r="286" spans="1:10">
      <c r="A286" s="219"/>
      <c r="C286" s="357" t="s">
        <v>107</v>
      </c>
      <c r="D286" s="307">
        <v>21339046</v>
      </c>
      <c r="E286" s="307">
        <v>0</v>
      </c>
      <c r="F286" s="284"/>
      <c r="G286" s="304"/>
      <c r="H286" s="304"/>
      <c r="I286" s="304"/>
      <c r="J286" s="304"/>
    </row>
    <row r="287" spans="1:10">
      <c r="A287" s="219"/>
      <c r="C287" s="357" t="s">
        <v>219</v>
      </c>
      <c r="D287" s="307">
        <v>8645587</v>
      </c>
      <c r="E287" s="307">
        <v>0</v>
      </c>
      <c r="F287" s="284"/>
      <c r="G287" s="304"/>
      <c r="H287" s="304"/>
      <c r="I287" s="304"/>
      <c r="J287" s="304"/>
    </row>
    <row r="288" spans="1:10">
      <c r="A288" s="219"/>
      <c r="C288" s="357" t="s">
        <v>427</v>
      </c>
      <c r="D288" s="307">
        <v>4082346</v>
      </c>
      <c r="E288" s="307">
        <v>0</v>
      </c>
      <c r="F288" s="284"/>
      <c r="G288" s="304"/>
      <c r="H288" s="304"/>
      <c r="I288" s="304"/>
      <c r="J288" s="304"/>
    </row>
    <row r="289" spans="1:10">
      <c r="A289" s="219"/>
      <c r="C289" s="357" t="s">
        <v>1230</v>
      </c>
      <c r="D289" s="307">
        <v>3092730</v>
      </c>
      <c r="E289" s="307"/>
      <c r="F289" s="284"/>
      <c r="G289" s="304"/>
      <c r="H289" s="304"/>
      <c r="I289" s="304"/>
      <c r="J289" s="304"/>
    </row>
    <row r="290" spans="1:10">
      <c r="A290" s="219"/>
      <c r="C290" s="357" t="s">
        <v>123</v>
      </c>
      <c r="D290" s="307">
        <v>119472477</v>
      </c>
      <c r="E290" s="307">
        <v>0</v>
      </c>
      <c r="F290" s="284"/>
      <c r="G290" s="304"/>
      <c r="H290" s="304"/>
      <c r="I290" s="304"/>
      <c r="J290" s="304"/>
    </row>
    <row r="291" spans="1:10">
      <c r="A291" s="219"/>
      <c r="C291" s="357" t="s">
        <v>284</v>
      </c>
      <c r="D291" s="307">
        <v>1145457</v>
      </c>
      <c r="E291" s="307">
        <v>0</v>
      </c>
      <c r="F291" s="284"/>
      <c r="G291" s="304"/>
      <c r="H291" s="304"/>
      <c r="I291" s="304"/>
      <c r="J291" s="304"/>
    </row>
    <row r="292" spans="1:10">
      <c r="A292" s="219"/>
      <c r="C292" s="357" t="s">
        <v>124</v>
      </c>
      <c r="D292" s="307">
        <v>14640000</v>
      </c>
      <c r="E292" s="307">
        <v>0</v>
      </c>
      <c r="F292" s="284"/>
      <c r="G292" s="304"/>
      <c r="H292" s="304"/>
      <c r="I292" s="304"/>
      <c r="J292" s="304"/>
    </row>
    <row r="293" spans="1:10">
      <c r="A293" s="219"/>
      <c r="C293" s="357" t="s">
        <v>125</v>
      </c>
      <c r="D293" s="307">
        <v>9025430</v>
      </c>
      <c r="E293" s="307">
        <v>0</v>
      </c>
      <c r="F293" s="284"/>
      <c r="G293" s="304"/>
      <c r="H293" s="304"/>
      <c r="I293" s="304"/>
      <c r="J293" s="304"/>
    </row>
    <row r="294" spans="1:10">
      <c r="A294" s="219"/>
      <c r="C294" s="357" t="s">
        <v>215</v>
      </c>
      <c r="D294" s="307">
        <v>23613704</v>
      </c>
      <c r="E294" s="307">
        <v>290909.09090909088</v>
      </c>
      <c r="F294" s="284"/>
      <c r="G294" s="304"/>
      <c r="H294" s="304"/>
      <c r="I294" s="304"/>
      <c r="J294" s="304"/>
    </row>
    <row r="295" spans="1:10">
      <c r="A295" s="219"/>
      <c r="C295" s="357" t="s">
        <v>216</v>
      </c>
      <c r="D295" s="307">
        <v>28220771</v>
      </c>
      <c r="E295" s="307">
        <v>0</v>
      </c>
      <c r="F295" s="284"/>
      <c r="G295" s="304"/>
      <c r="H295" s="304"/>
      <c r="I295" s="304"/>
      <c r="J295" s="304"/>
    </row>
    <row r="296" spans="1:10">
      <c r="A296" s="219"/>
      <c r="C296" s="357" t="s">
        <v>857</v>
      </c>
      <c r="D296" s="307">
        <v>38972248</v>
      </c>
      <c r="E296" s="307">
        <v>0</v>
      </c>
      <c r="F296" s="284"/>
      <c r="G296" s="304"/>
      <c r="H296" s="304"/>
      <c r="I296" s="304"/>
      <c r="J296" s="304"/>
    </row>
    <row r="297" spans="1:10">
      <c r="A297" s="219"/>
      <c r="C297" s="357" t="s">
        <v>217</v>
      </c>
      <c r="D297" s="307">
        <v>1001549</v>
      </c>
      <c r="E297" s="307">
        <v>0</v>
      </c>
      <c r="F297" s="284"/>
      <c r="G297" s="304"/>
      <c r="H297" s="304"/>
      <c r="I297" s="304"/>
      <c r="J297" s="304"/>
    </row>
    <row r="298" spans="1:10">
      <c r="A298" s="219"/>
      <c r="C298" s="357" t="s">
        <v>856</v>
      </c>
      <c r="D298" s="307">
        <v>194107347</v>
      </c>
      <c r="E298" s="307">
        <v>0</v>
      </c>
      <c r="F298" s="284"/>
      <c r="G298" s="304"/>
      <c r="H298" s="304"/>
      <c r="I298" s="304"/>
      <c r="J298" s="304"/>
    </row>
    <row r="299" spans="1:10">
      <c r="A299" s="219"/>
      <c r="C299" s="357" t="s">
        <v>220</v>
      </c>
      <c r="D299" s="307">
        <v>2563296</v>
      </c>
      <c r="E299" s="307">
        <v>0</v>
      </c>
      <c r="F299" s="284"/>
      <c r="G299" s="304"/>
      <c r="H299" s="304"/>
      <c r="I299" s="304"/>
      <c r="J299" s="304"/>
    </row>
    <row r="300" spans="1:10">
      <c r="A300" s="219"/>
      <c r="C300" s="357" t="s">
        <v>221</v>
      </c>
      <c r="D300" s="307">
        <v>22693542</v>
      </c>
      <c r="E300" s="307">
        <v>0</v>
      </c>
      <c r="F300" s="284"/>
      <c r="G300" s="304"/>
      <c r="H300" s="304"/>
      <c r="I300" s="304"/>
      <c r="J300" s="304"/>
    </row>
    <row r="301" spans="1:10">
      <c r="A301" s="219"/>
      <c r="C301" s="357" t="s">
        <v>1144</v>
      </c>
      <c r="D301" s="307">
        <v>8821226</v>
      </c>
      <c r="E301" s="307">
        <v>0</v>
      </c>
      <c r="F301" s="284"/>
      <c r="G301" s="304"/>
      <c r="H301" s="304"/>
      <c r="I301" s="304"/>
      <c r="J301" s="304"/>
    </row>
    <row r="302" spans="1:10">
      <c r="A302" s="219"/>
      <c r="C302" s="357" t="s">
        <v>223</v>
      </c>
      <c r="D302" s="307">
        <v>717768</v>
      </c>
      <c r="E302" s="307">
        <v>0</v>
      </c>
      <c r="F302" s="284"/>
      <c r="G302" s="304"/>
      <c r="H302" s="304"/>
      <c r="I302" s="304"/>
      <c r="J302" s="304"/>
    </row>
    <row r="303" spans="1:10">
      <c r="A303" s="219"/>
      <c r="C303" s="357" t="s">
        <v>1198</v>
      </c>
      <c r="D303" s="307">
        <v>33152</v>
      </c>
      <c r="E303" s="307">
        <v>0</v>
      </c>
      <c r="F303" s="284"/>
      <c r="G303" s="304"/>
      <c r="H303" s="304"/>
      <c r="I303" s="304"/>
      <c r="J303" s="304"/>
    </row>
    <row r="304" spans="1:10">
      <c r="A304" s="219"/>
      <c r="C304" s="357" t="s">
        <v>1125</v>
      </c>
      <c r="D304" s="307">
        <v>190916</v>
      </c>
      <c r="E304" s="307">
        <v>0</v>
      </c>
      <c r="F304" s="284"/>
      <c r="G304" s="304"/>
      <c r="H304" s="304"/>
      <c r="I304" s="304"/>
      <c r="J304" s="304"/>
    </row>
    <row r="305" spans="1:10">
      <c r="A305" s="219"/>
      <c r="C305" s="357" t="s">
        <v>858</v>
      </c>
      <c r="D305" s="307">
        <v>4603100</v>
      </c>
      <c r="E305" s="307">
        <v>0</v>
      </c>
      <c r="F305" s="284"/>
      <c r="G305" s="304"/>
      <c r="H305" s="304"/>
      <c r="I305" s="304"/>
      <c r="J305" s="304"/>
    </row>
    <row r="306" spans="1:10">
      <c r="A306" s="219"/>
      <c r="C306" s="356" t="s">
        <v>273</v>
      </c>
      <c r="D306" s="306">
        <v>14958200</v>
      </c>
      <c r="E306" s="306">
        <v>0</v>
      </c>
      <c r="F306" s="284"/>
      <c r="G306" s="304"/>
      <c r="H306" s="304"/>
      <c r="I306" s="304"/>
      <c r="J306" s="304"/>
    </row>
    <row r="307" spans="1:10">
      <c r="A307" s="219"/>
      <c r="C307" s="357" t="s">
        <v>126</v>
      </c>
      <c r="D307" s="307">
        <v>14958200</v>
      </c>
      <c r="E307" s="307">
        <v>0</v>
      </c>
      <c r="F307" s="284"/>
      <c r="G307" s="304"/>
      <c r="H307" s="304"/>
      <c r="I307" s="304"/>
      <c r="J307" s="304"/>
    </row>
    <row r="308" spans="1:10">
      <c r="A308" s="219"/>
      <c r="C308" s="356" t="s">
        <v>272</v>
      </c>
      <c r="D308" s="306">
        <v>4916163</v>
      </c>
      <c r="E308" s="306">
        <v>0</v>
      </c>
      <c r="F308" s="284"/>
      <c r="G308" s="304"/>
      <c r="H308" s="304"/>
      <c r="I308" s="304"/>
      <c r="J308" s="304"/>
    </row>
    <row r="309" spans="1:10">
      <c r="A309" s="219"/>
      <c r="C309" s="357" t="s">
        <v>222</v>
      </c>
      <c r="D309" s="307">
        <v>4916163</v>
      </c>
      <c r="E309" s="307">
        <v>0</v>
      </c>
      <c r="F309" s="284"/>
      <c r="G309" s="304"/>
      <c r="H309" s="304"/>
      <c r="I309" s="304"/>
      <c r="J309" s="304"/>
    </row>
    <row r="310" spans="1:10">
      <c r="A310" s="219"/>
      <c r="C310" s="356" t="s">
        <v>68</v>
      </c>
      <c r="D310" s="306">
        <v>679394539</v>
      </c>
      <c r="E310" s="306">
        <v>0</v>
      </c>
      <c r="F310" s="284"/>
      <c r="G310" s="304"/>
      <c r="H310" s="304"/>
      <c r="I310" s="304"/>
      <c r="J310" s="304"/>
    </row>
    <row r="311" spans="1:10">
      <c r="A311" s="219"/>
      <c r="C311" s="357" t="s">
        <v>209</v>
      </c>
      <c r="D311" s="307">
        <v>461431</v>
      </c>
      <c r="E311" s="307">
        <v>0</v>
      </c>
      <c r="F311" s="284"/>
      <c r="G311" s="304"/>
      <c r="H311" s="304"/>
      <c r="I311" s="304"/>
      <c r="J311" s="304"/>
    </row>
    <row r="312" spans="1:10">
      <c r="A312" s="219"/>
      <c r="C312" s="357" t="s">
        <v>107</v>
      </c>
      <c r="D312" s="307">
        <v>678933108</v>
      </c>
      <c r="E312" s="307">
        <v>0</v>
      </c>
      <c r="F312" s="284"/>
      <c r="G312" s="304"/>
      <c r="H312" s="304"/>
      <c r="I312" s="304"/>
      <c r="J312" s="304"/>
    </row>
    <row r="313" spans="1:10">
      <c r="A313" s="219"/>
      <c r="C313" s="308" t="s">
        <v>17</v>
      </c>
      <c r="D313" s="309">
        <v>2769319928</v>
      </c>
      <c r="E313" s="309">
        <v>290909.090909091</v>
      </c>
      <c r="F313" s="284"/>
      <c r="G313" s="304"/>
      <c r="H313" s="304"/>
      <c r="I313" s="304"/>
      <c r="J313" s="304"/>
    </row>
    <row r="314" spans="1:10">
      <c r="A314" s="219"/>
      <c r="C314" s="310"/>
      <c r="D314" s="311"/>
      <c r="E314" s="311"/>
      <c r="F314" s="301"/>
      <c r="G314" s="304"/>
      <c r="H314" s="304"/>
      <c r="I314" s="304"/>
      <c r="J314" s="304"/>
    </row>
    <row r="315" spans="1:10">
      <c r="A315" s="219"/>
      <c r="C315" s="310"/>
      <c r="D315" s="311"/>
      <c r="E315" s="311"/>
      <c r="F315" s="301"/>
      <c r="G315" s="304"/>
      <c r="H315" s="304"/>
      <c r="I315" s="304"/>
      <c r="J315" s="304"/>
    </row>
    <row r="316" spans="1:10">
      <c r="A316" s="219"/>
      <c r="E316" s="429"/>
    </row>
    <row r="317" spans="1:10">
      <c r="A317" s="219"/>
    </row>
    <row r="318" spans="1:10">
      <c r="A318" s="219"/>
      <c r="B318" s="217" t="s">
        <v>859</v>
      </c>
      <c r="C318" s="38" t="s">
        <v>430</v>
      </c>
    </row>
    <row r="319" spans="1:10">
      <c r="A319" s="219"/>
    </row>
    <row r="320" spans="1:10">
      <c r="A320" s="219"/>
      <c r="C320" s="217" t="s">
        <v>431</v>
      </c>
    </row>
    <row r="321" spans="1:11" ht="6.6" customHeight="1">
      <c r="A321" s="219"/>
      <c r="C321" s="217"/>
    </row>
    <row r="322" spans="1:11">
      <c r="A322" s="219"/>
      <c r="C322" s="62" t="s">
        <v>875</v>
      </c>
      <c r="H322" s="40"/>
    </row>
    <row r="323" spans="1:11">
      <c r="A323" s="219"/>
    </row>
    <row r="324" spans="1:11">
      <c r="A324" s="219"/>
      <c r="C324" s="217" t="s">
        <v>433</v>
      </c>
    </row>
    <row r="325" spans="1:11" ht="6.6" customHeight="1">
      <c r="A325" s="219"/>
      <c r="C325" s="217"/>
    </row>
    <row r="326" spans="1:11">
      <c r="A326" s="219"/>
      <c r="C326" s="62" t="s">
        <v>876</v>
      </c>
      <c r="H326" s="40"/>
    </row>
    <row r="327" spans="1:11">
      <c r="A327" s="219"/>
    </row>
    <row r="328" spans="1:11">
      <c r="A328" s="219"/>
    </row>
    <row r="329" spans="1:11">
      <c r="A329" s="219"/>
      <c r="B329" s="217" t="s">
        <v>429</v>
      </c>
      <c r="C329" s="38" t="s">
        <v>428</v>
      </c>
    </row>
    <row r="330" spans="1:11" ht="33" customHeight="1">
      <c r="A330" s="219"/>
      <c r="C330" s="519" t="s">
        <v>877</v>
      </c>
      <c r="D330" s="519"/>
      <c r="E330" s="519"/>
      <c r="F330" s="519"/>
      <c r="G330" s="519"/>
      <c r="H330" s="519"/>
      <c r="I330" s="519"/>
      <c r="J330" s="40"/>
      <c r="K330" s="221"/>
    </row>
    <row r="331" spans="1:11">
      <c r="A331" s="219"/>
    </row>
    <row r="332" spans="1:11">
      <c r="A332" s="219"/>
    </row>
    <row r="333" spans="1:11">
      <c r="A333" s="219"/>
      <c r="B333" s="217" t="s">
        <v>432</v>
      </c>
      <c r="C333" s="38" t="s">
        <v>434</v>
      </c>
    </row>
    <row r="334" spans="1:11" ht="33" customHeight="1">
      <c r="A334" s="219"/>
      <c r="C334" s="519" t="s">
        <v>878</v>
      </c>
      <c r="D334" s="519"/>
      <c r="E334" s="519"/>
      <c r="F334" s="519"/>
      <c r="G334" s="519"/>
      <c r="H334" s="519"/>
      <c r="I334" s="519"/>
      <c r="J334" s="40"/>
      <c r="K334" s="221"/>
    </row>
    <row r="335" spans="1:11">
      <c r="A335" s="219"/>
      <c r="C335" s="312"/>
      <c r="D335" s="312"/>
      <c r="E335" s="312"/>
      <c r="F335" s="312"/>
      <c r="G335" s="312"/>
    </row>
    <row r="336" spans="1:11">
      <c r="A336" s="219"/>
      <c r="C336" s="312"/>
      <c r="D336" s="312"/>
      <c r="E336" s="312"/>
      <c r="F336" s="312"/>
      <c r="G336" s="312"/>
    </row>
    <row r="337" spans="1:11">
      <c r="A337" s="219"/>
      <c r="B337" s="217" t="s">
        <v>432</v>
      </c>
      <c r="C337" s="38" t="s">
        <v>435</v>
      </c>
    </row>
    <row r="338" spans="1:11" ht="33" customHeight="1">
      <c r="A338" s="219"/>
      <c r="C338" s="519" t="s">
        <v>879</v>
      </c>
      <c r="D338" s="519"/>
      <c r="E338" s="519"/>
      <c r="F338" s="519"/>
      <c r="G338" s="519"/>
      <c r="H338" s="519"/>
      <c r="I338" s="519"/>
      <c r="J338" s="40"/>
      <c r="K338" s="221"/>
    </row>
    <row r="339" spans="1:11">
      <c r="A339" s="219"/>
      <c r="C339" s="312"/>
      <c r="D339" s="312"/>
      <c r="E339" s="312"/>
      <c r="F339" s="312"/>
      <c r="G339" s="312"/>
    </row>
    <row r="340" spans="1:11" ht="27.6" customHeight="1">
      <c r="A340" s="219"/>
      <c r="C340" s="38"/>
    </row>
    <row r="341" spans="1:11" ht="27.6" customHeight="1">
      <c r="A341" s="219"/>
      <c r="C341" s="312"/>
      <c r="D341" s="312"/>
      <c r="E341" s="312"/>
      <c r="F341" s="312"/>
      <c r="G341" s="312"/>
    </row>
    <row r="342" spans="1:11" ht="27.6" customHeight="1">
      <c r="A342" s="219"/>
      <c r="C342" s="312"/>
      <c r="D342" s="312"/>
      <c r="E342" s="312"/>
      <c r="F342" s="312"/>
      <c r="G342" s="312"/>
    </row>
    <row r="343" spans="1:11">
      <c r="A343" s="219"/>
    </row>
    <row r="344" spans="1:11">
      <c r="A344" s="219"/>
    </row>
    <row r="345" spans="1:11">
      <c r="A345" s="219"/>
      <c r="C345" s="57"/>
      <c r="E345" s="57"/>
      <c r="F345" s="145"/>
      <c r="H345" s="57"/>
      <c r="I345" s="218"/>
      <c r="J345" s="62"/>
      <c r="K345" s="59"/>
    </row>
    <row r="346" spans="1:11">
      <c r="A346" s="219"/>
      <c r="C346" s="60"/>
      <c r="E346" s="60"/>
      <c r="F346" s="146"/>
      <c r="H346" s="60"/>
      <c r="I346" s="218"/>
      <c r="J346" s="62"/>
      <c r="K346" s="60"/>
    </row>
  </sheetData>
  <customSheetViews>
    <customSheetView guid="{52ACAEC5-A07E-476F-A492-622AB5A07DC8}" scale="80" showPageBreaks="1" showGridLines="0" printArea="1" topLeftCell="A35">
      <selection activeCell="H69" sqref="H69"/>
      <pageMargins left="0.23622047244094491" right="0.23622047244094491" top="0.74803149606299213" bottom="0.74803149606299213" header="0.31496062992125984" footer="0.31496062992125984"/>
      <pageSetup paperSize="9" scale="70" fitToHeight="0" orientation="landscape" r:id="rId1"/>
    </customSheetView>
    <customSheetView guid="{0A2CCCB3-571A-4A67-B569-64E7C0BD6DFC}" scale="80" showGridLines="0" printArea="1" topLeftCell="A70">
      <selection activeCell="F81" sqref="F81:F85"/>
      <pageMargins left="0.23622047244094491" right="0.23622047244094491" top="0.74803149606299213" bottom="0.74803149606299213" header="0.31496062992125984" footer="0.31496062992125984"/>
      <pageSetup paperSize="9" scale="70" fitToHeight="0" orientation="landscape" r:id="rId2"/>
    </customSheetView>
  </customSheetViews>
  <mergeCells count="41">
    <mergeCell ref="C338:I338"/>
    <mergeCell ref="D28:I28"/>
    <mergeCell ref="D29:I29"/>
    <mergeCell ref="C7:I7"/>
    <mergeCell ref="C9:I9"/>
    <mergeCell ref="C11:I11"/>
    <mergeCell ref="F18:F19"/>
    <mergeCell ref="H30:H31"/>
    <mergeCell ref="I30:I31"/>
    <mergeCell ref="C48:I48"/>
    <mergeCell ref="F30:F31"/>
    <mergeCell ref="G30:G31"/>
    <mergeCell ref="C30:C31"/>
    <mergeCell ref="D30:D31"/>
    <mergeCell ref="C110:C111"/>
    <mergeCell ref="D110:H110"/>
    <mergeCell ref="C181:C182"/>
    <mergeCell ref="C145:C146"/>
    <mergeCell ref="D81:E81"/>
    <mergeCell ref="D85:E85"/>
    <mergeCell ref="D86:E86"/>
    <mergeCell ref="D87:E87"/>
    <mergeCell ref="D84:E84"/>
    <mergeCell ref="D83:E83"/>
    <mergeCell ref="D82:E82"/>
    <mergeCell ref="C334:I334"/>
    <mergeCell ref="C16:I16"/>
    <mergeCell ref="C18:C19"/>
    <mergeCell ref="D18:D19"/>
    <mergeCell ref="C27:I27"/>
    <mergeCell ref="E18:E19"/>
    <mergeCell ref="C50:C51"/>
    <mergeCell ref="D50:D51"/>
    <mergeCell ref="E50:E51"/>
    <mergeCell ref="F50:F51"/>
    <mergeCell ref="G50:G51"/>
    <mergeCell ref="E30:E31"/>
    <mergeCell ref="C330:I330"/>
    <mergeCell ref="C96:C97"/>
    <mergeCell ref="D80:E80"/>
    <mergeCell ref="I110:N110"/>
  </mergeCells>
  <pageMargins left="0.23622047244094491" right="0.23622047244094491" top="0.74803149606299213" bottom="0.74803149606299213" header="0.31496062992125984" footer="0.31496062992125984"/>
  <pageSetup paperSize="9" scale="7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5657-51F9-499E-8A36-A0BA17D57709}">
  <sheetPr>
    <tabColor theme="0"/>
  </sheetPr>
  <dimension ref="B6:J108"/>
  <sheetViews>
    <sheetView showGridLines="0" zoomScale="90" zoomScaleNormal="90" workbookViewId="0">
      <selection activeCell="G17" sqref="G17"/>
    </sheetView>
  </sheetViews>
  <sheetFormatPr baseColWidth="10" defaultColWidth="8.6640625" defaultRowHeight="13.2"/>
  <cols>
    <col min="1" max="1" width="2.44140625" style="33" customWidth="1"/>
    <col min="2" max="2" width="5.33203125" style="33" customWidth="1"/>
    <col min="3" max="3" width="35.88671875" style="33" customWidth="1"/>
    <col min="4" max="4" width="33.88671875" style="33" customWidth="1"/>
    <col min="5" max="5" width="24" style="33" customWidth="1"/>
    <col min="6" max="6" width="18.6640625" style="33" bestFit="1" customWidth="1"/>
    <col min="7" max="7" width="12.109375" style="33" customWidth="1"/>
    <col min="8" max="8" width="14.6640625" style="33" customWidth="1"/>
    <col min="9" max="9" width="13.6640625" style="33" customWidth="1"/>
    <col min="10" max="10" width="12.109375" style="33" customWidth="1"/>
    <col min="11" max="16384" width="8.6640625" style="33"/>
  </cols>
  <sheetData>
    <row r="6" spans="2:10">
      <c r="F6" s="34"/>
    </row>
    <row r="7" spans="2:10" ht="16.2" customHeight="1">
      <c r="B7" s="465" t="s">
        <v>111</v>
      </c>
      <c r="C7" s="465"/>
      <c r="D7" s="465"/>
      <c r="E7" s="465"/>
      <c r="F7" s="465"/>
      <c r="G7" s="465"/>
      <c r="H7" s="35"/>
      <c r="I7" s="35"/>
    </row>
    <row r="8" spans="2:10" ht="16.2" customHeight="1">
      <c r="B8" s="466" t="s">
        <v>166</v>
      </c>
      <c r="C8" s="466"/>
      <c r="D8" s="466"/>
      <c r="E8" s="466"/>
      <c r="F8" s="466"/>
      <c r="G8" s="466"/>
      <c r="H8" s="36"/>
      <c r="I8" s="36"/>
      <c r="J8" s="36"/>
    </row>
    <row r="9" spans="2:10" ht="16.2" customHeight="1">
      <c r="B9" s="467" t="s">
        <v>862</v>
      </c>
      <c r="C9" s="467"/>
      <c r="D9" s="467"/>
      <c r="E9" s="467"/>
      <c r="F9" s="467"/>
      <c r="G9" s="467"/>
      <c r="H9" s="36"/>
      <c r="I9" s="36"/>
      <c r="J9" s="36"/>
    </row>
    <row r="10" spans="2:10">
      <c r="B10" s="37"/>
      <c r="C10" s="37"/>
      <c r="D10" s="36"/>
      <c r="E10" s="36"/>
      <c r="F10" s="36"/>
      <c r="G10" s="36"/>
      <c r="H10" s="36"/>
      <c r="I10" s="36"/>
      <c r="J10" s="36"/>
    </row>
    <row r="11" spans="2:10">
      <c r="B11" s="38" t="s">
        <v>165</v>
      </c>
      <c r="C11" s="38"/>
      <c r="D11" s="36"/>
      <c r="E11" s="36"/>
      <c r="F11" s="36"/>
      <c r="G11" s="36"/>
      <c r="H11" s="36"/>
      <c r="I11" s="36"/>
      <c r="J11" s="36"/>
    </row>
    <row r="12" spans="2:10">
      <c r="B12" s="37"/>
      <c r="C12" s="37"/>
      <c r="D12" s="36"/>
      <c r="E12" s="36"/>
      <c r="F12" s="36"/>
      <c r="G12" s="36"/>
      <c r="H12" s="36"/>
      <c r="I12" s="36"/>
      <c r="J12" s="36"/>
    </row>
    <row r="13" spans="2:10">
      <c r="B13" s="65" t="s">
        <v>311</v>
      </c>
      <c r="C13" s="39" t="s">
        <v>164</v>
      </c>
      <c r="D13" s="40" t="s">
        <v>111</v>
      </c>
      <c r="E13" s="36"/>
      <c r="F13" s="36"/>
      <c r="G13" s="36"/>
      <c r="H13" s="36"/>
      <c r="I13" s="36"/>
      <c r="J13" s="36"/>
    </row>
    <row r="14" spans="2:10">
      <c r="B14" s="65" t="s">
        <v>312</v>
      </c>
      <c r="C14" s="39" t="s">
        <v>163</v>
      </c>
      <c r="D14" s="40" t="s">
        <v>309</v>
      </c>
      <c r="E14" s="36"/>
      <c r="F14" s="36"/>
      <c r="G14" s="36"/>
      <c r="H14" s="36"/>
      <c r="I14" s="36"/>
      <c r="J14" s="36"/>
    </row>
    <row r="15" spans="2:10">
      <c r="B15" s="65" t="s">
        <v>313</v>
      </c>
      <c r="C15" s="39" t="s">
        <v>162</v>
      </c>
      <c r="D15" s="40" t="s">
        <v>167</v>
      </c>
      <c r="E15" s="36"/>
      <c r="F15" s="36"/>
      <c r="G15" s="36"/>
      <c r="H15" s="36"/>
      <c r="I15" s="36"/>
      <c r="J15" s="36"/>
    </row>
    <row r="16" spans="2:10">
      <c r="B16" s="65" t="s">
        <v>314</v>
      </c>
      <c r="C16" s="39" t="s">
        <v>161</v>
      </c>
      <c r="D16" s="40" t="s">
        <v>168</v>
      </c>
      <c r="E16" s="36"/>
      <c r="F16" s="36"/>
      <c r="G16" s="36"/>
      <c r="H16" s="36"/>
      <c r="I16" s="36"/>
      <c r="J16" s="36"/>
    </row>
    <row r="17" spans="2:10">
      <c r="B17" s="65" t="s">
        <v>315</v>
      </c>
      <c r="C17" s="39" t="s">
        <v>160</v>
      </c>
      <c r="D17" s="64" t="s">
        <v>169</v>
      </c>
      <c r="E17" s="36"/>
      <c r="F17" s="36"/>
      <c r="G17" s="36"/>
      <c r="H17" s="36"/>
      <c r="I17" s="36"/>
      <c r="J17" s="36"/>
    </row>
    <row r="18" spans="2:10">
      <c r="B18" s="65" t="s">
        <v>316</v>
      </c>
      <c r="C18" s="39" t="s">
        <v>159</v>
      </c>
      <c r="D18" s="64" t="s">
        <v>278</v>
      </c>
      <c r="F18" s="36"/>
      <c r="G18" s="36"/>
      <c r="H18" s="36"/>
      <c r="I18" s="36"/>
      <c r="J18" s="36"/>
    </row>
    <row r="19" spans="2:10">
      <c r="B19" s="65" t="s">
        <v>317</v>
      </c>
      <c r="C19" s="39" t="s">
        <v>158</v>
      </c>
      <c r="D19" s="40" t="s">
        <v>167</v>
      </c>
      <c r="E19" s="36"/>
      <c r="F19" s="36"/>
      <c r="G19" s="36"/>
      <c r="H19" s="36"/>
      <c r="I19" s="36"/>
      <c r="J19" s="36"/>
    </row>
    <row r="20" spans="2:10" ht="17.399999999999999" customHeight="1">
      <c r="B20" s="37"/>
      <c r="C20" s="37"/>
      <c r="D20" s="36"/>
      <c r="E20" s="36"/>
      <c r="F20" s="36"/>
      <c r="G20" s="36"/>
      <c r="H20" s="36"/>
      <c r="I20" s="36"/>
      <c r="J20" s="36"/>
    </row>
    <row r="21" spans="2:10">
      <c r="B21" s="38" t="s">
        <v>157</v>
      </c>
      <c r="C21" s="38"/>
      <c r="D21" s="36"/>
      <c r="E21" s="36"/>
      <c r="F21" s="36"/>
      <c r="G21" s="36"/>
      <c r="H21" s="36"/>
      <c r="I21" s="36"/>
      <c r="J21" s="36"/>
    </row>
    <row r="22" spans="2:10">
      <c r="B22" s="37"/>
      <c r="C22" s="37"/>
      <c r="D22" s="36"/>
      <c r="E22" s="36"/>
      <c r="F22" s="36"/>
      <c r="G22" s="36"/>
      <c r="H22" s="36"/>
      <c r="I22" s="36"/>
      <c r="J22" s="36"/>
    </row>
    <row r="23" spans="2:10">
      <c r="B23" s="65" t="s">
        <v>310</v>
      </c>
      <c r="C23" s="39" t="s">
        <v>155</v>
      </c>
      <c r="D23" s="40" t="s">
        <v>170</v>
      </c>
      <c r="E23" s="36"/>
      <c r="F23" s="36"/>
      <c r="G23" s="36"/>
      <c r="H23" s="36"/>
      <c r="I23" s="36"/>
      <c r="J23" s="36"/>
    </row>
    <row r="24" spans="2:10">
      <c r="B24" s="65" t="s">
        <v>318</v>
      </c>
      <c r="C24" s="39" t="s">
        <v>154</v>
      </c>
      <c r="D24" s="40" t="s">
        <v>171</v>
      </c>
      <c r="E24" s="36"/>
      <c r="F24" s="36"/>
      <c r="G24" s="36"/>
      <c r="H24" s="36"/>
      <c r="I24" s="36"/>
      <c r="J24" s="36"/>
    </row>
    <row r="25" spans="2:10">
      <c r="B25" s="65" t="s">
        <v>319</v>
      </c>
      <c r="C25" s="39" t="s">
        <v>156</v>
      </c>
      <c r="D25" s="40" t="s">
        <v>153</v>
      </c>
      <c r="E25" s="36"/>
      <c r="F25" s="36"/>
      <c r="G25" s="36"/>
      <c r="H25" s="36"/>
      <c r="I25" s="36"/>
      <c r="J25" s="36"/>
    </row>
    <row r="26" spans="2:10">
      <c r="B26" s="65" t="s">
        <v>320</v>
      </c>
      <c r="C26" s="39" t="s">
        <v>155</v>
      </c>
      <c r="D26" s="40" t="s">
        <v>153</v>
      </c>
      <c r="E26" s="36"/>
      <c r="F26" s="36"/>
      <c r="G26" s="36"/>
      <c r="H26" s="36"/>
      <c r="I26" s="36"/>
      <c r="J26" s="36"/>
    </row>
    <row r="27" spans="2:10">
      <c r="B27" s="65" t="s">
        <v>321</v>
      </c>
      <c r="C27" s="39" t="s">
        <v>154</v>
      </c>
      <c r="D27" s="40" t="s">
        <v>153</v>
      </c>
    </row>
    <row r="28" spans="2:10" ht="16.95" customHeight="1"/>
    <row r="29" spans="2:10">
      <c r="B29" s="38" t="s">
        <v>152</v>
      </c>
      <c r="C29" s="41"/>
    </row>
    <row r="31" spans="2:10" ht="18" customHeight="1">
      <c r="B31" s="462" t="s">
        <v>151</v>
      </c>
      <c r="C31" s="463"/>
      <c r="D31" s="42" t="s">
        <v>150</v>
      </c>
    </row>
    <row r="32" spans="2:10" ht="14.4" customHeight="1">
      <c r="B32" s="469" t="s">
        <v>149</v>
      </c>
      <c r="C32" s="470"/>
      <c r="D32" s="43" t="s">
        <v>172</v>
      </c>
    </row>
    <row r="33" spans="2:4">
      <c r="B33" s="471"/>
      <c r="C33" s="472"/>
      <c r="D33" s="43" t="s">
        <v>173</v>
      </c>
    </row>
    <row r="34" spans="2:4" ht="20.399999999999999" customHeight="1">
      <c r="B34" s="468" t="s">
        <v>148</v>
      </c>
      <c r="C34" s="468"/>
      <c r="D34" s="468"/>
    </row>
    <row r="35" spans="2:4">
      <c r="B35" s="44" t="s">
        <v>33</v>
      </c>
      <c r="C35" s="44"/>
      <c r="D35" s="43" t="s">
        <v>174</v>
      </c>
    </row>
    <row r="36" spans="2:4">
      <c r="B36" s="44" t="s">
        <v>181</v>
      </c>
      <c r="C36" s="44"/>
      <c r="D36" s="43" t="s">
        <v>175</v>
      </c>
    </row>
    <row r="37" spans="2:4">
      <c r="B37" s="44" t="s">
        <v>182</v>
      </c>
      <c r="C37" s="44"/>
      <c r="D37" s="43" t="s">
        <v>361</v>
      </c>
    </row>
    <row r="38" spans="2:4">
      <c r="B38" s="44" t="s">
        <v>129</v>
      </c>
      <c r="C38" s="44"/>
      <c r="D38" s="43" t="s">
        <v>176</v>
      </c>
    </row>
    <row r="39" spans="2:4">
      <c r="B39" s="44" t="s">
        <v>129</v>
      </c>
      <c r="C39" s="44"/>
      <c r="D39" s="43" t="s">
        <v>173</v>
      </c>
    </row>
    <row r="40" spans="2:4">
      <c r="B40" s="44" t="s">
        <v>179</v>
      </c>
      <c r="C40" s="44"/>
      <c r="D40" s="43" t="s">
        <v>177</v>
      </c>
    </row>
    <row r="41" spans="2:4">
      <c r="B41" s="44" t="s">
        <v>180</v>
      </c>
      <c r="C41" s="44"/>
      <c r="D41" s="43" t="s">
        <v>178</v>
      </c>
    </row>
    <row r="42" spans="2:4" ht="18" customHeight="1">
      <c r="B42" s="468" t="s">
        <v>147</v>
      </c>
      <c r="C42" s="468"/>
      <c r="D42" s="468"/>
    </row>
    <row r="43" spans="2:4">
      <c r="B43" s="44" t="s">
        <v>183</v>
      </c>
      <c r="C43" s="44"/>
      <c r="D43" s="43" t="s">
        <v>173</v>
      </c>
    </row>
    <row r="44" spans="2:4">
      <c r="B44" s="44" t="s">
        <v>184</v>
      </c>
      <c r="C44" s="44"/>
      <c r="D44" s="43" t="s">
        <v>188</v>
      </c>
    </row>
    <row r="45" spans="2:4">
      <c r="B45" s="44" t="s">
        <v>185</v>
      </c>
      <c r="C45" s="44"/>
      <c r="D45" s="43" t="s">
        <v>189</v>
      </c>
    </row>
    <row r="46" spans="2:4">
      <c r="B46" s="44" t="s">
        <v>186</v>
      </c>
      <c r="C46" s="44"/>
      <c r="D46" s="43" t="s">
        <v>436</v>
      </c>
    </row>
    <row r="47" spans="2:4">
      <c r="B47" s="44" t="s">
        <v>187</v>
      </c>
      <c r="C47" s="44"/>
      <c r="D47" s="43" t="s">
        <v>190</v>
      </c>
    </row>
    <row r="50" spans="2:9">
      <c r="B50" s="38" t="s">
        <v>146</v>
      </c>
      <c r="C50" s="37"/>
    </row>
    <row r="51" spans="2:9" ht="9" customHeight="1"/>
    <row r="52" spans="2:9" ht="25.2" customHeight="1">
      <c r="B52" s="473" t="s">
        <v>863</v>
      </c>
      <c r="C52" s="473"/>
      <c r="D52" s="473"/>
      <c r="E52" s="473"/>
      <c r="F52" s="473"/>
      <c r="G52" s="473"/>
      <c r="H52" s="473"/>
      <c r="I52" s="473"/>
    </row>
    <row r="54" spans="2:9">
      <c r="B54" s="46" t="s">
        <v>437</v>
      </c>
      <c r="C54" s="46"/>
      <c r="D54" s="47">
        <v>50000000000</v>
      </c>
    </row>
    <row r="55" spans="2:9">
      <c r="B55" s="46" t="s">
        <v>438</v>
      </c>
      <c r="C55" s="46"/>
      <c r="D55" s="47">
        <v>50000000000</v>
      </c>
    </row>
    <row r="56" spans="2:9">
      <c r="B56" s="46" t="s">
        <v>439</v>
      </c>
      <c r="C56" s="46"/>
      <c r="D56" s="47">
        <v>9000000000</v>
      </c>
    </row>
    <row r="57" spans="2:9">
      <c r="B57" s="46" t="s">
        <v>440</v>
      </c>
      <c r="C57" s="46"/>
      <c r="D57" s="47">
        <v>1000000</v>
      </c>
    </row>
    <row r="60" spans="2:9">
      <c r="B60" s="462" t="s">
        <v>69</v>
      </c>
      <c r="C60" s="464"/>
      <c r="D60" s="464"/>
      <c r="E60" s="464"/>
      <c r="F60" s="464"/>
      <c r="G60" s="464"/>
      <c r="H60" s="464"/>
      <c r="I60" s="463"/>
    </row>
    <row r="61" spans="2:9" ht="52.8">
      <c r="B61" s="48" t="s">
        <v>143</v>
      </c>
      <c r="C61" s="48" t="s">
        <v>70</v>
      </c>
      <c r="D61" s="48" t="s">
        <v>142</v>
      </c>
      <c r="E61" s="48" t="s">
        <v>141</v>
      </c>
      <c r="F61" s="48" t="s">
        <v>140</v>
      </c>
      <c r="G61" s="48" t="s">
        <v>139</v>
      </c>
      <c r="H61" s="48" t="s">
        <v>138</v>
      </c>
      <c r="I61" s="48" t="s">
        <v>145</v>
      </c>
    </row>
    <row r="62" spans="2:9">
      <c r="B62" s="43">
        <v>1</v>
      </c>
      <c r="C62" s="49" t="s">
        <v>195</v>
      </c>
      <c r="D62" s="50" t="s">
        <v>1203</v>
      </c>
      <c r="E62" s="50">
        <v>8910</v>
      </c>
      <c r="F62" s="43" t="s">
        <v>192</v>
      </c>
      <c r="G62" s="50" t="s">
        <v>193</v>
      </c>
      <c r="H62" s="51">
        <v>8910000000</v>
      </c>
      <c r="I62" s="52">
        <v>0.99</v>
      </c>
    </row>
    <row r="63" spans="2:9">
      <c r="B63" s="43">
        <v>2</v>
      </c>
      <c r="C63" s="49" t="s">
        <v>196</v>
      </c>
      <c r="D63" s="43" t="s">
        <v>1204</v>
      </c>
      <c r="E63" s="50">
        <v>90</v>
      </c>
      <c r="F63" s="43" t="s">
        <v>192</v>
      </c>
      <c r="G63" s="43" t="s">
        <v>193</v>
      </c>
      <c r="H63" s="51">
        <v>90000000</v>
      </c>
      <c r="I63" s="52">
        <v>0.01</v>
      </c>
    </row>
    <row r="64" spans="2:9">
      <c r="I64" s="53"/>
    </row>
    <row r="65" spans="2:9">
      <c r="B65" s="462" t="s">
        <v>144</v>
      </c>
      <c r="C65" s="464"/>
      <c r="D65" s="464"/>
      <c r="E65" s="464"/>
      <c r="F65" s="464"/>
      <c r="G65" s="464"/>
      <c r="H65" s="464"/>
      <c r="I65" s="463"/>
    </row>
    <row r="66" spans="2:9" ht="52.8">
      <c r="B66" s="48" t="s">
        <v>143</v>
      </c>
      <c r="C66" s="48" t="s">
        <v>70</v>
      </c>
      <c r="D66" s="48" t="s">
        <v>142</v>
      </c>
      <c r="E66" s="48" t="s">
        <v>141</v>
      </c>
      <c r="F66" s="48" t="s">
        <v>140</v>
      </c>
      <c r="G66" s="48" t="s">
        <v>139</v>
      </c>
      <c r="H66" s="48" t="s">
        <v>138</v>
      </c>
      <c r="I66" s="48" t="s">
        <v>137</v>
      </c>
    </row>
    <row r="67" spans="2:9">
      <c r="B67" s="43">
        <v>1</v>
      </c>
      <c r="C67" s="49" t="s">
        <v>195</v>
      </c>
      <c r="D67" s="50" t="s">
        <v>191</v>
      </c>
      <c r="E67" s="50">
        <v>49500</v>
      </c>
      <c r="F67" s="43" t="s">
        <v>192</v>
      </c>
      <c r="G67" s="50" t="s">
        <v>193</v>
      </c>
      <c r="H67" s="51">
        <v>49500000000</v>
      </c>
      <c r="I67" s="52">
        <v>0.99</v>
      </c>
    </row>
    <row r="68" spans="2:9">
      <c r="B68" s="43">
        <v>2</v>
      </c>
      <c r="C68" s="49" t="s">
        <v>196</v>
      </c>
      <c r="D68" s="43" t="s">
        <v>194</v>
      </c>
      <c r="E68" s="43">
        <v>500</v>
      </c>
      <c r="F68" s="43" t="s">
        <v>192</v>
      </c>
      <c r="G68" s="43" t="s">
        <v>193</v>
      </c>
      <c r="H68" s="51">
        <v>500000000</v>
      </c>
      <c r="I68" s="52">
        <v>0.01</v>
      </c>
    </row>
    <row r="71" spans="2:9">
      <c r="B71" s="38" t="s">
        <v>274</v>
      </c>
      <c r="C71" s="54"/>
    </row>
    <row r="72" spans="2:9" ht="7.95" customHeight="1"/>
    <row r="73" spans="2:9">
      <c r="B73" s="54" t="s">
        <v>323</v>
      </c>
      <c r="C73" s="54" t="s">
        <v>325</v>
      </c>
    </row>
    <row r="74" spans="2:9" ht="7.95" customHeight="1"/>
    <row r="75" spans="2:9">
      <c r="B75" s="54" t="s">
        <v>324</v>
      </c>
      <c r="C75" s="54" t="s">
        <v>322</v>
      </c>
    </row>
    <row r="78" spans="2:9">
      <c r="B78" s="38" t="s">
        <v>326</v>
      </c>
      <c r="C78" s="54"/>
    </row>
    <row r="80" spans="2:9" ht="25.2" customHeight="1">
      <c r="B80" s="55" t="s">
        <v>327</v>
      </c>
      <c r="C80" s="55"/>
      <c r="D80" s="48" t="s">
        <v>328</v>
      </c>
    </row>
    <row r="81" spans="2:4" ht="15" customHeight="1">
      <c r="B81" s="44" t="s">
        <v>174</v>
      </c>
      <c r="C81" s="44"/>
      <c r="D81" s="56" t="s">
        <v>33</v>
      </c>
    </row>
    <row r="82" spans="2:4" ht="15" customHeight="1">
      <c r="B82" s="44" t="s">
        <v>175</v>
      </c>
      <c r="C82" s="44"/>
      <c r="D82" s="56" t="s">
        <v>181</v>
      </c>
    </row>
    <row r="83" spans="2:4" ht="15" customHeight="1">
      <c r="B83" s="44" t="s">
        <v>361</v>
      </c>
      <c r="C83" s="44"/>
      <c r="D83" s="56" t="s">
        <v>182</v>
      </c>
    </row>
    <row r="84" spans="2:4" ht="15" customHeight="1">
      <c r="B84" s="44" t="s">
        <v>176</v>
      </c>
      <c r="C84" s="44"/>
      <c r="D84" s="56" t="s">
        <v>136</v>
      </c>
    </row>
    <row r="85" spans="2:4" ht="15" customHeight="1">
      <c r="B85" s="44" t="s">
        <v>173</v>
      </c>
      <c r="C85" s="44"/>
      <c r="D85" s="56" t="s">
        <v>197</v>
      </c>
    </row>
    <row r="86" spans="2:4" ht="15" customHeight="1">
      <c r="B86" s="44" t="s">
        <v>177</v>
      </c>
      <c r="C86" s="44"/>
      <c r="D86" s="56" t="s">
        <v>135</v>
      </c>
    </row>
    <row r="87" spans="2:4" ht="15" customHeight="1">
      <c r="B87" s="44" t="s">
        <v>178</v>
      </c>
      <c r="C87" s="44"/>
      <c r="D87" s="56" t="s">
        <v>134</v>
      </c>
    </row>
    <row r="88" spans="2:4" ht="15" customHeight="1">
      <c r="B88" s="44" t="s">
        <v>188</v>
      </c>
      <c r="C88" s="44"/>
      <c r="D88" s="56" t="s">
        <v>184</v>
      </c>
    </row>
    <row r="89" spans="2:4" ht="15" customHeight="1">
      <c r="B89" s="44" t="s">
        <v>189</v>
      </c>
      <c r="C89" s="44"/>
      <c r="D89" s="56" t="s">
        <v>185</v>
      </c>
    </row>
    <row r="90" spans="2:4" ht="15" customHeight="1">
      <c r="B90" s="44" t="s">
        <v>436</v>
      </c>
      <c r="C90" s="44"/>
      <c r="D90" s="56" t="s">
        <v>186</v>
      </c>
    </row>
    <row r="91" spans="2:4" ht="15" customHeight="1">
      <c r="B91" s="44" t="s">
        <v>190</v>
      </c>
      <c r="C91" s="44"/>
      <c r="D91" s="56" t="s">
        <v>187</v>
      </c>
    </row>
    <row r="92" spans="2:4" ht="15" customHeight="1">
      <c r="B92" s="44" t="s">
        <v>195</v>
      </c>
      <c r="C92" s="44"/>
      <c r="D92" s="56" t="s">
        <v>133</v>
      </c>
    </row>
    <row r="93" spans="2:4" ht="15" customHeight="1">
      <c r="B93" s="44" t="s">
        <v>198</v>
      </c>
      <c r="C93" s="44"/>
      <c r="D93" s="56" t="s">
        <v>199</v>
      </c>
    </row>
    <row r="94" spans="2:4" ht="15" customHeight="1">
      <c r="B94" s="44" t="s">
        <v>255</v>
      </c>
      <c r="C94" s="44"/>
      <c r="D94" s="56" t="s">
        <v>329</v>
      </c>
    </row>
    <row r="95" spans="2:4" ht="15" customHeight="1">
      <c r="B95" s="44" t="s">
        <v>257</v>
      </c>
      <c r="C95" s="44"/>
      <c r="D95" s="56" t="s">
        <v>329</v>
      </c>
    </row>
    <row r="97" spans="2:10">
      <c r="B97" s="39" t="s">
        <v>330</v>
      </c>
      <c r="C97" s="39" t="s">
        <v>331</v>
      </c>
    </row>
    <row r="98" spans="2:10">
      <c r="C98" s="39" t="s">
        <v>275</v>
      </c>
    </row>
    <row r="99" spans="2:10">
      <c r="C99" s="54" t="s">
        <v>276</v>
      </c>
    </row>
    <row r="100" spans="2:10">
      <c r="C100" s="39" t="s">
        <v>277</v>
      </c>
    </row>
    <row r="103" spans="2:10">
      <c r="B103" s="65"/>
    </row>
    <row r="106" spans="2:10">
      <c r="B106" s="57"/>
      <c r="C106" s="57"/>
      <c r="E106" s="57"/>
      <c r="F106" s="57"/>
      <c r="G106" s="58"/>
      <c r="J106" s="59"/>
    </row>
    <row r="107" spans="2:10">
      <c r="B107" s="60"/>
      <c r="C107" s="60"/>
      <c r="E107" s="60"/>
      <c r="F107" s="60"/>
      <c r="G107" s="61"/>
      <c r="J107" s="60"/>
    </row>
    <row r="108" spans="2:10">
      <c r="F108" s="62"/>
      <c r="G108" s="36"/>
      <c r="H108" s="63"/>
    </row>
  </sheetData>
  <customSheetViews>
    <customSheetView guid="{52ACAEC5-A07E-476F-A492-622AB5A07DC8}" scale="90" showGridLines="0">
      <selection activeCell="D26" sqref="D26"/>
      <pageMargins left="0.7" right="0.7" top="0.75" bottom="0.75" header="0.3" footer="0.3"/>
    </customSheetView>
    <customSheetView guid="{0A2CCCB3-571A-4A67-B569-64E7C0BD6DFC}" scale="90" showGridLines="0">
      <selection activeCell="D11" sqref="D11"/>
      <pageMargins left="0.7" right="0.7" top="0.75" bottom="0.75" header="0.3" footer="0.3"/>
    </customSheetView>
  </customSheetViews>
  <mergeCells count="10">
    <mergeCell ref="B31:C31"/>
    <mergeCell ref="B60:I60"/>
    <mergeCell ref="B65:I65"/>
    <mergeCell ref="B7:G7"/>
    <mergeCell ref="B8:G8"/>
    <mergeCell ref="B9:G9"/>
    <mergeCell ref="B34:D34"/>
    <mergeCell ref="B42:D42"/>
    <mergeCell ref="B32:C33"/>
    <mergeCell ref="B52:I52"/>
  </mergeCells>
  <hyperlinks>
    <hyperlink ref="D17" r:id="rId1" xr:uid="{0D21AED9-B9FD-403C-A469-2DA4051B3C89}"/>
    <hyperlink ref="D18" r:id="rId2" xr:uid="{4CB1455D-75F4-4860-9CED-0903B7A8D8D4}"/>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D6D-1604-425F-B563-426C32760CC4}">
  <sheetPr>
    <tabColor theme="0"/>
    <pageSetUpPr fitToPage="1"/>
  </sheetPr>
  <dimension ref="B1:Q57"/>
  <sheetViews>
    <sheetView showGridLines="0" zoomScale="90" zoomScaleNormal="90" zoomScaleSheetLayoutView="80" workbookViewId="0">
      <pane ySplit="13" topLeftCell="A14" activePane="bottomLeft" state="frozen"/>
      <selection pane="bottomLeft" activeCell="I18" sqref="I18"/>
    </sheetView>
  </sheetViews>
  <sheetFormatPr baseColWidth="10" defaultColWidth="11.44140625" defaultRowHeight="15" customHeight="1"/>
  <cols>
    <col min="1" max="1" width="3" style="68" customWidth="1"/>
    <col min="2" max="2" width="53.109375" style="68" customWidth="1"/>
    <col min="3" max="3" width="22.44140625" style="68" bestFit="1" customWidth="1"/>
    <col min="4" max="5" width="19.5546875" style="68" customWidth="1"/>
    <col min="6" max="6" width="1.109375" style="68" customWidth="1"/>
    <col min="7" max="7" width="51.109375" style="68" customWidth="1"/>
    <col min="8" max="8" width="12" style="69" customWidth="1"/>
    <col min="9" max="10" width="19.5546875" style="68" customWidth="1"/>
    <col min="11" max="11" width="2.5546875" style="68" customWidth="1"/>
    <col min="12" max="12" width="17.6640625" style="71" customWidth="1"/>
    <col min="13" max="13" width="16.6640625" style="68" customWidth="1"/>
    <col min="14" max="14" width="18.88671875" style="68" bestFit="1" customWidth="1"/>
    <col min="15" max="15" width="13.5546875" style="68" bestFit="1" customWidth="1"/>
    <col min="16" max="16" width="13.88671875" style="68" bestFit="1" customWidth="1"/>
    <col min="17" max="16384" width="11.44140625" style="68"/>
  </cols>
  <sheetData>
    <row r="1" spans="2:12" s="66" customFormat="1" ht="13.8">
      <c r="L1" s="67"/>
    </row>
    <row r="2" spans="2:12" s="66" customFormat="1" ht="13.8">
      <c r="L2" s="67"/>
    </row>
    <row r="3" spans="2:12" s="66" customFormat="1" ht="13.8">
      <c r="L3" s="67"/>
    </row>
    <row r="4" spans="2:12" s="66" customFormat="1" ht="13.8">
      <c r="L4" s="67"/>
    </row>
    <row r="5" spans="2:12" s="66" customFormat="1" ht="13.8">
      <c r="L5" s="67"/>
    </row>
    <row r="6" spans="2:12" s="66" customFormat="1" ht="13.8">
      <c r="L6" s="67"/>
    </row>
    <row r="7" spans="2:12" ht="13.8">
      <c r="J7" s="70"/>
    </row>
    <row r="8" spans="2:12" ht="13.8">
      <c r="B8" s="465" t="s">
        <v>111</v>
      </c>
      <c r="C8" s="465"/>
      <c r="D8" s="465"/>
      <c r="E8" s="465"/>
      <c r="F8" s="465"/>
      <c r="G8" s="465"/>
      <c r="H8" s="465"/>
      <c r="I8" s="465"/>
      <c r="J8" s="465"/>
    </row>
    <row r="9" spans="2:12" ht="13.8">
      <c r="B9" s="474" t="s">
        <v>78</v>
      </c>
      <c r="C9" s="474"/>
      <c r="D9" s="474"/>
      <c r="E9" s="474"/>
      <c r="F9" s="474"/>
      <c r="G9" s="474"/>
      <c r="H9" s="474"/>
      <c r="I9" s="474"/>
      <c r="J9" s="474"/>
    </row>
    <row r="10" spans="2:12" ht="13.8">
      <c r="B10" s="476" t="s">
        <v>864</v>
      </c>
      <c r="C10" s="476"/>
      <c r="D10" s="476"/>
      <c r="E10" s="476"/>
      <c r="F10" s="476"/>
      <c r="G10" s="476"/>
      <c r="H10" s="476"/>
      <c r="I10" s="476"/>
      <c r="J10" s="476"/>
    </row>
    <row r="11" spans="2:12" ht="13.8">
      <c r="B11" s="476" t="s">
        <v>332</v>
      </c>
      <c r="C11" s="476"/>
      <c r="D11" s="476"/>
      <c r="E11" s="476"/>
      <c r="F11" s="476"/>
      <c r="G11" s="476"/>
      <c r="H11" s="476"/>
      <c r="I11" s="476"/>
      <c r="J11" s="476"/>
    </row>
    <row r="12" spans="2:12" ht="13.8"/>
    <row r="13" spans="2:12" ht="25.2" customHeight="1">
      <c r="B13" s="74" t="s">
        <v>1</v>
      </c>
      <c r="C13" s="75"/>
      <c r="D13" s="76">
        <v>45473</v>
      </c>
      <c r="E13" s="76">
        <v>45291</v>
      </c>
      <c r="F13" s="76"/>
      <c r="G13" s="74" t="s">
        <v>4</v>
      </c>
      <c r="H13" s="74"/>
      <c r="I13" s="76">
        <v>45473</v>
      </c>
      <c r="J13" s="76">
        <v>45291</v>
      </c>
    </row>
    <row r="14" spans="2:12" ht="16.2" customHeight="1">
      <c r="B14" s="77" t="s">
        <v>2</v>
      </c>
      <c r="C14" s="78"/>
      <c r="D14" s="79"/>
      <c r="E14" s="79"/>
      <c r="F14" s="80"/>
      <c r="G14" s="147" t="s">
        <v>5</v>
      </c>
      <c r="H14" s="81"/>
      <c r="I14" s="320"/>
      <c r="J14" s="321"/>
      <c r="K14" s="82"/>
    </row>
    <row r="15" spans="2:12" ht="15" customHeight="1">
      <c r="B15" s="83" t="s">
        <v>75</v>
      </c>
      <c r="C15" s="84" t="s">
        <v>93</v>
      </c>
      <c r="D15" s="316">
        <v>2094469583</v>
      </c>
      <c r="E15" s="316">
        <v>1174685255</v>
      </c>
      <c r="F15" s="85"/>
      <c r="G15" s="86" t="s">
        <v>286</v>
      </c>
      <c r="H15" s="87" t="s">
        <v>333</v>
      </c>
      <c r="I15" s="317">
        <v>36581628</v>
      </c>
      <c r="J15" s="317">
        <v>54964293</v>
      </c>
      <c r="K15" s="82"/>
    </row>
    <row r="16" spans="2:12" ht="15" customHeight="1">
      <c r="B16" s="88" t="s">
        <v>10</v>
      </c>
      <c r="C16" s="89"/>
      <c r="D16" s="317">
        <v>2094469583</v>
      </c>
      <c r="E16" s="317">
        <v>1174685255</v>
      </c>
      <c r="F16" s="90"/>
      <c r="G16" s="86" t="s">
        <v>285</v>
      </c>
      <c r="H16" s="87"/>
      <c r="I16" s="317">
        <v>0</v>
      </c>
      <c r="J16" s="317">
        <v>0</v>
      </c>
      <c r="K16" s="82"/>
    </row>
    <row r="17" spans="2:17" ht="15" customHeight="1">
      <c r="B17" s="88"/>
      <c r="C17" s="89"/>
      <c r="D17" s="317"/>
      <c r="E17" s="317"/>
      <c r="F17" s="90"/>
      <c r="G17" s="86" t="s">
        <v>82</v>
      </c>
      <c r="H17" s="87" t="s">
        <v>334</v>
      </c>
      <c r="I17" s="317">
        <v>0</v>
      </c>
      <c r="J17" s="317">
        <v>1250000</v>
      </c>
      <c r="K17" s="82"/>
    </row>
    <row r="18" spans="2:17" ht="15" customHeight="1">
      <c r="B18" s="88"/>
      <c r="C18" s="89"/>
      <c r="D18" s="317"/>
      <c r="E18" s="317"/>
      <c r="F18" s="90"/>
      <c r="G18" s="86" t="s">
        <v>64</v>
      </c>
      <c r="H18" s="87"/>
      <c r="I18" s="317">
        <v>46143</v>
      </c>
      <c r="J18" s="317">
        <v>6753294</v>
      </c>
      <c r="K18" s="82"/>
    </row>
    <row r="19" spans="2:17" ht="15" customHeight="1">
      <c r="B19" s="83" t="s">
        <v>49</v>
      </c>
      <c r="C19" s="84" t="s">
        <v>99</v>
      </c>
      <c r="D19" s="316">
        <v>1803376275</v>
      </c>
      <c r="E19" s="316">
        <v>403814854</v>
      </c>
      <c r="F19" s="85"/>
      <c r="G19" s="86" t="s">
        <v>83</v>
      </c>
      <c r="H19" s="87" t="s">
        <v>335</v>
      </c>
      <c r="I19" s="317">
        <v>245334999</v>
      </c>
      <c r="J19" s="317">
        <v>164838177</v>
      </c>
      <c r="K19" s="82"/>
    </row>
    <row r="20" spans="2:17" ht="15" customHeight="1">
      <c r="B20" s="88" t="s">
        <v>1205</v>
      </c>
      <c r="C20" s="84"/>
      <c r="D20" s="317">
        <v>1803376275</v>
      </c>
      <c r="E20" s="317">
        <v>403814854</v>
      </c>
      <c r="F20" s="85"/>
      <c r="G20" s="92"/>
      <c r="H20" s="87"/>
      <c r="I20" s="317"/>
      <c r="J20" s="317"/>
      <c r="K20" s="82"/>
    </row>
    <row r="21" spans="2:17" ht="13.8">
      <c r="B21" s="88"/>
      <c r="C21" s="89"/>
      <c r="D21" s="317"/>
      <c r="E21" s="317"/>
      <c r="F21" s="90"/>
      <c r="G21" s="92"/>
      <c r="H21" s="87"/>
      <c r="I21" s="317"/>
      <c r="J21" s="317"/>
      <c r="K21" s="82"/>
    </row>
    <row r="22" spans="2:17" ht="13.8">
      <c r="B22" s="83" t="s">
        <v>224</v>
      </c>
      <c r="C22" s="84" t="s">
        <v>248</v>
      </c>
      <c r="D22" s="316">
        <v>144435406</v>
      </c>
      <c r="E22" s="316">
        <v>101487929</v>
      </c>
      <c r="F22" s="85"/>
      <c r="G22" s="92"/>
      <c r="H22" s="87"/>
      <c r="I22" s="317"/>
      <c r="J22" s="317"/>
      <c r="K22" s="82"/>
    </row>
    <row r="23" spans="2:17" ht="13.8">
      <c r="B23" s="88" t="s">
        <v>225</v>
      </c>
      <c r="C23" s="84"/>
      <c r="D23" s="317">
        <v>144435406</v>
      </c>
      <c r="E23" s="317">
        <v>101487929</v>
      </c>
      <c r="F23" s="85"/>
      <c r="G23" s="92"/>
      <c r="H23" s="87"/>
      <c r="I23" s="322"/>
      <c r="J23" s="322"/>
      <c r="K23" s="82"/>
    </row>
    <row r="24" spans="2:17" ht="13.8">
      <c r="B24" s="93"/>
      <c r="C24" s="94"/>
      <c r="D24" s="317"/>
      <c r="E24" s="317"/>
      <c r="F24" s="95"/>
      <c r="G24" s="96"/>
      <c r="H24" s="96"/>
      <c r="I24" s="316"/>
      <c r="J24" s="316"/>
      <c r="K24" s="97"/>
    </row>
    <row r="25" spans="2:17" s="69" customFormat="1" ht="13.8">
      <c r="B25" s="83" t="s">
        <v>94</v>
      </c>
      <c r="C25" s="84" t="s">
        <v>249</v>
      </c>
      <c r="D25" s="316">
        <v>324247735</v>
      </c>
      <c r="E25" s="316">
        <v>280429161</v>
      </c>
      <c r="F25" s="85"/>
      <c r="G25" s="92"/>
      <c r="H25" s="87"/>
      <c r="I25" s="317"/>
      <c r="J25" s="317"/>
      <c r="K25" s="82"/>
      <c r="L25" s="98"/>
      <c r="M25" s="68"/>
      <c r="N25" s="68"/>
      <c r="O25" s="68"/>
      <c r="P25" s="68"/>
      <c r="Q25" s="68"/>
    </row>
    <row r="26" spans="2:17" ht="13.8">
      <c r="B26" s="88"/>
      <c r="C26" s="99"/>
      <c r="D26" s="317"/>
      <c r="E26" s="317"/>
      <c r="F26" s="90"/>
      <c r="G26" s="87" t="s">
        <v>15</v>
      </c>
      <c r="H26" s="87"/>
      <c r="I26" s="316">
        <v>281962770</v>
      </c>
      <c r="J26" s="316">
        <v>227805764</v>
      </c>
      <c r="K26" s="82"/>
    </row>
    <row r="27" spans="2:17" ht="13.8">
      <c r="B27" s="83" t="s">
        <v>11</v>
      </c>
      <c r="C27" s="100"/>
      <c r="D27" s="316">
        <v>4366528999</v>
      </c>
      <c r="E27" s="316">
        <v>1960417199</v>
      </c>
      <c r="F27" s="85"/>
      <c r="G27" s="87"/>
      <c r="H27" s="87"/>
      <c r="I27" s="316"/>
      <c r="J27" s="316"/>
      <c r="K27" s="82"/>
    </row>
    <row r="28" spans="2:17" ht="13.8">
      <c r="B28" s="83"/>
      <c r="C28" s="100"/>
      <c r="D28" s="316"/>
      <c r="E28" s="316"/>
      <c r="F28" s="85"/>
      <c r="G28" s="101" t="s">
        <v>31</v>
      </c>
      <c r="H28" s="101"/>
      <c r="I28" s="317"/>
      <c r="J28" s="317"/>
      <c r="K28" s="82"/>
    </row>
    <row r="29" spans="2:17" ht="13.8">
      <c r="B29" s="83" t="s">
        <v>3</v>
      </c>
      <c r="C29" s="100"/>
      <c r="D29" s="317"/>
      <c r="E29" s="317"/>
      <c r="F29" s="90"/>
      <c r="G29" s="101"/>
      <c r="H29" s="101"/>
      <c r="I29" s="317"/>
      <c r="J29" s="317"/>
      <c r="K29" s="82"/>
    </row>
    <row r="30" spans="2:17" ht="13.8">
      <c r="B30" s="83"/>
      <c r="C30" s="100"/>
      <c r="D30" s="317"/>
      <c r="E30" s="317"/>
      <c r="F30" s="90"/>
      <c r="G30" s="101" t="s">
        <v>132</v>
      </c>
      <c r="H30" s="101"/>
      <c r="I30" s="316">
        <v>0</v>
      </c>
      <c r="J30" s="316">
        <v>0</v>
      </c>
      <c r="K30" s="82"/>
    </row>
    <row r="31" spans="2:17" ht="13.8">
      <c r="B31" s="83" t="s">
        <v>74</v>
      </c>
      <c r="C31" s="100"/>
      <c r="D31" s="316">
        <v>0</v>
      </c>
      <c r="E31" s="316">
        <v>0</v>
      </c>
      <c r="F31" s="85"/>
      <c r="H31" s="102"/>
      <c r="I31" s="316"/>
      <c r="J31" s="316"/>
      <c r="K31" s="82"/>
    </row>
    <row r="32" spans="2:17" ht="13.8">
      <c r="B32" s="88"/>
      <c r="C32" s="99"/>
      <c r="D32" s="317"/>
      <c r="E32" s="317"/>
      <c r="F32" s="90"/>
      <c r="G32" s="101"/>
      <c r="H32" s="102"/>
      <c r="I32" s="317"/>
      <c r="J32" s="317"/>
      <c r="K32" s="82"/>
    </row>
    <row r="33" spans="2:17" ht="13.8">
      <c r="B33" s="83" t="s">
        <v>59</v>
      </c>
      <c r="C33" s="100"/>
      <c r="D33" s="316">
        <v>0</v>
      </c>
      <c r="E33" s="316">
        <v>0</v>
      </c>
      <c r="F33" s="90"/>
      <c r="G33" s="87" t="s">
        <v>32</v>
      </c>
      <c r="H33" s="87"/>
      <c r="I33" s="318">
        <v>0</v>
      </c>
      <c r="J33" s="318">
        <v>0</v>
      </c>
      <c r="K33" s="82"/>
    </row>
    <row r="34" spans="2:17" ht="13.8">
      <c r="B34" s="103"/>
      <c r="C34" s="104"/>
      <c r="D34" s="317"/>
      <c r="E34" s="317"/>
      <c r="F34" s="85"/>
      <c r="G34" s="87" t="s">
        <v>108</v>
      </c>
      <c r="H34" s="87"/>
      <c r="I34" s="318">
        <v>281962770</v>
      </c>
      <c r="J34" s="318">
        <v>227805764</v>
      </c>
      <c r="K34" s="82"/>
    </row>
    <row r="35" spans="2:17" ht="13.8">
      <c r="B35" s="83" t="s">
        <v>95</v>
      </c>
      <c r="C35" s="84" t="s">
        <v>250</v>
      </c>
      <c r="D35" s="316">
        <v>543275261</v>
      </c>
      <c r="E35" s="316">
        <v>526308985</v>
      </c>
      <c r="F35" s="90"/>
      <c r="G35" s="87"/>
      <c r="H35" s="87"/>
      <c r="I35" s="318"/>
      <c r="J35" s="318"/>
      <c r="K35" s="82"/>
    </row>
    <row r="36" spans="2:17" ht="13.8">
      <c r="B36" s="88" t="s">
        <v>226</v>
      </c>
      <c r="C36" s="73"/>
      <c r="D36" s="439">
        <v>-115966488</v>
      </c>
      <c r="E36" s="317">
        <v>0</v>
      </c>
      <c r="F36" s="90"/>
      <c r="G36" s="105"/>
      <c r="H36" s="102"/>
      <c r="I36" s="317"/>
      <c r="J36" s="317"/>
      <c r="K36" s="82"/>
    </row>
    <row r="37" spans="2:17" ht="13.8">
      <c r="B37" s="93"/>
      <c r="C37" s="94"/>
      <c r="D37" s="317"/>
      <c r="E37" s="317"/>
      <c r="F37" s="90"/>
      <c r="G37" s="105"/>
      <c r="H37" s="102"/>
      <c r="I37" s="317"/>
      <c r="J37" s="317"/>
      <c r="K37" s="82"/>
    </row>
    <row r="38" spans="2:17" ht="13.8">
      <c r="B38" s="106" t="s">
        <v>96</v>
      </c>
      <c r="C38" s="84" t="s">
        <v>251</v>
      </c>
      <c r="D38" s="316">
        <v>659448113</v>
      </c>
      <c r="E38" s="316">
        <v>630573919</v>
      </c>
      <c r="F38" s="90"/>
      <c r="G38" s="105"/>
      <c r="H38" s="102"/>
      <c r="I38" s="317"/>
      <c r="J38" s="317"/>
      <c r="K38" s="82"/>
    </row>
    <row r="39" spans="2:17" ht="13.8">
      <c r="B39" s="88" t="s">
        <v>821</v>
      </c>
      <c r="C39" s="73"/>
      <c r="D39" s="439">
        <v>-63057390</v>
      </c>
      <c r="E39" s="317">
        <v>0</v>
      </c>
      <c r="F39" s="90"/>
      <c r="G39" s="105"/>
      <c r="H39" s="102"/>
      <c r="I39" s="317"/>
      <c r="J39" s="317"/>
      <c r="K39" s="82"/>
    </row>
    <row r="40" spans="2:17" ht="13.8">
      <c r="B40" s="106"/>
      <c r="C40" s="89"/>
      <c r="D40" s="316"/>
      <c r="E40" s="316"/>
      <c r="F40" s="90"/>
      <c r="G40" s="87" t="s">
        <v>12</v>
      </c>
      <c r="H40" s="102"/>
      <c r="I40" s="316">
        <v>5320520009</v>
      </c>
      <c r="J40" s="316">
        <v>3101748622</v>
      </c>
      <c r="K40" s="82"/>
    </row>
    <row r="41" spans="2:17" ht="13.8">
      <c r="B41" s="107" t="s">
        <v>127</v>
      </c>
      <c r="C41" s="84" t="s">
        <v>249</v>
      </c>
      <c r="D41" s="316">
        <v>212254284</v>
      </c>
      <c r="E41" s="316">
        <v>212254283</v>
      </c>
      <c r="F41" s="85"/>
      <c r="H41" s="87"/>
      <c r="I41" s="318"/>
      <c r="J41" s="318"/>
      <c r="K41" s="82"/>
    </row>
    <row r="42" spans="2:17" ht="13.95" customHeight="1">
      <c r="B42" s="82"/>
      <c r="C42" s="84"/>
      <c r="D42" s="316"/>
      <c r="E42" s="316"/>
      <c r="F42" s="95"/>
      <c r="G42" s="477" t="s">
        <v>65</v>
      </c>
      <c r="H42" s="478"/>
      <c r="I42" s="318">
        <v>5320520009</v>
      </c>
      <c r="J42" s="318">
        <v>3101748622</v>
      </c>
      <c r="K42" s="82"/>
    </row>
    <row r="43" spans="2:17" ht="30" customHeight="1">
      <c r="B43" s="107" t="s">
        <v>13</v>
      </c>
      <c r="C43" s="72"/>
      <c r="D43" s="318">
        <v>1235953780</v>
      </c>
      <c r="E43" s="318">
        <v>1369137187</v>
      </c>
      <c r="F43" s="108"/>
      <c r="G43" s="477"/>
      <c r="H43" s="478"/>
      <c r="I43" s="317"/>
      <c r="J43" s="317"/>
      <c r="K43" s="111"/>
    </row>
    <row r="44" spans="2:17" ht="15" customHeight="1">
      <c r="B44" s="83"/>
      <c r="C44" s="84"/>
      <c r="D44" s="316"/>
      <c r="E44" s="316"/>
      <c r="F44" s="109"/>
      <c r="G44" s="314"/>
      <c r="H44" s="314"/>
      <c r="I44" s="317"/>
      <c r="J44" s="317"/>
      <c r="K44" s="111"/>
    </row>
    <row r="45" spans="2:17" ht="15" customHeight="1">
      <c r="B45" s="83"/>
      <c r="C45" s="84"/>
      <c r="D45" s="316"/>
      <c r="E45" s="316"/>
      <c r="F45" s="109"/>
      <c r="G45" s="110"/>
      <c r="H45" s="101"/>
      <c r="I45" s="317"/>
      <c r="J45" s="317"/>
      <c r="K45" s="111"/>
    </row>
    <row r="46" spans="2:17" ht="15" customHeight="1">
      <c r="B46" s="113" t="s">
        <v>14</v>
      </c>
      <c r="C46" s="114"/>
      <c r="D46" s="440">
        <v>5602482779</v>
      </c>
      <c r="E46" s="319">
        <v>3329554386</v>
      </c>
      <c r="F46" s="115"/>
      <c r="G46" s="475" t="s">
        <v>16</v>
      </c>
      <c r="H46" s="475"/>
      <c r="I46" s="319">
        <v>5602482779</v>
      </c>
      <c r="J46" s="319">
        <v>3329554386</v>
      </c>
      <c r="K46" s="111"/>
      <c r="L46" s="116"/>
      <c r="M46" s="116"/>
    </row>
    <row r="47" spans="2:17" s="36" customFormat="1" ht="7.2" customHeight="1">
      <c r="B47" s="174"/>
      <c r="E47" s="175"/>
      <c r="G47" s="169"/>
      <c r="H47" s="169"/>
      <c r="I47" s="169"/>
      <c r="M47" s="68"/>
      <c r="N47" s="68"/>
      <c r="O47" s="68"/>
      <c r="P47" s="68"/>
      <c r="Q47" s="68"/>
    </row>
    <row r="48" spans="2:17" ht="15" customHeight="1">
      <c r="B48" s="91" t="s">
        <v>860</v>
      </c>
      <c r="C48" s="91"/>
      <c r="D48" s="343"/>
      <c r="E48" s="91"/>
      <c r="F48" s="91"/>
      <c r="G48" s="91"/>
      <c r="H48" s="91"/>
      <c r="I48" s="91"/>
      <c r="J48" s="91"/>
      <c r="K48" s="71"/>
      <c r="M48" s="112"/>
      <c r="N48" s="112"/>
    </row>
    <row r="49" spans="2:14" ht="15" customHeight="1">
      <c r="K49" s="71"/>
      <c r="M49" s="112"/>
      <c r="N49" s="112"/>
    </row>
    <row r="50" spans="2:14" ht="15" customHeight="1">
      <c r="K50" s="71"/>
      <c r="M50" s="112"/>
      <c r="N50" s="112"/>
    </row>
    <row r="51" spans="2:14" ht="15" customHeight="1">
      <c r="K51" s="71"/>
      <c r="M51" s="112"/>
      <c r="N51" s="112"/>
    </row>
    <row r="52" spans="2:14" ht="15" customHeight="1">
      <c r="D52" s="117"/>
      <c r="K52" s="71"/>
      <c r="M52" s="112"/>
      <c r="N52" s="112"/>
    </row>
    <row r="53" spans="2:14" ht="15" customHeight="1">
      <c r="B53" s="118"/>
      <c r="C53" s="118"/>
      <c r="D53" s="118"/>
      <c r="E53" s="118"/>
      <c r="F53" s="118"/>
      <c r="G53" s="118"/>
      <c r="H53" s="118"/>
      <c r="I53" s="118"/>
      <c r="J53" s="118"/>
      <c r="M53" s="112"/>
      <c r="N53" s="112"/>
    </row>
    <row r="54" spans="2:14" s="84" customFormat="1" ht="15" customHeight="1">
      <c r="B54" s="119"/>
      <c r="C54" s="119"/>
      <c r="D54" s="119"/>
      <c r="F54" s="118"/>
      <c r="G54" s="119"/>
      <c r="K54" s="66"/>
      <c r="L54" s="120"/>
      <c r="M54" s="121"/>
      <c r="N54" s="121"/>
    </row>
    <row r="55" spans="2:14" s="89" customFormat="1" ht="15" customHeight="1">
      <c r="B55" s="122"/>
      <c r="D55" s="122"/>
      <c r="F55" s="122"/>
      <c r="G55" s="122"/>
      <c r="J55" s="122"/>
      <c r="K55" s="123"/>
      <c r="L55" s="124"/>
      <c r="M55" s="125"/>
      <c r="N55" s="125"/>
    </row>
    <row r="56" spans="2:14" s="84" customFormat="1" ht="15" customHeight="1">
      <c r="B56" s="126"/>
      <c r="L56" s="120"/>
      <c r="M56" s="121"/>
      <c r="N56" s="121"/>
    </row>
    <row r="57" spans="2:14" ht="15" customHeight="1">
      <c r="B57" s="127"/>
      <c r="C57" s="127"/>
    </row>
  </sheetData>
  <customSheetViews>
    <customSheetView guid="{52ACAEC5-A07E-476F-A492-622AB5A07DC8}" scale="90" showPageBreaks="1" showGridLines="0" fitToPage="1" printArea="1">
      <pane ySplit="13" topLeftCell="A14" activePane="bottomLeft" state="frozen"/>
      <selection pane="bottomLeft" activeCell="G4" sqref="G4"/>
      <colBreaks count="1" manualBreakCount="1">
        <brk id="10" max="1048575" man="1"/>
      </colBreaks>
      <pageMargins left="0.23622047244094491" right="0.23622047244094491" top="0.74803149606299213" bottom="0.74803149606299213" header="0.31496062992125984" footer="0.31496062992125984"/>
      <pageSetup paperSize="9" scale="64" orientation="landscape" r:id="rId1"/>
    </customSheetView>
    <customSheetView guid="{0A2CCCB3-571A-4A67-B569-64E7C0BD6DFC}" scale="80" showGridLines="0" fitToPage="1">
      <pane ySplit="14" topLeftCell="A15" activePane="bottomLeft" state="frozen"/>
      <selection pane="bottomLeft" activeCell="D21" sqref="D21"/>
      <colBreaks count="1" manualBreakCount="1">
        <brk id="10" max="1048575" man="1"/>
      </colBreaks>
      <pageMargins left="0.23622047244094491" right="0.23622047244094491" top="0.74803149606299213" bottom="0.74803149606299213" header="0.31496062992125984" footer="0.31496062992125984"/>
      <pageSetup paperSize="9" scale="64" orientation="landscape" r:id="rId2"/>
    </customSheetView>
  </customSheetViews>
  <mergeCells count="6">
    <mergeCell ref="B8:J8"/>
    <mergeCell ref="B9:J9"/>
    <mergeCell ref="G46:H46"/>
    <mergeCell ref="B10:J10"/>
    <mergeCell ref="B11:J11"/>
    <mergeCell ref="G42:H43"/>
  </mergeCells>
  <pageMargins left="0.23622047244094491" right="0.23622047244094491" top="0.74803149606299213" bottom="0.74803149606299213" header="0.31496062992125984" footer="0.31496062992125984"/>
  <pageSetup paperSize="9" scale="64" orientation="landscape" r:id="rId3"/>
  <colBreaks count="1" manualBreakCount="1">
    <brk id="10" max="1048575"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7656-223E-4655-836D-E1F67322B26B}">
  <sheetPr>
    <tabColor theme="0"/>
    <pageSetUpPr fitToPage="1"/>
  </sheetPr>
  <dimension ref="A1:G39"/>
  <sheetViews>
    <sheetView showGridLines="0" zoomScale="90" zoomScaleNormal="90" zoomScaleSheetLayoutView="90" workbookViewId="0">
      <pane ySplit="13" topLeftCell="A14" activePane="bottomLeft" state="frozen"/>
      <selection pane="bottomLeft" activeCell="G17" sqref="G17"/>
    </sheetView>
  </sheetViews>
  <sheetFormatPr baseColWidth="10" defaultColWidth="11.44140625" defaultRowHeight="13.2"/>
  <cols>
    <col min="1" max="1" width="2.88671875" style="36" customWidth="1"/>
    <col min="2" max="2" width="53.88671875" style="36" customWidth="1"/>
    <col min="3" max="4" width="15.44140625" style="36" customWidth="1"/>
    <col min="5" max="6" width="19.6640625" style="36" customWidth="1"/>
    <col min="7" max="7" width="17.88671875" style="36" bestFit="1" customWidth="1"/>
    <col min="8" max="16384" width="11.44140625" style="36"/>
  </cols>
  <sheetData>
    <row r="1" spans="1:7" s="33" customFormat="1"/>
    <row r="2" spans="1:7" s="33" customFormat="1"/>
    <row r="3" spans="1:7" s="33" customFormat="1"/>
    <row r="4" spans="1:7" s="33" customFormat="1"/>
    <row r="5" spans="1:7" s="33" customFormat="1"/>
    <row r="6" spans="1:7" s="33" customFormat="1"/>
    <row r="7" spans="1:7" s="33" customFormat="1"/>
    <row r="8" spans="1:7">
      <c r="B8" s="479" t="s">
        <v>111</v>
      </c>
      <c r="C8" s="479"/>
      <c r="D8" s="479"/>
      <c r="E8" s="479"/>
      <c r="F8" s="479"/>
      <c r="G8" s="144"/>
    </row>
    <row r="9" spans="1:7">
      <c r="B9" s="480" t="s">
        <v>77</v>
      </c>
      <c r="C9" s="480"/>
      <c r="D9" s="480"/>
      <c r="E9" s="480"/>
      <c r="F9" s="480"/>
      <c r="G9" s="39"/>
    </row>
    <row r="10" spans="1:7">
      <c r="B10" s="40" t="s">
        <v>1206</v>
      </c>
      <c r="C10" s="40"/>
      <c r="D10" s="40"/>
      <c r="E10" s="40"/>
      <c r="F10" s="40"/>
      <c r="G10" s="40"/>
    </row>
    <row r="11" spans="1:7">
      <c r="B11" s="467" t="s">
        <v>332</v>
      </c>
      <c r="C11" s="467"/>
      <c r="D11" s="467"/>
      <c r="E11" s="467"/>
      <c r="F11" s="467"/>
      <c r="G11" s="39"/>
    </row>
    <row r="12" spans="1:7">
      <c r="B12" s="480"/>
      <c r="C12" s="480"/>
      <c r="D12" s="480"/>
      <c r="E12" s="480"/>
      <c r="F12" s="480"/>
      <c r="G12" s="39"/>
    </row>
    <row r="13" spans="1:7" ht="25.2" customHeight="1">
      <c r="B13" s="148"/>
      <c r="C13" s="148"/>
      <c r="D13" s="148"/>
      <c r="E13" s="76">
        <v>45473</v>
      </c>
      <c r="F13" s="76">
        <v>45107</v>
      </c>
    </row>
    <row r="14" spans="1:7" ht="15" customHeight="1">
      <c r="A14" s="149"/>
      <c r="B14" s="150" t="s">
        <v>54</v>
      </c>
      <c r="C14" s="151"/>
      <c r="D14" s="151"/>
      <c r="E14" s="152">
        <v>988091315</v>
      </c>
      <c r="F14" s="443">
        <v>0</v>
      </c>
    </row>
    <row r="15" spans="1:7" ht="15" customHeight="1">
      <c r="A15" s="149"/>
      <c r="B15" s="153" t="s">
        <v>130</v>
      </c>
      <c r="C15" s="154"/>
      <c r="D15" s="59"/>
      <c r="E15" s="442">
        <v>0</v>
      </c>
      <c r="F15" s="442">
        <v>0</v>
      </c>
    </row>
    <row r="16" spans="1:7" ht="15" customHeight="1">
      <c r="A16" s="149"/>
      <c r="B16" s="157" t="s">
        <v>92</v>
      </c>
      <c r="C16" s="158"/>
      <c r="D16" s="159" t="s">
        <v>270</v>
      </c>
      <c r="E16" s="428">
        <v>89956490</v>
      </c>
      <c r="F16" s="442">
        <v>0</v>
      </c>
    </row>
    <row r="17" spans="1:7" ht="15" customHeight="1">
      <c r="A17" s="149"/>
      <c r="B17" s="157" t="s">
        <v>109</v>
      </c>
      <c r="C17" s="158"/>
      <c r="D17" s="159" t="s">
        <v>270</v>
      </c>
      <c r="E17" s="428">
        <v>898134825</v>
      </c>
      <c r="F17" s="442">
        <v>0</v>
      </c>
    </row>
    <row r="18" spans="1:7" ht="15" customHeight="1">
      <c r="A18" s="149"/>
      <c r="B18" s="153"/>
      <c r="C18" s="160"/>
      <c r="D18" s="59"/>
      <c r="E18" s="155"/>
      <c r="F18" s="323"/>
    </row>
    <row r="19" spans="1:7" ht="15" customHeight="1">
      <c r="A19" s="149"/>
      <c r="B19" s="161" t="s">
        <v>55</v>
      </c>
      <c r="C19" s="154"/>
      <c r="D19" s="162"/>
      <c r="E19" s="163">
        <v>-2769319928</v>
      </c>
      <c r="F19" s="163">
        <v>-290909.09090909088</v>
      </c>
    </row>
    <row r="20" spans="1:7" ht="15" customHeight="1">
      <c r="A20" s="149"/>
      <c r="B20" s="157" t="s">
        <v>88</v>
      </c>
      <c r="C20" s="158"/>
      <c r="D20" s="59" t="s">
        <v>301</v>
      </c>
      <c r="E20" s="155">
        <v>-295158294</v>
      </c>
      <c r="F20" s="442">
        <v>0</v>
      </c>
    </row>
    <row r="21" spans="1:7" ht="15" customHeight="1">
      <c r="A21" s="149"/>
      <c r="B21" s="157" t="s">
        <v>89</v>
      </c>
      <c r="C21" s="158"/>
      <c r="D21" s="59" t="s">
        <v>301</v>
      </c>
      <c r="E21" s="155">
        <v>-1774892732</v>
      </c>
      <c r="F21" s="155">
        <v>-290909.09090909088</v>
      </c>
    </row>
    <row r="22" spans="1:7" ht="15" customHeight="1">
      <c r="A22" s="149"/>
      <c r="B22" s="157" t="s">
        <v>90</v>
      </c>
      <c r="C22" s="158"/>
      <c r="D22" s="59" t="s">
        <v>301</v>
      </c>
      <c r="E22" s="155">
        <v>-4916163</v>
      </c>
      <c r="F22" s="442">
        <v>0</v>
      </c>
    </row>
    <row r="23" spans="1:7" ht="15" customHeight="1">
      <c r="A23" s="164"/>
      <c r="B23" s="153" t="s">
        <v>91</v>
      </c>
      <c r="C23" s="154"/>
      <c r="D23" s="59" t="s">
        <v>301</v>
      </c>
      <c r="E23" s="155">
        <v>-14958200</v>
      </c>
      <c r="F23" s="442">
        <v>0</v>
      </c>
    </row>
    <row r="24" spans="1:7" ht="15" customHeight="1">
      <c r="A24" s="165"/>
      <c r="B24" s="166" t="s">
        <v>68</v>
      </c>
      <c r="C24" s="167"/>
      <c r="D24" s="59" t="s">
        <v>301</v>
      </c>
      <c r="E24" s="155">
        <v>-679394539</v>
      </c>
      <c r="F24" s="442">
        <v>0</v>
      </c>
    </row>
    <row r="25" spans="1:7" ht="15" customHeight="1">
      <c r="A25" s="168"/>
      <c r="B25" s="153"/>
      <c r="D25" s="59"/>
      <c r="E25" s="155"/>
      <c r="F25" s="323"/>
    </row>
    <row r="26" spans="1:7" ht="15" customHeight="1">
      <c r="A26" s="149"/>
      <c r="B26" s="161" t="s">
        <v>84</v>
      </c>
      <c r="C26" s="160"/>
      <c r="D26" s="160"/>
      <c r="E26" s="163">
        <v>-1781228613</v>
      </c>
      <c r="F26" s="163">
        <v>-290909.09090909088</v>
      </c>
    </row>
    <row r="27" spans="1:7" ht="15" customHeight="1">
      <c r="A27" s="149"/>
      <c r="B27" s="161"/>
      <c r="C27" s="160"/>
      <c r="D27" s="160"/>
      <c r="E27" s="155"/>
      <c r="F27" s="323"/>
    </row>
    <row r="28" spans="1:7" ht="15" customHeight="1">
      <c r="A28" s="149"/>
      <c r="B28" s="161" t="s">
        <v>9</v>
      </c>
      <c r="C28" s="160"/>
      <c r="D28" s="160"/>
      <c r="E28" s="377">
        <v>0</v>
      </c>
      <c r="F28" s="443">
        <v>0</v>
      </c>
    </row>
    <row r="29" spans="1:7" ht="15" customHeight="1">
      <c r="A29" s="149"/>
      <c r="B29" s="161"/>
      <c r="C29" s="160"/>
      <c r="D29" s="160"/>
      <c r="E29" s="155"/>
      <c r="F29" s="323"/>
    </row>
    <row r="30" spans="1:7" ht="15" customHeight="1">
      <c r="A30" s="170"/>
      <c r="B30" s="171" t="s">
        <v>8</v>
      </c>
      <c r="C30" s="172"/>
      <c r="D30" s="172"/>
      <c r="E30" s="173">
        <v>-1781228613</v>
      </c>
      <c r="F30" s="173">
        <v>-290909.09090909088</v>
      </c>
      <c r="G30" s="378"/>
    </row>
    <row r="31" spans="1:7" ht="7.2" customHeight="1">
      <c r="B31" s="174"/>
      <c r="E31" s="175"/>
    </row>
    <row r="32" spans="1:7" ht="15" customHeight="1">
      <c r="B32" s="481" t="s">
        <v>860</v>
      </c>
      <c r="C32" s="481"/>
      <c r="D32" s="481"/>
      <c r="E32" s="481"/>
      <c r="F32" s="481"/>
    </row>
    <row r="33" spans="2:7" ht="15" customHeight="1">
      <c r="E33" s="156"/>
      <c r="G33" s="128"/>
    </row>
    <row r="34" spans="2:7" ht="15" customHeight="1">
      <c r="E34" s="156"/>
      <c r="F34" s="176"/>
      <c r="G34" s="128"/>
    </row>
    <row r="35" spans="2:7" ht="15" customHeight="1">
      <c r="E35" s="156"/>
      <c r="F35" s="176"/>
      <c r="G35" s="128"/>
    </row>
    <row r="36" spans="2:7" ht="15" customHeight="1">
      <c r="E36" s="156"/>
      <c r="F36" s="176"/>
      <c r="G36" s="128"/>
    </row>
    <row r="37" spans="2:7">
      <c r="B37" s="60"/>
      <c r="D37" s="60"/>
      <c r="E37" s="60"/>
      <c r="F37" s="143"/>
      <c r="G37" s="143"/>
    </row>
    <row r="38" spans="2:7">
      <c r="B38" s="144"/>
      <c r="D38" s="59"/>
      <c r="E38" s="59"/>
      <c r="F38" s="59"/>
      <c r="G38" s="59"/>
    </row>
    <row r="39" spans="2:7">
      <c r="B39" s="60"/>
      <c r="C39" s="60"/>
      <c r="E39" s="60"/>
      <c r="G39" s="60"/>
    </row>
  </sheetData>
  <customSheetViews>
    <customSheetView guid="{52ACAEC5-A07E-476F-A492-622AB5A07DC8}" scale="90" showPageBreaks="1" showGridLines="0" fitToPage="1" printArea="1">
      <pane ySplit="13" topLeftCell="A14" activePane="bottomLeft" state="frozen"/>
      <selection pane="bottomLeft" activeCell="E16" sqref="E16"/>
      <pageMargins left="0.48" right="0.39" top="0.74803149606299213" bottom="0.74803149606299213" header="0.31496062992125984" footer="0.31496062992125984"/>
      <printOptions horizontalCentered="1"/>
      <pageSetup paperSize="9" scale="74" orientation="portrait" r:id="rId1"/>
    </customSheetView>
    <customSheetView guid="{0A2CCCB3-571A-4A67-B569-64E7C0BD6DFC}" scale="90" showGridLines="0" fitToPage="1">
      <pane ySplit="14" topLeftCell="A22" activePane="bottomLeft" state="frozen"/>
      <selection pane="bottomLeft" activeCell="G31" sqref="G31"/>
      <pageMargins left="0.48" right="0.39" top="0.74803149606299213" bottom="0.74803149606299213" header="0.31496062992125984" footer="0.31496062992125984"/>
      <printOptions horizontalCentered="1"/>
      <pageSetup paperSize="9" scale="69" orientation="portrait" r:id="rId2"/>
    </customSheetView>
  </customSheetViews>
  <mergeCells count="5">
    <mergeCell ref="B8:F8"/>
    <mergeCell ref="B11:F11"/>
    <mergeCell ref="B12:F12"/>
    <mergeCell ref="B32:F32"/>
    <mergeCell ref="B9:F9"/>
  </mergeCells>
  <printOptions horizontalCentered="1"/>
  <pageMargins left="0.48" right="0.39" top="0.74803149606299213" bottom="0.74803149606299213" header="0.31496062992125984" footer="0.31496062992125984"/>
  <pageSetup paperSize="9" scale="74"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0FBF-96B0-4661-A816-680219E93B65}">
  <sheetPr>
    <tabColor theme="0"/>
    <pageSetUpPr fitToPage="1"/>
  </sheetPr>
  <dimension ref="B1:P57"/>
  <sheetViews>
    <sheetView showGridLines="0" zoomScale="90" zoomScaleNormal="90" zoomScaleSheetLayoutView="80" workbookViewId="0">
      <pane ySplit="14" topLeftCell="A15" activePane="bottomLeft" state="frozen"/>
      <selection pane="bottomLeft" activeCell="D21" sqref="D21"/>
    </sheetView>
  </sheetViews>
  <sheetFormatPr baseColWidth="10" defaultColWidth="11.44140625" defaultRowHeight="13.2"/>
  <cols>
    <col min="1" max="1" width="3.5546875" style="36" customWidth="1"/>
    <col min="2" max="2" width="29.6640625" style="128" customWidth="1"/>
    <col min="3" max="12" width="17.6640625" style="36" customWidth="1"/>
    <col min="13" max="13" width="19.44140625" style="36" bestFit="1" customWidth="1"/>
    <col min="14" max="14" width="15.109375" style="36" bestFit="1" customWidth="1"/>
    <col min="15" max="15" width="15.44140625" style="36" bestFit="1" customWidth="1"/>
    <col min="16" max="16" width="21.88671875" style="36" bestFit="1" customWidth="1"/>
    <col min="17" max="16384" width="11.44140625" style="36"/>
  </cols>
  <sheetData>
    <row r="1" spans="2:13" s="33" customFormat="1"/>
    <row r="2" spans="2:13" s="33" customFormat="1"/>
    <row r="3" spans="2:13" s="33" customFormat="1"/>
    <row r="4" spans="2:13" s="33" customFormat="1"/>
    <row r="5" spans="2:13" s="33" customFormat="1"/>
    <row r="6" spans="2:13" s="33" customFormat="1"/>
    <row r="7" spans="2:13" s="33" customFormat="1"/>
    <row r="8" spans="2:13">
      <c r="B8" s="482" t="s">
        <v>111</v>
      </c>
      <c r="C8" s="482"/>
      <c r="D8" s="482"/>
      <c r="E8" s="482"/>
      <c r="F8" s="482"/>
      <c r="G8" s="482"/>
      <c r="H8" s="482"/>
      <c r="I8" s="482"/>
      <c r="J8" s="482"/>
      <c r="K8" s="482"/>
      <c r="L8" s="482"/>
    </row>
    <row r="9" spans="2:13">
      <c r="B9" s="483" t="s">
        <v>97</v>
      </c>
      <c r="C9" s="483"/>
      <c r="D9" s="483"/>
      <c r="E9" s="483"/>
      <c r="F9" s="483"/>
      <c r="G9" s="483"/>
      <c r="H9" s="483"/>
      <c r="I9" s="483"/>
      <c r="J9" s="483"/>
      <c r="K9" s="483"/>
      <c r="L9" s="483"/>
    </row>
    <row r="10" spans="2:13">
      <c r="B10" s="467" t="s">
        <v>1206</v>
      </c>
      <c r="C10" s="467"/>
      <c r="D10" s="467"/>
      <c r="E10" s="467"/>
      <c r="F10" s="467"/>
      <c r="G10" s="467"/>
      <c r="H10" s="467"/>
      <c r="I10" s="467"/>
      <c r="J10" s="467"/>
      <c r="K10" s="467"/>
      <c r="L10" s="467"/>
    </row>
    <row r="11" spans="2:13">
      <c r="B11" s="467" t="s">
        <v>332</v>
      </c>
      <c r="C11" s="467"/>
      <c r="D11" s="467"/>
      <c r="E11" s="467"/>
      <c r="F11" s="467"/>
      <c r="G11" s="467"/>
      <c r="H11" s="467"/>
      <c r="I11" s="467"/>
      <c r="J11" s="467"/>
      <c r="K11" s="467"/>
      <c r="L11" s="467"/>
    </row>
    <row r="12" spans="2:13">
      <c r="B12" s="40"/>
      <c r="C12" s="39"/>
      <c r="D12" s="39"/>
      <c r="E12" s="39"/>
      <c r="F12" s="39"/>
      <c r="G12" s="39"/>
      <c r="H12" s="39"/>
      <c r="I12" s="39"/>
      <c r="J12" s="39"/>
      <c r="K12" s="39"/>
      <c r="L12" s="39"/>
    </row>
    <row r="13" spans="2:13" s="40" customFormat="1" ht="31.5" customHeight="1">
      <c r="B13" s="484" t="s">
        <v>18</v>
      </c>
      <c r="C13" s="484" t="s">
        <v>6</v>
      </c>
      <c r="D13" s="484"/>
      <c r="E13" s="484"/>
      <c r="F13" s="484" t="s">
        <v>7</v>
      </c>
      <c r="G13" s="484"/>
      <c r="H13" s="484"/>
      <c r="I13" s="484" t="s">
        <v>39</v>
      </c>
      <c r="J13" s="484"/>
      <c r="K13" s="484" t="s">
        <v>336</v>
      </c>
      <c r="L13" s="485"/>
    </row>
    <row r="14" spans="2:13" s="40" customFormat="1" ht="30" customHeight="1">
      <c r="B14" s="484"/>
      <c r="C14" s="48" t="s">
        <v>34</v>
      </c>
      <c r="D14" s="48" t="s">
        <v>35</v>
      </c>
      <c r="E14" s="48" t="s">
        <v>287</v>
      </c>
      <c r="F14" s="48" t="s">
        <v>36</v>
      </c>
      <c r="G14" s="48" t="s">
        <v>37</v>
      </c>
      <c r="H14" s="48" t="s">
        <v>38</v>
      </c>
      <c r="I14" s="48" t="s">
        <v>40</v>
      </c>
      <c r="J14" s="48" t="s">
        <v>41</v>
      </c>
      <c r="K14" s="76">
        <v>45473</v>
      </c>
      <c r="L14" s="76">
        <v>45107</v>
      </c>
    </row>
    <row r="15" spans="2:13" s="40" customFormat="1" ht="35.1" customHeight="1">
      <c r="B15" s="130" t="s">
        <v>824</v>
      </c>
      <c r="C15" s="132">
        <v>50000000000</v>
      </c>
      <c r="D15" s="132">
        <v>-45000000000</v>
      </c>
      <c r="E15" s="132">
        <v>5000000000</v>
      </c>
      <c r="F15" s="324">
        <v>0</v>
      </c>
      <c r="G15" s="324">
        <v>0</v>
      </c>
      <c r="H15" s="324">
        <v>0</v>
      </c>
      <c r="I15" s="324">
        <v>0</v>
      </c>
      <c r="J15" s="132">
        <v>-1898251378</v>
      </c>
      <c r="K15" s="132">
        <v>3101748622</v>
      </c>
      <c r="L15" s="324">
        <v>0</v>
      </c>
      <c r="M15" s="133"/>
    </row>
    <row r="16" spans="2:13" s="40" customFormat="1" ht="35.1" customHeight="1">
      <c r="B16" s="134" t="s">
        <v>42</v>
      </c>
      <c r="C16" s="135"/>
      <c r="D16" s="135"/>
      <c r="E16" s="135"/>
      <c r="F16" s="135"/>
      <c r="G16" s="135"/>
      <c r="H16" s="135"/>
      <c r="I16" s="135"/>
      <c r="J16" s="135"/>
      <c r="K16" s="135"/>
      <c r="L16" s="131"/>
      <c r="M16" s="136"/>
    </row>
    <row r="17" spans="2:16" s="40" customFormat="1" ht="35.1" customHeight="1">
      <c r="B17" s="137" t="s">
        <v>128</v>
      </c>
      <c r="C17" s="325">
        <v>0</v>
      </c>
      <c r="D17" s="135">
        <v>4000000000</v>
      </c>
      <c r="E17" s="135">
        <v>4000000000</v>
      </c>
      <c r="F17" s="325">
        <v>0</v>
      </c>
      <c r="G17" s="325">
        <v>0</v>
      </c>
      <c r="H17" s="325">
        <v>0</v>
      </c>
      <c r="I17" s="325">
        <v>0</v>
      </c>
      <c r="J17" s="325">
        <v>0</v>
      </c>
      <c r="K17" s="132">
        <v>4000000000</v>
      </c>
      <c r="L17" s="132">
        <v>5000000000</v>
      </c>
      <c r="O17" s="138"/>
    </row>
    <row r="18" spans="2:16" s="40" customFormat="1" ht="35.1" customHeight="1">
      <c r="B18" s="137" t="s">
        <v>106</v>
      </c>
      <c r="C18" s="325">
        <v>0</v>
      </c>
      <c r="D18" s="325">
        <v>0</v>
      </c>
      <c r="E18" s="325">
        <v>0</v>
      </c>
      <c r="F18" s="325">
        <v>0</v>
      </c>
      <c r="G18" s="325">
        <v>0</v>
      </c>
      <c r="H18" s="325">
        <v>0</v>
      </c>
      <c r="I18" s="135">
        <v>-1898251378</v>
      </c>
      <c r="J18" s="325">
        <v>1898251378</v>
      </c>
      <c r="K18" s="324">
        <v>0</v>
      </c>
      <c r="L18" s="324">
        <v>0</v>
      </c>
      <c r="O18" s="138"/>
    </row>
    <row r="19" spans="2:16" s="40" customFormat="1" ht="35.1" customHeight="1">
      <c r="B19" s="137" t="s">
        <v>43</v>
      </c>
      <c r="C19" s="325">
        <v>0</v>
      </c>
      <c r="D19" s="325">
        <v>0</v>
      </c>
      <c r="E19" s="325">
        <v>0</v>
      </c>
      <c r="F19" s="325">
        <v>0</v>
      </c>
      <c r="G19" s="325">
        <v>0</v>
      </c>
      <c r="H19" s="325">
        <v>0</v>
      </c>
      <c r="I19" s="325">
        <v>0</v>
      </c>
      <c r="J19" s="325">
        <v>0</v>
      </c>
      <c r="K19" s="324">
        <v>0</v>
      </c>
      <c r="L19" s="324">
        <v>0</v>
      </c>
      <c r="O19" s="138"/>
    </row>
    <row r="20" spans="2:16" s="40" customFormat="1" ht="35.1" customHeight="1">
      <c r="B20" s="130" t="s">
        <v>19</v>
      </c>
      <c r="C20" s="325">
        <v>0</v>
      </c>
      <c r="D20" s="325">
        <v>0</v>
      </c>
      <c r="E20" s="325">
        <v>0</v>
      </c>
      <c r="F20" s="325">
        <v>0</v>
      </c>
      <c r="G20" s="325">
        <v>0</v>
      </c>
      <c r="H20" s="325">
        <v>0</v>
      </c>
      <c r="I20" s="325">
        <v>0</v>
      </c>
      <c r="J20" s="135">
        <v>-1781228613</v>
      </c>
      <c r="K20" s="132">
        <v>-1781228613</v>
      </c>
      <c r="L20" s="132">
        <v>-290909.09090909088</v>
      </c>
      <c r="O20" s="138"/>
    </row>
    <row r="21" spans="2:16" s="40" customFormat="1" ht="35.1" customHeight="1">
      <c r="B21" s="134" t="s">
        <v>1199</v>
      </c>
      <c r="C21" s="132">
        <v>50000000000</v>
      </c>
      <c r="D21" s="132">
        <v>-41000000000</v>
      </c>
      <c r="E21" s="132">
        <v>9000000000</v>
      </c>
      <c r="F21" s="324">
        <v>0</v>
      </c>
      <c r="G21" s="324">
        <v>0</v>
      </c>
      <c r="H21" s="324">
        <v>0</v>
      </c>
      <c r="I21" s="132">
        <v>-1898251378</v>
      </c>
      <c r="J21" s="132">
        <v>-1781228613</v>
      </c>
      <c r="K21" s="132">
        <v>5320520009</v>
      </c>
      <c r="L21" s="324">
        <v>0</v>
      </c>
      <c r="M21" s="139"/>
      <c r="N21" s="136"/>
    </row>
    <row r="22" spans="2:16" s="40" customFormat="1" ht="35.1" customHeight="1">
      <c r="B22" s="134" t="s">
        <v>1207</v>
      </c>
      <c r="C22" s="324">
        <v>50000000000</v>
      </c>
      <c r="D22" s="132">
        <v>-45000000000</v>
      </c>
      <c r="E22" s="324">
        <v>5000000000</v>
      </c>
      <c r="F22" s="324">
        <v>0</v>
      </c>
      <c r="G22" s="324">
        <v>0</v>
      </c>
      <c r="H22" s="324">
        <v>0</v>
      </c>
      <c r="I22" s="324">
        <v>0</v>
      </c>
      <c r="J22" s="132">
        <v>-290909.09090909088</v>
      </c>
      <c r="K22" s="324">
        <v>0</v>
      </c>
      <c r="L22" s="324">
        <v>4999709090.909091</v>
      </c>
      <c r="M22" s="140"/>
      <c r="N22" s="136"/>
    </row>
    <row r="23" spans="2:16" ht="7.2" customHeight="1">
      <c r="B23" s="174"/>
      <c r="E23" s="175"/>
      <c r="G23" s="169"/>
      <c r="H23" s="169"/>
      <c r="I23" s="169"/>
    </row>
    <row r="24" spans="2:16" s="141" customFormat="1">
      <c r="B24" s="481" t="s">
        <v>860</v>
      </c>
      <c r="C24" s="481"/>
      <c r="D24" s="481"/>
      <c r="E24" s="481"/>
      <c r="F24" s="481"/>
      <c r="G24" s="481"/>
      <c r="H24" s="481"/>
      <c r="I24" s="481"/>
      <c r="J24" s="481"/>
      <c r="K24" s="481"/>
      <c r="L24" s="481"/>
    </row>
    <row r="25" spans="2:16">
      <c r="B25" s="36"/>
      <c r="M25" s="141"/>
      <c r="P25" s="142"/>
    </row>
    <row r="26" spans="2:16">
      <c r="B26" s="141"/>
      <c r="C26" s="141"/>
      <c r="D26" s="141"/>
      <c r="E26" s="141"/>
      <c r="F26" s="141"/>
      <c r="G26" s="141"/>
      <c r="H26" s="141"/>
      <c r="I26" s="141"/>
      <c r="J26" s="141"/>
      <c r="K26" s="141"/>
      <c r="L26" s="141"/>
      <c r="M26" s="141"/>
      <c r="N26" s="141"/>
      <c r="P26" s="142"/>
    </row>
    <row r="27" spans="2:16">
      <c r="B27" s="141"/>
      <c r="C27" s="141"/>
      <c r="D27" s="141"/>
      <c r="E27" s="141"/>
      <c r="F27" s="141"/>
      <c r="G27" s="141"/>
      <c r="H27" s="141"/>
      <c r="I27" s="141"/>
      <c r="J27" s="141"/>
      <c r="K27" s="141"/>
      <c r="L27" s="141"/>
      <c r="M27" s="141"/>
      <c r="N27" s="141"/>
      <c r="P27" s="142"/>
    </row>
    <row r="28" spans="2:16">
      <c r="B28" s="141"/>
      <c r="C28" s="141"/>
      <c r="D28" s="141"/>
      <c r="E28" s="141"/>
      <c r="F28" s="141"/>
      <c r="G28" s="141"/>
      <c r="H28" s="141"/>
      <c r="I28" s="141"/>
      <c r="J28" s="141"/>
      <c r="K28" s="141"/>
      <c r="L28" s="141"/>
      <c r="M28" s="141"/>
      <c r="N28" s="141"/>
      <c r="P28" s="142"/>
    </row>
    <row r="29" spans="2:16">
      <c r="B29" s="141"/>
      <c r="C29" s="141"/>
      <c r="D29" s="141"/>
      <c r="E29" s="141"/>
      <c r="F29" s="141"/>
      <c r="G29" s="141"/>
      <c r="H29" s="141"/>
      <c r="I29" s="141"/>
      <c r="J29" s="141"/>
      <c r="K29" s="141"/>
      <c r="L29" s="141"/>
      <c r="M29" s="141"/>
      <c r="N29" s="141"/>
      <c r="P29" s="142"/>
    </row>
    <row r="30" spans="2:16" s="143" customFormat="1" ht="15" customHeight="1">
      <c r="B30" s="141"/>
      <c r="C30" s="141"/>
      <c r="D30" s="141"/>
      <c r="E30" s="141"/>
      <c r="F30" s="141"/>
      <c r="G30" s="141"/>
      <c r="H30" s="141"/>
      <c r="I30" s="141"/>
      <c r="J30" s="141"/>
      <c r="K30" s="141"/>
      <c r="L30" s="141"/>
      <c r="M30" s="141"/>
      <c r="N30" s="141"/>
    </row>
    <row r="31" spans="2:16" s="59" customFormat="1" ht="15" customHeight="1">
      <c r="B31" s="141"/>
      <c r="C31" s="141"/>
      <c r="D31" s="141"/>
      <c r="E31" s="141"/>
      <c r="F31" s="141"/>
      <c r="G31" s="141"/>
      <c r="H31" s="141"/>
      <c r="I31" s="141"/>
      <c r="J31" s="141"/>
      <c r="K31" s="141"/>
      <c r="L31" s="141"/>
      <c r="M31" s="141"/>
      <c r="N31" s="141"/>
    </row>
    <row r="32" spans="2:16">
      <c r="B32" s="141"/>
      <c r="C32" s="141"/>
      <c r="D32" s="141"/>
      <c r="E32" s="141"/>
      <c r="F32" s="141"/>
      <c r="G32" s="141"/>
      <c r="H32" s="141"/>
      <c r="I32" s="141"/>
      <c r="J32" s="141"/>
      <c r="K32" s="141"/>
      <c r="L32" s="141"/>
      <c r="M32" s="141"/>
      <c r="N32" s="141"/>
      <c r="O32" s="142"/>
    </row>
    <row r="33" spans="2:15">
      <c r="B33" s="141"/>
      <c r="C33" s="141"/>
      <c r="D33" s="141"/>
      <c r="E33" s="141"/>
      <c r="F33" s="141"/>
      <c r="G33" s="141"/>
      <c r="H33" s="141"/>
      <c r="I33" s="141"/>
      <c r="J33" s="141"/>
      <c r="K33" s="141"/>
      <c r="L33" s="141"/>
      <c r="M33" s="141"/>
      <c r="N33" s="141"/>
      <c r="O33" s="142"/>
    </row>
    <row r="34" spans="2:15">
      <c r="B34" s="141"/>
      <c r="C34" s="141"/>
      <c r="D34" s="141"/>
      <c r="E34" s="141"/>
      <c r="F34" s="141"/>
      <c r="G34" s="141"/>
      <c r="H34" s="141"/>
      <c r="I34" s="141"/>
      <c r="J34" s="141"/>
      <c r="K34" s="141"/>
      <c r="L34" s="141"/>
      <c r="M34" s="141"/>
      <c r="N34" s="141"/>
    </row>
    <row r="35" spans="2:15">
      <c r="B35" s="141"/>
      <c r="C35" s="141"/>
      <c r="D35" s="141"/>
      <c r="E35" s="141"/>
      <c r="F35" s="141"/>
      <c r="G35" s="141"/>
      <c r="H35" s="141"/>
      <c r="I35" s="141"/>
      <c r="J35" s="141"/>
      <c r="K35" s="141"/>
      <c r="L35" s="141"/>
      <c r="M35" s="141"/>
      <c r="N35" s="141"/>
    </row>
    <row r="36" spans="2:15">
      <c r="B36" s="141"/>
      <c r="C36" s="141"/>
      <c r="D36" s="141"/>
      <c r="E36" s="141"/>
      <c r="F36" s="141"/>
      <c r="G36" s="141"/>
      <c r="H36" s="141"/>
      <c r="I36" s="141"/>
      <c r="J36" s="141"/>
      <c r="K36" s="141"/>
      <c r="L36" s="141"/>
      <c r="M36" s="141"/>
      <c r="N36" s="141"/>
    </row>
    <row r="37" spans="2:15">
      <c r="B37" s="141"/>
      <c r="C37" s="141"/>
      <c r="D37" s="141"/>
      <c r="E37" s="141"/>
      <c r="F37" s="141"/>
      <c r="G37" s="141"/>
      <c r="H37" s="141"/>
      <c r="I37" s="141"/>
      <c r="J37" s="141"/>
      <c r="K37" s="141"/>
      <c r="L37" s="141"/>
      <c r="M37" s="141"/>
      <c r="N37" s="141"/>
    </row>
    <row r="38" spans="2:15">
      <c r="B38" s="141"/>
      <c r="C38" s="141"/>
      <c r="D38" s="141"/>
      <c r="E38" s="141"/>
      <c r="F38" s="141"/>
      <c r="G38" s="141"/>
      <c r="H38" s="141"/>
      <c r="I38" s="141"/>
      <c r="J38" s="141"/>
      <c r="K38" s="141"/>
      <c r="L38" s="141"/>
      <c r="M38" s="141"/>
      <c r="N38" s="141"/>
    </row>
    <row r="39" spans="2:15">
      <c r="B39" s="141"/>
      <c r="C39" s="141"/>
      <c r="D39" s="141"/>
      <c r="E39" s="141"/>
      <c r="F39" s="141"/>
      <c r="G39" s="141"/>
      <c r="H39" s="141"/>
      <c r="I39" s="141"/>
      <c r="J39" s="141"/>
      <c r="K39" s="141"/>
      <c r="L39" s="141"/>
      <c r="M39" s="141"/>
      <c r="N39" s="141"/>
    </row>
    <row r="40" spans="2:15">
      <c r="B40" s="141"/>
      <c r="C40" s="141"/>
      <c r="D40" s="141"/>
      <c r="E40" s="141"/>
      <c r="F40" s="141"/>
      <c r="G40" s="141"/>
      <c r="H40" s="141"/>
      <c r="I40" s="141"/>
      <c r="J40" s="141"/>
      <c r="K40" s="141"/>
      <c r="L40" s="141"/>
      <c r="M40" s="141"/>
      <c r="N40" s="141"/>
    </row>
    <row r="41" spans="2:15">
      <c r="B41" s="141"/>
      <c r="C41" s="141"/>
      <c r="D41" s="141"/>
      <c r="E41" s="141"/>
      <c r="F41" s="141"/>
      <c r="G41" s="141"/>
      <c r="H41" s="141"/>
      <c r="I41" s="141"/>
      <c r="J41" s="141"/>
      <c r="K41" s="141"/>
      <c r="L41" s="141"/>
      <c r="M41" s="141"/>
      <c r="N41" s="141"/>
    </row>
    <row r="42" spans="2:15">
      <c r="B42" s="141"/>
      <c r="C42" s="141"/>
      <c r="D42" s="141"/>
      <c r="E42" s="141"/>
      <c r="F42" s="141"/>
      <c r="G42" s="141"/>
      <c r="H42" s="141"/>
      <c r="I42" s="141"/>
      <c r="J42" s="141"/>
      <c r="K42" s="141"/>
      <c r="L42" s="141"/>
      <c r="M42" s="141"/>
      <c r="N42" s="141"/>
    </row>
    <row r="43" spans="2:15">
      <c r="B43" s="141"/>
      <c r="C43" s="141"/>
      <c r="D43" s="141"/>
      <c r="E43" s="141"/>
      <c r="F43" s="141"/>
      <c r="G43" s="141"/>
      <c r="H43" s="141"/>
      <c r="I43" s="141"/>
      <c r="J43" s="141"/>
      <c r="K43" s="141"/>
      <c r="L43" s="141"/>
      <c r="M43" s="141"/>
      <c r="N43" s="141"/>
    </row>
    <row r="44" spans="2:15">
      <c r="B44" s="141"/>
      <c r="C44" s="141"/>
      <c r="D44" s="141"/>
      <c r="E44" s="141"/>
      <c r="F44" s="141"/>
      <c r="G44" s="141"/>
      <c r="H44" s="141"/>
      <c r="I44" s="141"/>
      <c r="J44" s="141"/>
      <c r="K44" s="141"/>
      <c r="L44" s="141"/>
      <c r="M44" s="141"/>
      <c r="N44" s="141"/>
    </row>
    <row r="57" spans="4:4">
      <c r="D57" s="36">
        <v>0</v>
      </c>
    </row>
  </sheetData>
  <customSheetViews>
    <customSheetView guid="{52ACAEC5-A07E-476F-A492-622AB5A07DC8}" scale="80" showPageBreaks="1" showGridLines="0" fitToPage="1" printArea="1">
      <pane ySplit="14" topLeftCell="A15" activePane="bottomLeft" state="frozen"/>
      <selection pane="bottomLeft" activeCell="B10" sqref="B10:L10"/>
      <pageMargins left="0.23622047244094491" right="0.23622047244094491" top="0.74803149606299213" bottom="0.74803149606299213" header="0.31496062992125984" footer="0.31496062992125984"/>
      <pageSetup paperSize="9" scale="69" orientation="landscape" r:id="rId1"/>
      <headerFooter alignWithMargins="0"/>
    </customSheetView>
    <customSheetView guid="{0A2CCCB3-571A-4A67-B569-64E7C0BD6DFC}" scale="80" showGridLines="0" fitToPage="1">
      <pane ySplit="15" topLeftCell="A16" activePane="bottomLeft" state="frozen"/>
      <selection pane="bottomLeft" activeCell="M22" sqref="M22"/>
      <pageMargins left="0.23622047244094491" right="0.23622047244094491" top="0.74803149606299213" bottom="0.74803149606299213" header="0.31496062992125984" footer="0.31496062992125984"/>
      <pageSetup paperSize="9" scale="68" orientation="landscape" r:id="rId2"/>
      <headerFooter alignWithMargins="0"/>
    </customSheetView>
  </customSheetViews>
  <mergeCells count="10">
    <mergeCell ref="B24:L24"/>
    <mergeCell ref="B8:L8"/>
    <mergeCell ref="B9:L9"/>
    <mergeCell ref="B10:L10"/>
    <mergeCell ref="B11:L11"/>
    <mergeCell ref="B13:B14"/>
    <mergeCell ref="C13:E13"/>
    <mergeCell ref="F13:H13"/>
    <mergeCell ref="I13:J13"/>
    <mergeCell ref="K13:L13"/>
  </mergeCells>
  <pageMargins left="0.23622047244094491" right="0.23622047244094491" top="0.74803149606299213" bottom="0.74803149606299213" header="0.31496062992125984" footer="0.31496062992125984"/>
  <pageSetup paperSize="9" scale="69"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6ECA-6AA7-4151-82E7-78161449B9DA}">
  <sheetPr>
    <tabColor theme="0"/>
    <pageSetUpPr fitToPage="1"/>
  </sheetPr>
  <dimension ref="B1:L61"/>
  <sheetViews>
    <sheetView showGridLines="0" zoomScale="90" zoomScaleNormal="90" zoomScaleSheetLayoutView="90" workbookViewId="0">
      <pane ySplit="13" topLeftCell="A14" activePane="bottomLeft" state="frozen"/>
      <selection pane="bottomLeft" activeCell="I44" sqref="I44"/>
    </sheetView>
  </sheetViews>
  <sheetFormatPr baseColWidth="10" defaultColWidth="11.44140625" defaultRowHeight="13.2"/>
  <cols>
    <col min="1" max="1" width="3.33203125" style="36" customWidth="1"/>
    <col min="2" max="2" width="52.5546875" style="128" customWidth="1"/>
    <col min="3" max="3" width="17" style="128" bestFit="1" customWidth="1"/>
    <col min="4" max="4" width="10.44140625" style="128" customWidth="1"/>
    <col min="5" max="5" width="24.5546875" style="128" customWidth="1"/>
    <col min="6" max="6" width="21.6640625" style="177" customWidth="1"/>
    <col min="7" max="8" width="3" style="36" customWidth="1"/>
    <col min="9" max="9" width="17.44140625" style="36" customWidth="1"/>
    <col min="10" max="10" width="19" style="36" bestFit="1" customWidth="1"/>
    <col min="11" max="16384" width="11.44140625" style="36"/>
  </cols>
  <sheetData>
    <row r="1" spans="2:9" s="33" customFormat="1"/>
    <row r="2" spans="2:9" s="33" customFormat="1"/>
    <row r="3" spans="2:9" s="33" customFormat="1"/>
    <row r="4" spans="2:9" s="33" customFormat="1"/>
    <row r="5" spans="2:9" s="33" customFormat="1"/>
    <row r="6" spans="2:9" s="33" customFormat="1"/>
    <row r="7" spans="2:9" s="33" customFormat="1"/>
    <row r="8" spans="2:9">
      <c r="B8" s="479" t="s">
        <v>111</v>
      </c>
      <c r="C8" s="479"/>
      <c r="D8" s="479"/>
      <c r="E8" s="479"/>
      <c r="F8" s="479"/>
      <c r="G8" s="479"/>
      <c r="H8" s="144"/>
      <c r="I8" s="144"/>
    </row>
    <row r="9" spans="2:9">
      <c r="B9" s="482" t="s">
        <v>76</v>
      </c>
      <c r="C9" s="482"/>
      <c r="D9" s="482"/>
      <c r="E9" s="482"/>
      <c r="F9" s="482"/>
      <c r="G9" s="178"/>
      <c r="H9" s="179"/>
      <c r="I9" s="179"/>
    </row>
    <row r="10" spans="2:9">
      <c r="B10" s="459" t="s">
        <v>1206</v>
      </c>
      <c r="C10" s="459"/>
      <c r="D10" s="459"/>
      <c r="E10" s="459"/>
      <c r="F10" s="459"/>
      <c r="G10" s="178"/>
      <c r="H10" s="179"/>
      <c r="I10" s="179"/>
    </row>
    <row r="11" spans="2:9">
      <c r="B11" s="467" t="s">
        <v>332</v>
      </c>
      <c r="C11" s="467"/>
      <c r="D11" s="467"/>
      <c r="E11" s="467"/>
      <c r="F11" s="467"/>
      <c r="G11" s="467"/>
      <c r="H11" s="179"/>
      <c r="I11" s="179"/>
    </row>
    <row r="12" spans="2:9">
      <c r="B12" s="45"/>
      <c r="C12" s="45"/>
      <c r="D12" s="45"/>
      <c r="E12" s="45"/>
      <c r="F12" s="40"/>
      <c r="G12" s="128"/>
    </row>
    <row r="13" spans="2:9" ht="25.2" customHeight="1">
      <c r="B13" s="180"/>
      <c r="C13" s="180"/>
      <c r="D13" s="180"/>
      <c r="E13" s="76">
        <v>45473</v>
      </c>
      <c r="F13" s="76">
        <v>45107</v>
      </c>
    </row>
    <row r="14" spans="2:9" ht="7.2" customHeight="1">
      <c r="B14" s="181"/>
      <c r="C14" s="182"/>
      <c r="D14" s="182"/>
      <c r="E14" s="183"/>
      <c r="F14" s="184"/>
    </row>
    <row r="15" spans="2:9">
      <c r="B15" s="487" t="s">
        <v>71</v>
      </c>
      <c r="C15" s="488"/>
      <c r="D15" s="488"/>
      <c r="E15" s="187"/>
      <c r="F15" s="187"/>
    </row>
    <row r="16" spans="2:9" ht="7.2" customHeight="1">
      <c r="B16" s="185"/>
      <c r="C16" s="186"/>
      <c r="D16" s="186"/>
      <c r="E16" s="187"/>
      <c r="F16" s="187"/>
    </row>
    <row r="17" spans="2:10" s="40" customFormat="1">
      <c r="B17" s="188" t="s">
        <v>66</v>
      </c>
      <c r="C17" s="189"/>
      <c r="D17" s="189"/>
      <c r="E17" s="187">
        <v>837041621</v>
      </c>
      <c r="F17" s="187">
        <v>0</v>
      </c>
      <c r="I17" s="36"/>
      <c r="J17" s="36"/>
    </row>
    <row r="18" spans="2:10" s="40" customFormat="1">
      <c r="B18" s="188" t="s">
        <v>104</v>
      </c>
      <c r="C18" s="189"/>
      <c r="D18" s="189"/>
      <c r="E18" s="326">
        <v>0</v>
      </c>
      <c r="F18" s="187">
        <v>0</v>
      </c>
      <c r="I18" s="36"/>
      <c r="J18" s="36"/>
    </row>
    <row r="19" spans="2:10" s="40" customFormat="1">
      <c r="B19" s="188" t="s">
        <v>20</v>
      </c>
      <c r="C19" s="189"/>
      <c r="D19" s="189"/>
      <c r="E19" s="187">
        <v>-837590614</v>
      </c>
      <c r="F19" s="187">
        <v>0</v>
      </c>
      <c r="I19" s="36"/>
      <c r="J19" s="36"/>
    </row>
    <row r="20" spans="2:10" s="40" customFormat="1">
      <c r="B20" s="188" t="s">
        <v>105</v>
      </c>
      <c r="C20" s="189"/>
      <c r="D20" s="189"/>
      <c r="E20" s="326">
        <v>0</v>
      </c>
      <c r="F20" s="187">
        <v>0</v>
      </c>
      <c r="I20" s="36"/>
      <c r="J20" s="36"/>
    </row>
    <row r="21" spans="2:10" s="40" customFormat="1" ht="31.5" customHeight="1">
      <c r="B21" s="489" t="s">
        <v>21</v>
      </c>
      <c r="C21" s="490"/>
      <c r="D21" s="490"/>
      <c r="E21" s="190">
        <v>-548993</v>
      </c>
      <c r="F21" s="190">
        <v>0</v>
      </c>
      <c r="I21" s="36"/>
      <c r="J21" s="36"/>
    </row>
    <row r="22" spans="2:10" s="40" customFormat="1">
      <c r="B22" s="185" t="s">
        <v>44</v>
      </c>
      <c r="C22" s="186"/>
      <c r="D22" s="186"/>
      <c r="E22" s="327">
        <v>0</v>
      </c>
      <c r="F22" s="327">
        <v>0</v>
      </c>
      <c r="I22" s="36"/>
      <c r="J22" s="36"/>
    </row>
    <row r="23" spans="2:10" s="40" customFormat="1">
      <c r="B23" s="188" t="s">
        <v>45</v>
      </c>
      <c r="C23" s="189"/>
      <c r="D23" s="186"/>
      <c r="E23" s="326">
        <v>0</v>
      </c>
      <c r="F23" s="187">
        <v>0</v>
      </c>
      <c r="I23" s="36"/>
      <c r="J23" s="36"/>
    </row>
    <row r="24" spans="2:10" s="40" customFormat="1">
      <c r="B24" s="185" t="s">
        <v>46</v>
      </c>
      <c r="C24" s="186"/>
      <c r="D24" s="186"/>
      <c r="E24" s="190">
        <v>-1754642114.1263001</v>
      </c>
      <c r="F24" s="190">
        <v>0</v>
      </c>
      <c r="I24" s="36"/>
      <c r="J24" s="36"/>
    </row>
    <row r="25" spans="2:10" s="40" customFormat="1">
      <c r="B25" s="188" t="s">
        <v>85</v>
      </c>
      <c r="C25" s="189"/>
      <c r="D25" s="186"/>
      <c r="E25" s="187">
        <v>-1754642114.1263001</v>
      </c>
      <c r="F25" s="187">
        <v>0</v>
      </c>
      <c r="H25" s="191"/>
      <c r="I25" s="36"/>
      <c r="J25" s="36"/>
    </row>
    <row r="26" spans="2:10" s="40" customFormat="1">
      <c r="B26" s="489" t="s">
        <v>47</v>
      </c>
      <c r="C26" s="490"/>
      <c r="D26" s="490"/>
      <c r="E26" s="190">
        <v>-1755191107.1263001</v>
      </c>
      <c r="F26" s="190">
        <v>0</v>
      </c>
      <c r="H26" s="191"/>
      <c r="I26" s="36"/>
      <c r="J26" s="36"/>
    </row>
    <row r="27" spans="2:10" s="40" customFormat="1">
      <c r="B27" s="188" t="s">
        <v>98</v>
      </c>
      <c r="C27" s="189"/>
      <c r="D27" s="186"/>
      <c r="E27" s="326">
        <v>0</v>
      </c>
      <c r="F27" s="187">
        <v>0</v>
      </c>
      <c r="H27" s="191"/>
      <c r="I27" s="36"/>
      <c r="J27" s="36"/>
    </row>
    <row r="28" spans="2:10" s="40" customFormat="1">
      <c r="B28" s="185" t="s">
        <v>22</v>
      </c>
      <c r="C28" s="186"/>
      <c r="D28" s="186"/>
      <c r="E28" s="190">
        <v>-1755191107.1263001</v>
      </c>
      <c r="F28" s="190">
        <v>0</v>
      </c>
      <c r="H28" s="191"/>
      <c r="I28" s="36"/>
      <c r="J28" s="36"/>
    </row>
    <row r="29" spans="2:10" s="40" customFormat="1">
      <c r="B29" s="185"/>
      <c r="C29" s="186"/>
      <c r="D29" s="186"/>
      <c r="E29" s="187"/>
      <c r="F29" s="187"/>
      <c r="H29" s="191"/>
      <c r="I29" s="36"/>
      <c r="J29" s="36"/>
    </row>
    <row r="30" spans="2:10" s="40" customFormat="1">
      <c r="B30" s="487" t="s">
        <v>110</v>
      </c>
      <c r="C30" s="488"/>
      <c r="D30" s="488"/>
      <c r="E30" s="187"/>
      <c r="F30" s="187"/>
      <c r="H30" s="191"/>
      <c r="I30" s="36"/>
      <c r="J30" s="36"/>
    </row>
    <row r="31" spans="2:10" ht="7.2" customHeight="1">
      <c r="B31" s="185"/>
      <c r="C31" s="186"/>
      <c r="D31" s="186"/>
      <c r="E31" s="187"/>
      <c r="F31" s="187"/>
    </row>
    <row r="32" spans="2:10" s="40" customFormat="1">
      <c r="B32" s="192" t="s">
        <v>48</v>
      </c>
      <c r="C32" s="193"/>
      <c r="D32" s="186"/>
      <c r="E32" s="326">
        <v>0</v>
      </c>
      <c r="F32" s="187">
        <v>0</v>
      </c>
      <c r="G32" s="36"/>
      <c r="H32" s="191"/>
      <c r="I32" s="36"/>
      <c r="J32" s="36"/>
    </row>
    <row r="33" spans="2:11" s="40" customFormat="1">
      <c r="B33" s="192" t="s">
        <v>49</v>
      </c>
      <c r="C33" s="193"/>
      <c r="D33" s="186"/>
      <c r="E33" s="326">
        <v>0</v>
      </c>
      <c r="F33" s="187">
        <v>0</v>
      </c>
      <c r="G33" s="36"/>
      <c r="H33" s="191"/>
      <c r="I33" s="36"/>
      <c r="J33" s="36"/>
    </row>
    <row r="34" spans="2:11" s="40" customFormat="1">
      <c r="B34" s="491" t="s">
        <v>86</v>
      </c>
      <c r="C34" s="492"/>
      <c r="D34" s="492"/>
      <c r="E34" s="326">
        <v>0</v>
      </c>
      <c r="F34" s="187">
        <v>0</v>
      </c>
      <c r="G34" s="36"/>
      <c r="H34" s="191"/>
      <c r="I34" s="36"/>
      <c r="J34" s="36"/>
    </row>
    <row r="35" spans="2:11" s="40" customFormat="1">
      <c r="B35" s="188" t="s">
        <v>50</v>
      </c>
      <c r="C35" s="189"/>
      <c r="D35" s="189"/>
      <c r="E35" s="187">
        <v>-1331573188</v>
      </c>
      <c r="F35" s="187">
        <v>0</v>
      </c>
      <c r="G35" s="36"/>
      <c r="H35" s="191"/>
      <c r="I35" s="36"/>
      <c r="J35" s="36"/>
    </row>
    <row r="36" spans="2:11" s="40" customFormat="1">
      <c r="B36" s="188" t="s">
        <v>51</v>
      </c>
      <c r="C36" s="189"/>
      <c r="D36" s="189"/>
      <c r="E36" s="326">
        <v>0</v>
      </c>
      <c r="F36" s="187">
        <v>0</v>
      </c>
      <c r="G36" s="36"/>
      <c r="H36" s="191"/>
      <c r="I36" s="36"/>
      <c r="J36" s="36"/>
    </row>
    <row r="37" spans="2:11" s="40" customFormat="1">
      <c r="B37" s="185" t="s">
        <v>52</v>
      </c>
      <c r="C37" s="186"/>
      <c r="D37" s="186"/>
      <c r="E37" s="190">
        <v>-1331573188</v>
      </c>
      <c r="F37" s="190">
        <v>0</v>
      </c>
      <c r="G37" s="36"/>
      <c r="I37" s="36"/>
      <c r="J37" s="36"/>
    </row>
    <row r="38" spans="2:11" s="40" customFormat="1">
      <c r="B38" s="185"/>
      <c r="C38" s="186"/>
      <c r="D38" s="186"/>
      <c r="E38" s="187"/>
      <c r="F38" s="187"/>
      <c r="I38" s="36"/>
      <c r="J38" s="36"/>
    </row>
    <row r="39" spans="2:11" s="40" customFormat="1" ht="31.5" customHeight="1">
      <c r="B39" s="487" t="s">
        <v>72</v>
      </c>
      <c r="C39" s="488"/>
      <c r="D39" s="488"/>
      <c r="E39" s="187"/>
      <c r="F39" s="187"/>
      <c r="I39" s="36"/>
      <c r="J39" s="36"/>
    </row>
    <row r="40" spans="2:11" s="40" customFormat="1">
      <c r="B40" s="188" t="s">
        <v>53</v>
      </c>
      <c r="C40" s="189"/>
      <c r="D40" s="189"/>
      <c r="E40" s="187">
        <v>4000000000</v>
      </c>
      <c r="F40" s="187">
        <v>5000000000</v>
      </c>
      <c r="I40" s="36"/>
      <c r="J40" s="36"/>
    </row>
    <row r="41" spans="2:11" s="40" customFormat="1">
      <c r="B41" s="188" t="s">
        <v>23</v>
      </c>
      <c r="C41" s="189"/>
      <c r="D41" s="189"/>
      <c r="E41" s="326">
        <v>0</v>
      </c>
      <c r="F41" s="326">
        <v>0</v>
      </c>
      <c r="I41" s="36"/>
      <c r="J41" s="36"/>
    </row>
    <row r="42" spans="2:11" s="40" customFormat="1">
      <c r="B42" s="188" t="s">
        <v>87</v>
      </c>
      <c r="C42" s="189"/>
      <c r="D42" s="189"/>
      <c r="E42" s="326">
        <v>0</v>
      </c>
      <c r="F42" s="326">
        <v>0</v>
      </c>
      <c r="H42" s="194"/>
      <c r="I42" s="36"/>
      <c r="J42" s="36"/>
    </row>
    <row r="43" spans="2:11" s="40" customFormat="1">
      <c r="B43" s="188" t="s">
        <v>30</v>
      </c>
      <c r="C43" s="189"/>
      <c r="D43" s="189"/>
      <c r="E43" s="326">
        <v>0</v>
      </c>
      <c r="F43" s="326">
        <v>0</v>
      </c>
      <c r="H43" s="195"/>
      <c r="I43" s="36"/>
      <c r="J43" s="36"/>
    </row>
    <row r="44" spans="2:11" s="40" customFormat="1">
      <c r="B44" s="185" t="s">
        <v>24</v>
      </c>
      <c r="C44" s="186"/>
      <c r="D44" s="186"/>
      <c r="E44" s="190">
        <v>4000000000</v>
      </c>
      <c r="F44" s="190">
        <v>5000000000</v>
      </c>
      <c r="H44" s="195"/>
      <c r="I44" s="36"/>
      <c r="J44" s="36"/>
      <c r="K44" s="196"/>
    </row>
    <row r="45" spans="2:11" s="40" customFormat="1">
      <c r="B45" s="185"/>
      <c r="C45" s="186"/>
      <c r="D45" s="186"/>
      <c r="E45" s="187"/>
      <c r="F45" s="187"/>
      <c r="H45" s="195"/>
      <c r="I45" s="36"/>
      <c r="J45" s="36"/>
      <c r="K45" s="196"/>
    </row>
    <row r="46" spans="2:11" s="40" customFormat="1" ht="26.4">
      <c r="B46" s="185" t="s">
        <v>308</v>
      </c>
      <c r="C46" s="186"/>
      <c r="D46" s="186"/>
      <c r="E46" s="190">
        <v>6548623</v>
      </c>
      <c r="F46" s="190">
        <v>0</v>
      </c>
      <c r="H46" s="195"/>
      <c r="I46" s="36"/>
      <c r="J46" s="36"/>
      <c r="K46" s="196"/>
    </row>
    <row r="47" spans="2:11" s="40" customFormat="1">
      <c r="B47" s="185"/>
      <c r="C47" s="186"/>
      <c r="D47" s="186"/>
      <c r="E47" s="187"/>
      <c r="F47" s="187"/>
      <c r="H47" s="195"/>
      <c r="I47" s="36"/>
      <c r="J47" s="36"/>
      <c r="K47" s="196"/>
    </row>
    <row r="48" spans="2:11" s="40" customFormat="1">
      <c r="B48" s="489" t="s">
        <v>25</v>
      </c>
      <c r="C48" s="490"/>
      <c r="D48" s="490"/>
      <c r="E48" s="190">
        <v>919784327.87370014</v>
      </c>
      <c r="F48" s="190">
        <v>5000000000</v>
      </c>
      <c r="I48" s="36"/>
      <c r="J48" s="36"/>
      <c r="K48" s="196"/>
    </row>
    <row r="49" spans="2:12" s="40" customFormat="1">
      <c r="B49" s="188" t="s">
        <v>26</v>
      </c>
      <c r="C49" s="186"/>
      <c r="D49" s="186"/>
      <c r="E49" s="326">
        <v>1174685255</v>
      </c>
      <c r="F49" s="326">
        <v>0</v>
      </c>
      <c r="I49" s="36"/>
      <c r="J49" s="36"/>
      <c r="K49" s="196"/>
    </row>
    <row r="50" spans="2:12" s="40" customFormat="1">
      <c r="B50" s="197" t="s">
        <v>27</v>
      </c>
      <c r="C50" s="198"/>
      <c r="D50" s="198"/>
      <c r="E50" s="199">
        <v>2094469582.8737001</v>
      </c>
      <c r="F50" s="199">
        <v>5000000000</v>
      </c>
      <c r="I50" s="156"/>
      <c r="J50" s="36"/>
      <c r="K50" s="196"/>
      <c r="L50" s="196"/>
    </row>
    <row r="51" spans="2:12" s="40" customFormat="1">
      <c r="B51" s="186"/>
      <c r="C51" s="186"/>
      <c r="D51" s="186"/>
      <c r="E51" s="200"/>
      <c r="F51" s="200"/>
      <c r="I51" s="201"/>
      <c r="J51" s="201"/>
      <c r="K51" s="201"/>
      <c r="L51" s="196"/>
    </row>
    <row r="52" spans="2:12" s="40" customFormat="1">
      <c r="B52" s="481" t="s">
        <v>860</v>
      </c>
      <c r="C52" s="481"/>
      <c r="D52" s="481"/>
      <c r="E52" s="481"/>
      <c r="F52" s="481"/>
      <c r="I52" s="202"/>
      <c r="J52" s="202"/>
      <c r="K52" s="196"/>
      <c r="L52" s="196"/>
    </row>
    <row r="53" spans="2:12">
      <c r="E53" s="36"/>
      <c r="F53" s="36"/>
      <c r="I53" s="169"/>
      <c r="J53" s="169"/>
      <c r="K53" s="169"/>
    </row>
    <row r="54" spans="2:12">
      <c r="B54" s="36"/>
      <c r="C54" s="36"/>
      <c r="D54" s="36"/>
      <c r="E54" s="203"/>
      <c r="F54" s="36"/>
      <c r="G54" s="128"/>
      <c r="I54" s="196"/>
      <c r="J54" s="169"/>
      <c r="K54" s="169"/>
    </row>
    <row r="55" spans="2:12">
      <c r="E55" s="36"/>
      <c r="F55" s="36"/>
      <c r="G55" s="128"/>
      <c r="I55" s="40"/>
    </row>
    <row r="56" spans="2:12">
      <c r="E56" s="36"/>
      <c r="F56" s="36"/>
      <c r="G56" s="128"/>
      <c r="I56" s="40"/>
    </row>
    <row r="57" spans="2:12">
      <c r="B57" s="57"/>
      <c r="C57" s="493"/>
      <c r="D57" s="493"/>
      <c r="E57" s="57"/>
      <c r="F57" s="59"/>
      <c r="K57" s="40"/>
    </row>
    <row r="58" spans="2:12">
      <c r="B58" s="60"/>
      <c r="C58" s="486"/>
      <c r="D58" s="486"/>
      <c r="E58" s="60"/>
      <c r="F58" s="60"/>
      <c r="K58" s="40"/>
    </row>
    <row r="60" spans="2:12">
      <c r="B60" s="60"/>
      <c r="C60" s="60"/>
      <c r="D60" s="60"/>
      <c r="E60" s="60"/>
      <c r="F60" s="143"/>
      <c r="H60" s="143"/>
    </row>
    <row r="61" spans="2:12">
      <c r="B61" s="144"/>
      <c r="C61" s="59"/>
      <c r="D61" s="59"/>
      <c r="E61" s="59"/>
      <c r="F61" s="59"/>
      <c r="H61" s="59"/>
    </row>
  </sheetData>
  <customSheetViews>
    <customSheetView guid="{52ACAEC5-A07E-476F-A492-622AB5A07DC8}" scale="90" showPageBreaks="1" showGridLines="0" fitToPage="1" printArea="1">
      <pane ySplit="13" topLeftCell="A14" activePane="bottomLeft" state="frozen"/>
      <selection pane="bottomLeft" activeCell="I22" sqref="I22"/>
      <pageMargins left="0.7" right="0.7" top="0.75" bottom="0.75" header="0.3" footer="0.3"/>
      <pageSetup paperSize="9" scale="67" fitToHeight="0" orientation="portrait" r:id="rId1"/>
    </customSheetView>
    <customSheetView guid="{0A2CCCB3-571A-4A67-B569-64E7C0BD6DFC}" scale="90" showGridLines="0" fitToPage="1">
      <pane ySplit="14" topLeftCell="A15" activePane="bottomLeft" state="frozen"/>
      <selection pane="bottomLeft" activeCell="B11" sqref="B11:F11"/>
      <pageMargins left="0.7" right="0.7" top="0.75" bottom="0.75" header="0.3" footer="0.3"/>
      <pageSetup paperSize="9" scale="72" fitToHeight="0" orientation="portrait" r:id="rId2"/>
    </customSheetView>
  </customSheetViews>
  <mergeCells count="13">
    <mergeCell ref="C58:D58"/>
    <mergeCell ref="B8:G8"/>
    <mergeCell ref="B11:G11"/>
    <mergeCell ref="B15:D15"/>
    <mergeCell ref="B21:D21"/>
    <mergeCell ref="B26:D26"/>
    <mergeCell ref="B30:D30"/>
    <mergeCell ref="B34:D34"/>
    <mergeCell ref="B39:D39"/>
    <mergeCell ref="B48:D48"/>
    <mergeCell ref="B52:F52"/>
    <mergeCell ref="C57:D57"/>
    <mergeCell ref="B9:F9"/>
  </mergeCells>
  <pageMargins left="0.7" right="0.7" top="0.75" bottom="0.75" header="0.3" footer="0.3"/>
  <pageSetup paperSize="9" scale="67" fitToHeight="0"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9593-41F4-42F5-AFFA-389A9D2B1683}">
  <sheetPr>
    <tabColor rgb="FFFFC000"/>
  </sheetPr>
  <dimension ref="A1:AM410"/>
  <sheetViews>
    <sheetView showGridLines="0" zoomScale="90" zoomScaleNormal="90" workbookViewId="0">
      <pane xSplit="8" ySplit="3" topLeftCell="X318" activePane="bottomRight" state="frozen"/>
      <selection pane="topRight" activeCell="I1" sqref="I1"/>
      <selection pane="bottomLeft" activeCell="A4" sqref="A4"/>
      <selection pane="bottomRight" activeCell="D390" sqref="D390"/>
    </sheetView>
  </sheetViews>
  <sheetFormatPr baseColWidth="10" defaultColWidth="9.109375" defaultRowHeight="15" customHeight="1" outlineLevelCol="1"/>
  <cols>
    <col min="1" max="1" width="9.109375" customWidth="1"/>
    <col min="2" max="2" width="13.77734375" bestFit="1" customWidth="1"/>
    <col min="3" max="3" width="40.44140625" bestFit="1" customWidth="1"/>
    <col min="4" max="4" width="17.5546875" bestFit="1" customWidth="1"/>
    <col min="5" max="6" width="16.88671875" customWidth="1" outlineLevel="1"/>
    <col min="7" max="7" width="17.5546875" style="408" customWidth="1" outlineLevel="1"/>
    <col min="8" max="8" width="17.88671875" style="408" customWidth="1"/>
    <col min="9" max="9" width="19.6640625" customWidth="1"/>
    <col min="10" max="10" width="20.44140625" bestFit="1" customWidth="1"/>
    <col min="11" max="11" width="16" bestFit="1" customWidth="1"/>
    <col min="12" max="12" width="16.6640625" bestFit="1" customWidth="1"/>
    <col min="13" max="13" width="13.33203125" bestFit="1" customWidth="1"/>
    <col min="14" max="14" width="16.44140625" bestFit="1" customWidth="1"/>
    <col min="15" max="15" width="15.44140625" bestFit="1" customWidth="1"/>
    <col min="16" max="18" width="15.5546875" customWidth="1"/>
    <col min="19" max="19" width="15.44140625" bestFit="1" customWidth="1"/>
    <col min="20" max="20" width="15.5546875" customWidth="1"/>
    <col min="21" max="21" width="16.109375" bestFit="1" customWidth="1"/>
    <col min="22" max="23" width="12.44140625" bestFit="1" customWidth="1"/>
    <col min="24" max="24" width="14.88671875" bestFit="1" customWidth="1"/>
    <col min="25" max="25" width="17.6640625" bestFit="1" customWidth="1"/>
    <col min="26" max="26" width="17.5546875" bestFit="1" customWidth="1"/>
    <col min="27" max="27" width="15.88671875" bestFit="1" customWidth="1"/>
    <col min="262" max="262" width="33.6640625" customWidth="1"/>
    <col min="263" max="263" width="16" customWidth="1"/>
    <col min="264" max="265" width="15" bestFit="1" customWidth="1"/>
    <col min="266" max="266" width="16.5546875" bestFit="1" customWidth="1"/>
    <col min="267" max="267" width="12.5546875" customWidth="1"/>
    <col min="268" max="268" width="17.5546875" bestFit="1" customWidth="1"/>
    <col min="269" max="270" width="18.109375" bestFit="1" customWidth="1"/>
    <col min="271" max="271" width="12.88671875" bestFit="1" customWidth="1"/>
    <col min="272" max="273" width="16.5546875" bestFit="1" customWidth="1"/>
    <col min="274" max="275" width="13.109375" bestFit="1" customWidth="1"/>
    <col min="276" max="276" width="15.5546875" bestFit="1" customWidth="1"/>
    <col min="277" max="277" width="13.6640625" bestFit="1" customWidth="1"/>
    <col min="278" max="280" width="12.33203125" bestFit="1" customWidth="1"/>
    <col min="281" max="281" width="17.5546875" bestFit="1" customWidth="1"/>
    <col min="282" max="282" width="12.33203125" bestFit="1" customWidth="1"/>
    <col min="283" max="283" width="13.44140625" bestFit="1" customWidth="1"/>
    <col min="518" max="518" width="33.6640625" customWidth="1"/>
    <col min="519" max="519" width="16" customWidth="1"/>
    <col min="520" max="521" width="15" bestFit="1" customWidth="1"/>
    <col min="522" max="522" width="16.5546875" bestFit="1" customWidth="1"/>
    <col min="523" max="523" width="12.5546875" customWidth="1"/>
    <col min="524" max="524" width="17.5546875" bestFit="1" customWidth="1"/>
    <col min="525" max="526" width="18.109375" bestFit="1" customWidth="1"/>
    <col min="527" max="527" width="12.88671875" bestFit="1" customWidth="1"/>
    <col min="528" max="529" width="16.5546875" bestFit="1" customWidth="1"/>
    <col min="530" max="531" width="13.109375" bestFit="1" customWidth="1"/>
    <col min="532" max="532" width="15.5546875" bestFit="1" customWidth="1"/>
    <col min="533" max="533" width="13.6640625" bestFit="1" customWidth="1"/>
    <col min="534" max="536" width="12.33203125" bestFit="1" customWidth="1"/>
    <col min="537" max="537" width="17.5546875" bestFit="1" customWidth="1"/>
    <col min="538" max="538" width="12.33203125" bestFit="1" customWidth="1"/>
    <col min="539" max="539" width="13.44140625" bestFit="1" customWidth="1"/>
    <col min="774" max="774" width="33.6640625" customWidth="1"/>
    <col min="775" max="775" width="16" customWidth="1"/>
    <col min="776" max="777" width="15" bestFit="1" customWidth="1"/>
    <col min="778" max="778" width="16.5546875" bestFit="1" customWidth="1"/>
    <col min="779" max="779" width="12.5546875" customWidth="1"/>
    <col min="780" max="780" width="17.5546875" bestFit="1" customWidth="1"/>
    <col min="781" max="782" width="18.109375" bestFit="1" customWidth="1"/>
    <col min="783" max="783" width="12.88671875" bestFit="1" customWidth="1"/>
    <col min="784" max="785" width="16.5546875" bestFit="1" customWidth="1"/>
    <col min="786" max="787" width="13.109375" bestFit="1" customWidth="1"/>
    <col min="788" max="788" width="15.5546875" bestFit="1" customWidth="1"/>
    <col min="789" max="789" width="13.6640625" bestFit="1" customWidth="1"/>
    <col min="790" max="792" width="12.33203125" bestFit="1" customWidth="1"/>
    <col min="793" max="793" width="17.5546875" bestFit="1" customWidth="1"/>
    <col min="794" max="794" width="12.33203125" bestFit="1" customWidth="1"/>
    <col min="795" max="795" width="13.44140625" bestFit="1" customWidth="1"/>
    <col min="1030" max="1030" width="33.6640625" customWidth="1"/>
    <col min="1031" max="1031" width="16" customWidth="1"/>
    <col min="1032" max="1033" width="15" bestFit="1" customWidth="1"/>
    <col min="1034" max="1034" width="16.5546875" bestFit="1" customWidth="1"/>
    <col min="1035" max="1035" width="12.5546875" customWidth="1"/>
    <col min="1036" max="1036" width="17.5546875" bestFit="1" customWidth="1"/>
    <col min="1037" max="1038" width="18.109375" bestFit="1" customWidth="1"/>
    <col min="1039" max="1039" width="12.88671875" bestFit="1" customWidth="1"/>
    <col min="1040" max="1041" width="16.5546875" bestFit="1" customWidth="1"/>
    <col min="1042" max="1043" width="13.109375" bestFit="1" customWidth="1"/>
    <col min="1044" max="1044" width="15.5546875" bestFit="1" customWidth="1"/>
    <col min="1045" max="1045" width="13.6640625" bestFit="1" customWidth="1"/>
    <col min="1046" max="1048" width="12.33203125" bestFit="1" customWidth="1"/>
    <col min="1049" max="1049" width="17.5546875" bestFit="1" customWidth="1"/>
    <col min="1050" max="1050" width="12.33203125" bestFit="1" customWidth="1"/>
    <col min="1051" max="1051" width="13.44140625" bestFit="1" customWidth="1"/>
    <col min="1286" max="1286" width="33.6640625" customWidth="1"/>
    <col min="1287" max="1287" width="16" customWidth="1"/>
    <col min="1288" max="1289" width="15" bestFit="1" customWidth="1"/>
    <col min="1290" max="1290" width="16.5546875" bestFit="1" customWidth="1"/>
    <col min="1291" max="1291" width="12.5546875" customWidth="1"/>
    <col min="1292" max="1292" width="17.5546875" bestFit="1" customWidth="1"/>
    <col min="1293" max="1294" width="18.109375" bestFit="1" customWidth="1"/>
    <col min="1295" max="1295" width="12.88671875" bestFit="1" customWidth="1"/>
    <col min="1296" max="1297" width="16.5546875" bestFit="1" customWidth="1"/>
    <col min="1298" max="1299" width="13.109375" bestFit="1" customWidth="1"/>
    <col min="1300" max="1300" width="15.5546875" bestFit="1" customWidth="1"/>
    <col min="1301" max="1301" width="13.6640625" bestFit="1" customWidth="1"/>
    <col min="1302" max="1304" width="12.33203125" bestFit="1" customWidth="1"/>
    <col min="1305" max="1305" width="17.5546875" bestFit="1" customWidth="1"/>
    <col min="1306" max="1306" width="12.33203125" bestFit="1" customWidth="1"/>
    <col min="1307" max="1307" width="13.44140625" bestFit="1" customWidth="1"/>
    <col min="1542" max="1542" width="33.6640625" customWidth="1"/>
    <col min="1543" max="1543" width="16" customWidth="1"/>
    <col min="1544" max="1545" width="15" bestFit="1" customWidth="1"/>
    <col min="1546" max="1546" width="16.5546875" bestFit="1" customWidth="1"/>
    <col min="1547" max="1547" width="12.5546875" customWidth="1"/>
    <col min="1548" max="1548" width="17.5546875" bestFit="1" customWidth="1"/>
    <col min="1549" max="1550" width="18.109375" bestFit="1" customWidth="1"/>
    <col min="1551" max="1551" width="12.88671875" bestFit="1" customWidth="1"/>
    <col min="1552" max="1553" width="16.5546875" bestFit="1" customWidth="1"/>
    <col min="1554" max="1555" width="13.109375" bestFit="1" customWidth="1"/>
    <col min="1556" max="1556" width="15.5546875" bestFit="1" customWidth="1"/>
    <col min="1557" max="1557" width="13.6640625" bestFit="1" customWidth="1"/>
    <col min="1558" max="1560" width="12.33203125" bestFit="1" customWidth="1"/>
    <col min="1561" max="1561" width="17.5546875" bestFit="1" customWidth="1"/>
    <col min="1562" max="1562" width="12.33203125" bestFit="1" customWidth="1"/>
    <col min="1563" max="1563" width="13.44140625" bestFit="1" customWidth="1"/>
    <col min="1798" max="1798" width="33.6640625" customWidth="1"/>
    <col min="1799" max="1799" width="16" customWidth="1"/>
    <col min="1800" max="1801" width="15" bestFit="1" customWidth="1"/>
    <col min="1802" max="1802" width="16.5546875" bestFit="1" customWidth="1"/>
    <col min="1803" max="1803" width="12.5546875" customWidth="1"/>
    <col min="1804" max="1804" width="17.5546875" bestFit="1" customWidth="1"/>
    <col min="1805" max="1806" width="18.109375" bestFit="1" customWidth="1"/>
    <col min="1807" max="1807" width="12.88671875" bestFit="1" customWidth="1"/>
    <col min="1808" max="1809" width="16.5546875" bestFit="1" customWidth="1"/>
    <col min="1810" max="1811" width="13.109375" bestFit="1" customWidth="1"/>
    <col min="1812" max="1812" width="15.5546875" bestFit="1" customWidth="1"/>
    <col min="1813" max="1813" width="13.6640625" bestFit="1" customWidth="1"/>
    <col min="1814" max="1816" width="12.33203125" bestFit="1" customWidth="1"/>
    <col min="1817" max="1817" width="17.5546875" bestFit="1" customWidth="1"/>
    <col min="1818" max="1818" width="12.33203125" bestFit="1" customWidth="1"/>
    <col min="1819" max="1819" width="13.44140625" bestFit="1" customWidth="1"/>
    <col min="2054" max="2054" width="33.6640625" customWidth="1"/>
    <col min="2055" max="2055" width="16" customWidth="1"/>
    <col min="2056" max="2057" width="15" bestFit="1" customWidth="1"/>
    <col min="2058" max="2058" width="16.5546875" bestFit="1" customWidth="1"/>
    <col min="2059" max="2059" width="12.5546875" customWidth="1"/>
    <col min="2060" max="2060" width="17.5546875" bestFit="1" customWidth="1"/>
    <col min="2061" max="2062" width="18.109375" bestFit="1" customWidth="1"/>
    <col min="2063" max="2063" width="12.88671875" bestFit="1" customWidth="1"/>
    <col min="2064" max="2065" width="16.5546875" bestFit="1" customWidth="1"/>
    <col min="2066" max="2067" width="13.109375" bestFit="1" customWidth="1"/>
    <col min="2068" max="2068" width="15.5546875" bestFit="1" customWidth="1"/>
    <col min="2069" max="2069" width="13.6640625" bestFit="1" customWidth="1"/>
    <col min="2070" max="2072" width="12.33203125" bestFit="1" customWidth="1"/>
    <col min="2073" max="2073" width="17.5546875" bestFit="1" customWidth="1"/>
    <col min="2074" max="2074" width="12.33203125" bestFit="1" customWidth="1"/>
    <col min="2075" max="2075" width="13.44140625" bestFit="1" customWidth="1"/>
    <col min="2310" max="2310" width="33.6640625" customWidth="1"/>
    <col min="2311" max="2311" width="16" customWidth="1"/>
    <col min="2312" max="2313" width="15" bestFit="1" customWidth="1"/>
    <col min="2314" max="2314" width="16.5546875" bestFit="1" customWidth="1"/>
    <col min="2315" max="2315" width="12.5546875" customWidth="1"/>
    <col min="2316" max="2316" width="17.5546875" bestFit="1" customWidth="1"/>
    <col min="2317" max="2318" width="18.109375" bestFit="1" customWidth="1"/>
    <col min="2319" max="2319" width="12.88671875" bestFit="1" customWidth="1"/>
    <col min="2320" max="2321" width="16.5546875" bestFit="1" customWidth="1"/>
    <col min="2322" max="2323" width="13.109375" bestFit="1" customWidth="1"/>
    <col min="2324" max="2324" width="15.5546875" bestFit="1" customWidth="1"/>
    <col min="2325" max="2325" width="13.6640625" bestFit="1" customWidth="1"/>
    <col min="2326" max="2328" width="12.33203125" bestFit="1" customWidth="1"/>
    <col min="2329" max="2329" width="17.5546875" bestFit="1" customWidth="1"/>
    <col min="2330" max="2330" width="12.33203125" bestFit="1" customWidth="1"/>
    <col min="2331" max="2331" width="13.44140625" bestFit="1" customWidth="1"/>
    <col min="2566" max="2566" width="33.6640625" customWidth="1"/>
    <col min="2567" max="2567" width="16" customWidth="1"/>
    <col min="2568" max="2569" width="15" bestFit="1" customWidth="1"/>
    <col min="2570" max="2570" width="16.5546875" bestFit="1" customWidth="1"/>
    <col min="2571" max="2571" width="12.5546875" customWidth="1"/>
    <col min="2572" max="2572" width="17.5546875" bestFit="1" customWidth="1"/>
    <col min="2573" max="2574" width="18.109375" bestFit="1" customWidth="1"/>
    <col min="2575" max="2575" width="12.88671875" bestFit="1" customWidth="1"/>
    <col min="2576" max="2577" width="16.5546875" bestFit="1" customWidth="1"/>
    <col min="2578" max="2579" width="13.109375" bestFit="1" customWidth="1"/>
    <col min="2580" max="2580" width="15.5546875" bestFit="1" customWidth="1"/>
    <col min="2581" max="2581" width="13.6640625" bestFit="1" customWidth="1"/>
    <col min="2582" max="2584" width="12.33203125" bestFit="1" customWidth="1"/>
    <col min="2585" max="2585" width="17.5546875" bestFit="1" customWidth="1"/>
    <col min="2586" max="2586" width="12.33203125" bestFit="1" customWidth="1"/>
    <col min="2587" max="2587" width="13.44140625" bestFit="1" customWidth="1"/>
    <col min="2822" max="2822" width="33.6640625" customWidth="1"/>
    <col min="2823" max="2823" width="16" customWidth="1"/>
    <col min="2824" max="2825" width="15" bestFit="1" customWidth="1"/>
    <col min="2826" max="2826" width="16.5546875" bestFit="1" customWidth="1"/>
    <col min="2827" max="2827" width="12.5546875" customWidth="1"/>
    <col min="2828" max="2828" width="17.5546875" bestFit="1" customWidth="1"/>
    <col min="2829" max="2830" width="18.109375" bestFit="1" customWidth="1"/>
    <col min="2831" max="2831" width="12.88671875" bestFit="1" customWidth="1"/>
    <col min="2832" max="2833" width="16.5546875" bestFit="1" customWidth="1"/>
    <col min="2834" max="2835" width="13.109375" bestFit="1" customWidth="1"/>
    <col min="2836" max="2836" width="15.5546875" bestFit="1" customWidth="1"/>
    <col min="2837" max="2837" width="13.6640625" bestFit="1" customWidth="1"/>
    <col min="2838" max="2840" width="12.33203125" bestFit="1" customWidth="1"/>
    <col min="2841" max="2841" width="17.5546875" bestFit="1" customWidth="1"/>
    <col min="2842" max="2842" width="12.33203125" bestFit="1" customWidth="1"/>
    <col min="2843" max="2843" width="13.44140625" bestFit="1" customWidth="1"/>
    <col min="3078" max="3078" width="33.6640625" customWidth="1"/>
    <col min="3079" max="3079" width="16" customWidth="1"/>
    <col min="3080" max="3081" width="15" bestFit="1" customWidth="1"/>
    <col min="3082" max="3082" width="16.5546875" bestFit="1" customWidth="1"/>
    <col min="3083" max="3083" width="12.5546875" customWidth="1"/>
    <col min="3084" max="3084" width="17.5546875" bestFit="1" customWidth="1"/>
    <col min="3085" max="3086" width="18.109375" bestFit="1" customWidth="1"/>
    <col min="3087" max="3087" width="12.88671875" bestFit="1" customWidth="1"/>
    <col min="3088" max="3089" width="16.5546875" bestFit="1" customWidth="1"/>
    <col min="3090" max="3091" width="13.109375" bestFit="1" customWidth="1"/>
    <col min="3092" max="3092" width="15.5546875" bestFit="1" customWidth="1"/>
    <col min="3093" max="3093" width="13.6640625" bestFit="1" customWidth="1"/>
    <col min="3094" max="3096" width="12.33203125" bestFit="1" customWidth="1"/>
    <col min="3097" max="3097" width="17.5546875" bestFit="1" customWidth="1"/>
    <col min="3098" max="3098" width="12.33203125" bestFit="1" customWidth="1"/>
    <col min="3099" max="3099" width="13.44140625" bestFit="1" customWidth="1"/>
    <col min="3334" max="3334" width="33.6640625" customWidth="1"/>
    <col min="3335" max="3335" width="16" customWidth="1"/>
    <col min="3336" max="3337" width="15" bestFit="1" customWidth="1"/>
    <col min="3338" max="3338" width="16.5546875" bestFit="1" customWidth="1"/>
    <col min="3339" max="3339" width="12.5546875" customWidth="1"/>
    <col min="3340" max="3340" width="17.5546875" bestFit="1" customWidth="1"/>
    <col min="3341" max="3342" width="18.109375" bestFit="1" customWidth="1"/>
    <col min="3343" max="3343" width="12.88671875" bestFit="1" customWidth="1"/>
    <col min="3344" max="3345" width="16.5546875" bestFit="1" customWidth="1"/>
    <col min="3346" max="3347" width="13.109375" bestFit="1" customWidth="1"/>
    <col min="3348" max="3348" width="15.5546875" bestFit="1" customWidth="1"/>
    <col min="3349" max="3349" width="13.6640625" bestFit="1" customWidth="1"/>
    <col min="3350" max="3352" width="12.33203125" bestFit="1" customWidth="1"/>
    <col min="3353" max="3353" width="17.5546875" bestFit="1" customWidth="1"/>
    <col min="3354" max="3354" width="12.33203125" bestFit="1" customWidth="1"/>
    <col min="3355" max="3355" width="13.44140625" bestFit="1" customWidth="1"/>
    <col min="3590" max="3590" width="33.6640625" customWidth="1"/>
    <col min="3591" max="3591" width="16" customWidth="1"/>
    <col min="3592" max="3593" width="15" bestFit="1" customWidth="1"/>
    <col min="3594" max="3594" width="16.5546875" bestFit="1" customWidth="1"/>
    <col min="3595" max="3595" width="12.5546875" customWidth="1"/>
    <col min="3596" max="3596" width="17.5546875" bestFit="1" customWidth="1"/>
    <col min="3597" max="3598" width="18.109375" bestFit="1" customWidth="1"/>
    <col min="3599" max="3599" width="12.88671875" bestFit="1" customWidth="1"/>
    <col min="3600" max="3601" width="16.5546875" bestFit="1" customWidth="1"/>
    <col min="3602" max="3603" width="13.109375" bestFit="1" customWidth="1"/>
    <col min="3604" max="3604" width="15.5546875" bestFit="1" customWidth="1"/>
    <col min="3605" max="3605" width="13.6640625" bestFit="1" customWidth="1"/>
    <col min="3606" max="3608" width="12.33203125" bestFit="1" customWidth="1"/>
    <col min="3609" max="3609" width="17.5546875" bestFit="1" customWidth="1"/>
    <col min="3610" max="3610" width="12.33203125" bestFit="1" customWidth="1"/>
    <col min="3611" max="3611" width="13.44140625" bestFit="1" customWidth="1"/>
    <col min="3846" max="3846" width="33.6640625" customWidth="1"/>
    <col min="3847" max="3847" width="16" customWidth="1"/>
    <col min="3848" max="3849" width="15" bestFit="1" customWidth="1"/>
    <col min="3850" max="3850" width="16.5546875" bestFit="1" customWidth="1"/>
    <col min="3851" max="3851" width="12.5546875" customWidth="1"/>
    <col min="3852" max="3852" width="17.5546875" bestFit="1" customWidth="1"/>
    <col min="3853" max="3854" width="18.109375" bestFit="1" customWidth="1"/>
    <col min="3855" max="3855" width="12.88671875" bestFit="1" customWidth="1"/>
    <col min="3856" max="3857" width="16.5546875" bestFit="1" customWidth="1"/>
    <col min="3858" max="3859" width="13.109375" bestFit="1" customWidth="1"/>
    <col min="3860" max="3860" width="15.5546875" bestFit="1" customWidth="1"/>
    <col min="3861" max="3861" width="13.6640625" bestFit="1" customWidth="1"/>
    <col min="3862" max="3864" width="12.33203125" bestFit="1" customWidth="1"/>
    <col min="3865" max="3865" width="17.5546875" bestFit="1" customWidth="1"/>
    <col min="3866" max="3866" width="12.33203125" bestFit="1" customWidth="1"/>
    <col min="3867" max="3867" width="13.44140625" bestFit="1" customWidth="1"/>
    <col min="4102" max="4102" width="33.6640625" customWidth="1"/>
    <col min="4103" max="4103" width="16" customWidth="1"/>
    <col min="4104" max="4105" width="15" bestFit="1" customWidth="1"/>
    <col min="4106" max="4106" width="16.5546875" bestFit="1" customWidth="1"/>
    <col min="4107" max="4107" width="12.5546875" customWidth="1"/>
    <col min="4108" max="4108" width="17.5546875" bestFit="1" customWidth="1"/>
    <col min="4109" max="4110" width="18.109375" bestFit="1" customWidth="1"/>
    <col min="4111" max="4111" width="12.88671875" bestFit="1" customWidth="1"/>
    <col min="4112" max="4113" width="16.5546875" bestFit="1" customWidth="1"/>
    <col min="4114" max="4115" width="13.109375" bestFit="1" customWidth="1"/>
    <col min="4116" max="4116" width="15.5546875" bestFit="1" customWidth="1"/>
    <col min="4117" max="4117" width="13.6640625" bestFit="1" customWidth="1"/>
    <col min="4118" max="4120" width="12.33203125" bestFit="1" customWidth="1"/>
    <col min="4121" max="4121" width="17.5546875" bestFit="1" customWidth="1"/>
    <col min="4122" max="4122" width="12.33203125" bestFit="1" customWidth="1"/>
    <col min="4123" max="4123" width="13.44140625" bestFit="1" customWidth="1"/>
    <col min="4358" max="4358" width="33.6640625" customWidth="1"/>
    <col min="4359" max="4359" width="16" customWidth="1"/>
    <col min="4360" max="4361" width="15" bestFit="1" customWidth="1"/>
    <col min="4362" max="4362" width="16.5546875" bestFit="1" customWidth="1"/>
    <col min="4363" max="4363" width="12.5546875" customWidth="1"/>
    <col min="4364" max="4364" width="17.5546875" bestFit="1" customWidth="1"/>
    <col min="4365" max="4366" width="18.109375" bestFit="1" customWidth="1"/>
    <col min="4367" max="4367" width="12.88671875" bestFit="1" customWidth="1"/>
    <col min="4368" max="4369" width="16.5546875" bestFit="1" customWidth="1"/>
    <col min="4370" max="4371" width="13.109375" bestFit="1" customWidth="1"/>
    <col min="4372" max="4372" width="15.5546875" bestFit="1" customWidth="1"/>
    <col min="4373" max="4373" width="13.6640625" bestFit="1" customWidth="1"/>
    <col min="4374" max="4376" width="12.33203125" bestFit="1" customWidth="1"/>
    <col min="4377" max="4377" width="17.5546875" bestFit="1" customWidth="1"/>
    <col min="4378" max="4378" width="12.33203125" bestFit="1" customWidth="1"/>
    <col min="4379" max="4379" width="13.44140625" bestFit="1" customWidth="1"/>
    <col min="4614" max="4614" width="33.6640625" customWidth="1"/>
    <col min="4615" max="4615" width="16" customWidth="1"/>
    <col min="4616" max="4617" width="15" bestFit="1" customWidth="1"/>
    <col min="4618" max="4618" width="16.5546875" bestFit="1" customWidth="1"/>
    <col min="4619" max="4619" width="12.5546875" customWidth="1"/>
    <col min="4620" max="4620" width="17.5546875" bestFit="1" customWidth="1"/>
    <col min="4621" max="4622" width="18.109375" bestFit="1" customWidth="1"/>
    <col min="4623" max="4623" width="12.88671875" bestFit="1" customWidth="1"/>
    <col min="4624" max="4625" width="16.5546875" bestFit="1" customWidth="1"/>
    <col min="4626" max="4627" width="13.109375" bestFit="1" customWidth="1"/>
    <col min="4628" max="4628" width="15.5546875" bestFit="1" customWidth="1"/>
    <col min="4629" max="4629" width="13.6640625" bestFit="1" customWidth="1"/>
    <col min="4630" max="4632" width="12.33203125" bestFit="1" customWidth="1"/>
    <col min="4633" max="4633" width="17.5546875" bestFit="1" customWidth="1"/>
    <col min="4634" max="4634" width="12.33203125" bestFit="1" customWidth="1"/>
    <col min="4635" max="4635" width="13.44140625" bestFit="1" customWidth="1"/>
    <col min="4870" max="4870" width="33.6640625" customWidth="1"/>
    <col min="4871" max="4871" width="16" customWidth="1"/>
    <col min="4872" max="4873" width="15" bestFit="1" customWidth="1"/>
    <col min="4874" max="4874" width="16.5546875" bestFit="1" customWidth="1"/>
    <col min="4875" max="4875" width="12.5546875" customWidth="1"/>
    <col min="4876" max="4876" width="17.5546875" bestFit="1" customWidth="1"/>
    <col min="4877" max="4878" width="18.109375" bestFit="1" customWidth="1"/>
    <col min="4879" max="4879" width="12.88671875" bestFit="1" customWidth="1"/>
    <col min="4880" max="4881" width="16.5546875" bestFit="1" customWidth="1"/>
    <col min="4882" max="4883" width="13.109375" bestFit="1" customWidth="1"/>
    <col min="4884" max="4884" width="15.5546875" bestFit="1" customWidth="1"/>
    <col min="4885" max="4885" width="13.6640625" bestFit="1" customWidth="1"/>
    <col min="4886" max="4888" width="12.33203125" bestFit="1" customWidth="1"/>
    <col min="4889" max="4889" width="17.5546875" bestFit="1" customWidth="1"/>
    <col min="4890" max="4890" width="12.33203125" bestFit="1" customWidth="1"/>
    <col min="4891" max="4891" width="13.44140625" bestFit="1" customWidth="1"/>
    <col min="5126" max="5126" width="33.6640625" customWidth="1"/>
    <col min="5127" max="5127" width="16" customWidth="1"/>
    <col min="5128" max="5129" width="15" bestFit="1" customWidth="1"/>
    <col min="5130" max="5130" width="16.5546875" bestFit="1" customWidth="1"/>
    <col min="5131" max="5131" width="12.5546875" customWidth="1"/>
    <col min="5132" max="5132" width="17.5546875" bestFit="1" customWidth="1"/>
    <col min="5133" max="5134" width="18.109375" bestFit="1" customWidth="1"/>
    <col min="5135" max="5135" width="12.88671875" bestFit="1" customWidth="1"/>
    <col min="5136" max="5137" width="16.5546875" bestFit="1" customWidth="1"/>
    <col min="5138" max="5139" width="13.109375" bestFit="1" customWidth="1"/>
    <col min="5140" max="5140" width="15.5546875" bestFit="1" customWidth="1"/>
    <col min="5141" max="5141" width="13.6640625" bestFit="1" customWidth="1"/>
    <col min="5142" max="5144" width="12.33203125" bestFit="1" customWidth="1"/>
    <col min="5145" max="5145" width="17.5546875" bestFit="1" customWidth="1"/>
    <col min="5146" max="5146" width="12.33203125" bestFit="1" customWidth="1"/>
    <col min="5147" max="5147" width="13.44140625" bestFit="1" customWidth="1"/>
    <col min="5382" max="5382" width="33.6640625" customWidth="1"/>
    <col min="5383" max="5383" width="16" customWidth="1"/>
    <col min="5384" max="5385" width="15" bestFit="1" customWidth="1"/>
    <col min="5386" max="5386" width="16.5546875" bestFit="1" customWidth="1"/>
    <col min="5387" max="5387" width="12.5546875" customWidth="1"/>
    <col min="5388" max="5388" width="17.5546875" bestFit="1" customWidth="1"/>
    <col min="5389" max="5390" width="18.109375" bestFit="1" customWidth="1"/>
    <col min="5391" max="5391" width="12.88671875" bestFit="1" customWidth="1"/>
    <col min="5392" max="5393" width="16.5546875" bestFit="1" customWidth="1"/>
    <col min="5394" max="5395" width="13.109375" bestFit="1" customWidth="1"/>
    <col min="5396" max="5396" width="15.5546875" bestFit="1" customWidth="1"/>
    <col min="5397" max="5397" width="13.6640625" bestFit="1" customWidth="1"/>
    <col min="5398" max="5400" width="12.33203125" bestFit="1" customWidth="1"/>
    <col min="5401" max="5401" width="17.5546875" bestFit="1" customWidth="1"/>
    <col min="5402" max="5402" width="12.33203125" bestFit="1" customWidth="1"/>
    <col min="5403" max="5403" width="13.44140625" bestFit="1" customWidth="1"/>
    <col min="5638" max="5638" width="33.6640625" customWidth="1"/>
    <col min="5639" max="5639" width="16" customWidth="1"/>
    <col min="5640" max="5641" width="15" bestFit="1" customWidth="1"/>
    <col min="5642" max="5642" width="16.5546875" bestFit="1" customWidth="1"/>
    <col min="5643" max="5643" width="12.5546875" customWidth="1"/>
    <col min="5644" max="5644" width="17.5546875" bestFit="1" customWidth="1"/>
    <col min="5645" max="5646" width="18.109375" bestFit="1" customWidth="1"/>
    <col min="5647" max="5647" width="12.88671875" bestFit="1" customWidth="1"/>
    <col min="5648" max="5649" width="16.5546875" bestFit="1" customWidth="1"/>
    <col min="5650" max="5651" width="13.109375" bestFit="1" customWidth="1"/>
    <col min="5652" max="5652" width="15.5546875" bestFit="1" customWidth="1"/>
    <col min="5653" max="5653" width="13.6640625" bestFit="1" customWidth="1"/>
    <col min="5654" max="5656" width="12.33203125" bestFit="1" customWidth="1"/>
    <col min="5657" max="5657" width="17.5546875" bestFit="1" customWidth="1"/>
    <col min="5658" max="5658" width="12.33203125" bestFit="1" customWidth="1"/>
    <col min="5659" max="5659" width="13.44140625" bestFit="1" customWidth="1"/>
    <col min="5894" max="5894" width="33.6640625" customWidth="1"/>
    <col min="5895" max="5895" width="16" customWidth="1"/>
    <col min="5896" max="5897" width="15" bestFit="1" customWidth="1"/>
    <col min="5898" max="5898" width="16.5546875" bestFit="1" customWidth="1"/>
    <col min="5899" max="5899" width="12.5546875" customWidth="1"/>
    <col min="5900" max="5900" width="17.5546875" bestFit="1" customWidth="1"/>
    <col min="5901" max="5902" width="18.109375" bestFit="1" customWidth="1"/>
    <col min="5903" max="5903" width="12.88671875" bestFit="1" customWidth="1"/>
    <col min="5904" max="5905" width="16.5546875" bestFit="1" customWidth="1"/>
    <col min="5906" max="5907" width="13.109375" bestFit="1" customWidth="1"/>
    <col min="5908" max="5908" width="15.5546875" bestFit="1" customWidth="1"/>
    <col min="5909" max="5909" width="13.6640625" bestFit="1" customWidth="1"/>
    <col min="5910" max="5912" width="12.33203125" bestFit="1" customWidth="1"/>
    <col min="5913" max="5913" width="17.5546875" bestFit="1" customWidth="1"/>
    <col min="5914" max="5914" width="12.33203125" bestFit="1" customWidth="1"/>
    <col min="5915" max="5915" width="13.44140625" bestFit="1" customWidth="1"/>
    <col min="6150" max="6150" width="33.6640625" customWidth="1"/>
    <col min="6151" max="6151" width="16" customWidth="1"/>
    <col min="6152" max="6153" width="15" bestFit="1" customWidth="1"/>
    <col min="6154" max="6154" width="16.5546875" bestFit="1" customWidth="1"/>
    <col min="6155" max="6155" width="12.5546875" customWidth="1"/>
    <col min="6156" max="6156" width="17.5546875" bestFit="1" customWidth="1"/>
    <col min="6157" max="6158" width="18.109375" bestFit="1" customWidth="1"/>
    <col min="6159" max="6159" width="12.88671875" bestFit="1" customWidth="1"/>
    <col min="6160" max="6161" width="16.5546875" bestFit="1" customWidth="1"/>
    <col min="6162" max="6163" width="13.109375" bestFit="1" customWidth="1"/>
    <col min="6164" max="6164" width="15.5546875" bestFit="1" customWidth="1"/>
    <col min="6165" max="6165" width="13.6640625" bestFit="1" customWidth="1"/>
    <col min="6166" max="6168" width="12.33203125" bestFit="1" customWidth="1"/>
    <col min="6169" max="6169" width="17.5546875" bestFit="1" customWidth="1"/>
    <col min="6170" max="6170" width="12.33203125" bestFit="1" customWidth="1"/>
    <col min="6171" max="6171" width="13.44140625" bestFit="1" customWidth="1"/>
    <col min="6406" max="6406" width="33.6640625" customWidth="1"/>
    <col min="6407" max="6407" width="16" customWidth="1"/>
    <col min="6408" max="6409" width="15" bestFit="1" customWidth="1"/>
    <col min="6410" max="6410" width="16.5546875" bestFit="1" customWidth="1"/>
    <col min="6411" max="6411" width="12.5546875" customWidth="1"/>
    <col min="6412" max="6412" width="17.5546875" bestFit="1" customWidth="1"/>
    <col min="6413" max="6414" width="18.109375" bestFit="1" customWidth="1"/>
    <col min="6415" max="6415" width="12.88671875" bestFit="1" customWidth="1"/>
    <col min="6416" max="6417" width="16.5546875" bestFit="1" customWidth="1"/>
    <col min="6418" max="6419" width="13.109375" bestFit="1" customWidth="1"/>
    <col min="6420" max="6420" width="15.5546875" bestFit="1" customWidth="1"/>
    <col min="6421" max="6421" width="13.6640625" bestFit="1" customWidth="1"/>
    <col min="6422" max="6424" width="12.33203125" bestFit="1" customWidth="1"/>
    <col min="6425" max="6425" width="17.5546875" bestFit="1" customWidth="1"/>
    <col min="6426" max="6426" width="12.33203125" bestFit="1" customWidth="1"/>
    <col min="6427" max="6427" width="13.44140625" bestFit="1" customWidth="1"/>
    <col min="6662" max="6662" width="33.6640625" customWidth="1"/>
    <col min="6663" max="6663" width="16" customWidth="1"/>
    <col min="6664" max="6665" width="15" bestFit="1" customWidth="1"/>
    <col min="6666" max="6666" width="16.5546875" bestFit="1" customWidth="1"/>
    <col min="6667" max="6667" width="12.5546875" customWidth="1"/>
    <col min="6668" max="6668" width="17.5546875" bestFit="1" customWidth="1"/>
    <col min="6669" max="6670" width="18.109375" bestFit="1" customWidth="1"/>
    <col min="6671" max="6671" width="12.88671875" bestFit="1" customWidth="1"/>
    <col min="6672" max="6673" width="16.5546875" bestFit="1" customWidth="1"/>
    <col min="6674" max="6675" width="13.109375" bestFit="1" customWidth="1"/>
    <col min="6676" max="6676" width="15.5546875" bestFit="1" customWidth="1"/>
    <col min="6677" max="6677" width="13.6640625" bestFit="1" customWidth="1"/>
    <col min="6678" max="6680" width="12.33203125" bestFit="1" customWidth="1"/>
    <col min="6681" max="6681" width="17.5546875" bestFit="1" customWidth="1"/>
    <col min="6682" max="6682" width="12.33203125" bestFit="1" customWidth="1"/>
    <col min="6683" max="6683" width="13.44140625" bestFit="1" customWidth="1"/>
    <col min="6918" max="6918" width="33.6640625" customWidth="1"/>
    <col min="6919" max="6919" width="16" customWidth="1"/>
    <col min="6920" max="6921" width="15" bestFit="1" customWidth="1"/>
    <col min="6922" max="6922" width="16.5546875" bestFit="1" customWidth="1"/>
    <col min="6923" max="6923" width="12.5546875" customWidth="1"/>
    <col min="6924" max="6924" width="17.5546875" bestFit="1" customWidth="1"/>
    <col min="6925" max="6926" width="18.109375" bestFit="1" customWidth="1"/>
    <col min="6927" max="6927" width="12.88671875" bestFit="1" customWidth="1"/>
    <col min="6928" max="6929" width="16.5546875" bestFit="1" customWidth="1"/>
    <col min="6930" max="6931" width="13.109375" bestFit="1" customWidth="1"/>
    <col min="6932" max="6932" width="15.5546875" bestFit="1" customWidth="1"/>
    <col min="6933" max="6933" width="13.6640625" bestFit="1" customWidth="1"/>
    <col min="6934" max="6936" width="12.33203125" bestFit="1" customWidth="1"/>
    <col min="6937" max="6937" width="17.5546875" bestFit="1" customWidth="1"/>
    <col min="6938" max="6938" width="12.33203125" bestFit="1" customWidth="1"/>
    <col min="6939" max="6939" width="13.44140625" bestFit="1" customWidth="1"/>
    <col min="7174" max="7174" width="33.6640625" customWidth="1"/>
    <col min="7175" max="7175" width="16" customWidth="1"/>
    <col min="7176" max="7177" width="15" bestFit="1" customWidth="1"/>
    <col min="7178" max="7178" width="16.5546875" bestFit="1" customWidth="1"/>
    <col min="7179" max="7179" width="12.5546875" customWidth="1"/>
    <col min="7180" max="7180" width="17.5546875" bestFit="1" customWidth="1"/>
    <col min="7181" max="7182" width="18.109375" bestFit="1" customWidth="1"/>
    <col min="7183" max="7183" width="12.88671875" bestFit="1" customWidth="1"/>
    <col min="7184" max="7185" width="16.5546875" bestFit="1" customWidth="1"/>
    <col min="7186" max="7187" width="13.109375" bestFit="1" customWidth="1"/>
    <col min="7188" max="7188" width="15.5546875" bestFit="1" customWidth="1"/>
    <col min="7189" max="7189" width="13.6640625" bestFit="1" customWidth="1"/>
    <col min="7190" max="7192" width="12.33203125" bestFit="1" customWidth="1"/>
    <col min="7193" max="7193" width="17.5546875" bestFit="1" customWidth="1"/>
    <col min="7194" max="7194" width="12.33203125" bestFit="1" customWidth="1"/>
    <col min="7195" max="7195" width="13.44140625" bestFit="1" customWidth="1"/>
    <col min="7430" max="7430" width="33.6640625" customWidth="1"/>
    <col min="7431" max="7431" width="16" customWidth="1"/>
    <col min="7432" max="7433" width="15" bestFit="1" customWidth="1"/>
    <col min="7434" max="7434" width="16.5546875" bestFit="1" customWidth="1"/>
    <col min="7435" max="7435" width="12.5546875" customWidth="1"/>
    <col min="7436" max="7436" width="17.5546875" bestFit="1" customWidth="1"/>
    <col min="7437" max="7438" width="18.109375" bestFit="1" customWidth="1"/>
    <col min="7439" max="7439" width="12.88671875" bestFit="1" customWidth="1"/>
    <col min="7440" max="7441" width="16.5546875" bestFit="1" customWidth="1"/>
    <col min="7442" max="7443" width="13.109375" bestFit="1" customWidth="1"/>
    <col min="7444" max="7444" width="15.5546875" bestFit="1" customWidth="1"/>
    <col min="7445" max="7445" width="13.6640625" bestFit="1" customWidth="1"/>
    <col min="7446" max="7448" width="12.33203125" bestFit="1" customWidth="1"/>
    <col min="7449" max="7449" width="17.5546875" bestFit="1" customWidth="1"/>
    <col min="7450" max="7450" width="12.33203125" bestFit="1" customWidth="1"/>
    <col min="7451" max="7451" width="13.44140625" bestFit="1" customWidth="1"/>
    <col min="7686" max="7686" width="33.6640625" customWidth="1"/>
    <col min="7687" max="7687" width="16" customWidth="1"/>
    <col min="7688" max="7689" width="15" bestFit="1" customWidth="1"/>
    <col min="7690" max="7690" width="16.5546875" bestFit="1" customWidth="1"/>
    <col min="7691" max="7691" width="12.5546875" customWidth="1"/>
    <col min="7692" max="7692" width="17.5546875" bestFit="1" customWidth="1"/>
    <col min="7693" max="7694" width="18.109375" bestFit="1" customWidth="1"/>
    <col min="7695" max="7695" width="12.88671875" bestFit="1" customWidth="1"/>
    <col min="7696" max="7697" width="16.5546875" bestFit="1" customWidth="1"/>
    <col min="7698" max="7699" width="13.109375" bestFit="1" customWidth="1"/>
    <col min="7700" max="7700" width="15.5546875" bestFit="1" customWidth="1"/>
    <col min="7701" max="7701" width="13.6640625" bestFit="1" customWidth="1"/>
    <col min="7702" max="7704" width="12.33203125" bestFit="1" customWidth="1"/>
    <col min="7705" max="7705" width="17.5546875" bestFit="1" customWidth="1"/>
    <col min="7706" max="7706" width="12.33203125" bestFit="1" customWidth="1"/>
    <col min="7707" max="7707" width="13.44140625" bestFit="1" customWidth="1"/>
    <col min="7942" max="7942" width="33.6640625" customWidth="1"/>
    <col min="7943" max="7943" width="16" customWidth="1"/>
    <col min="7944" max="7945" width="15" bestFit="1" customWidth="1"/>
    <col min="7946" max="7946" width="16.5546875" bestFit="1" customWidth="1"/>
    <col min="7947" max="7947" width="12.5546875" customWidth="1"/>
    <col min="7948" max="7948" width="17.5546875" bestFit="1" customWidth="1"/>
    <col min="7949" max="7950" width="18.109375" bestFit="1" customWidth="1"/>
    <col min="7951" max="7951" width="12.88671875" bestFit="1" customWidth="1"/>
    <col min="7952" max="7953" width="16.5546875" bestFit="1" customWidth="1"/>
    <col min="7954" max="7955" width="13.109375" bestFit="1" customWidth="1"/>
    <col min="7956" max="7956" width="15.5546875" bestFit="1" customWidth="1"/>
    <col min="7957" max="7957" width="13.6640625" bestFit="1" customWidth="1"/>
    <col min="7958" max="7960" width="12.33203125" bestFit="1" customWidth="1"/>
    <col min="7961" max="7961" width="17.5546875" bestFit="1" customWidth="1"/>
    <col min="7962" max="7962" width="12.33203125" bestFit="1" customWidth="1"/>
    <col min="7963" max="7963" width="13.44140625" bestFit="1" customWidth="1"/>
    <col min="8198" max="8198" width="33.6640625" customWidth="1"/>
    <col min="8199" max="8199" width="16" customWidth="1"/>
    <col min="8200" max="8201" width="15" bestFit="1" customWidth="1"/>
    <col min="8202" max="8202" width="16.5546875" bestFit="1" customWidth="1"/>
    <col min="8203" max="8203" width="12.5546875" customWidth="1"/>
    <col min="8204" max="8204" width="17.5546875" bestFit="1" customWidth="1"/>
    <col min="8205" max="8206" width="18.109375" bestFit="1" customWidth="1"/>
    <col min="8207" max="8207" width="12.88671875" bestFit="1" customWidth="1"/>
    <col min="8208" max="8209" width="16.5546875" bestFit="1" customWidth="1"/>
    <col min="8210" max="8211" width="13.109375" bestFit="1" customWidth="1"/>
    <col min="8212" max="8212" width="15.5546875" bestFit="1" customWidth="1"/>
    <col min="8213" max="8213" width="13.6640625" bestFit="1" customWidth="1"/>
    <col min="8214" max="8216" width="12.33203125" bestFit="1" customWidth="1"/>
    <col min="8217" max="8217" width="17.5546875" bestFit="1" customWidth="1"/>
    <col min="8218" max="8218" width="12.33203125" bestFit="1" customWidth="1"/>
    <col min="8219" max="8219" width="13.44140625" bestFit="1" customWidth="1"/>
    <col min="8454" max="8454" width="33.6640625" customWidth="1"/>
    <col min="8455" max="8455" width="16" customWidth="1"/>
    <col min="8456" max="8457" width="15" bestFit="1" customWidth="1"/>
    <col min="8458" max="8458" width="16.5546875" bestFit="1" customWidth="1"/>
    <col min="8459" max="8459" width="12.5546875" customWidth="1"/>
    <col min="8460" max="8460" width="17.5546875" bestFit="1" customWidth="1"/>
    <col min="8461" max="8462" width="18.109375" bestFit="1" customWidth="1"/>
    <col min="8463" max="8463" width="12.88671875" bestFit="1" customWidth="1"/>
    <col min="8464" max="8465" width="16.5546875" bestFit="1" customWidth="1"/>
    <col min="8466" max="8467" width="13.109375" bestFit="1" customWidth="1"/>
    <col min="8468" max="8468" width="15.5546875" bestFit="1" customWidth="1"/>
    <col min="8469" max="8469" width="13.6640625" bestFit="1" customWidth="1"/>
    <col min="8470" max="8472" width="12.33203125" bestFit="1" customWidth="1"/>
    <col min="8473" max="8473" width="17.5546875" bestFit="1" customWidth="1"/>
    <col min="8474" max="8474" width="12.33203125" bestFit="1" customWidth="1"/>
    <col min="8475" max="8475" width="13.44140625" bestFit="1" customWidth="1"/>
    <col min="8710" max="8710" width="33.6640625" customWidth="1"/>
    <col min="8711" max="8711" width="16" customWidth="1"/>
    <col min="8712" max="8713" width="15" bestFit="1" customWidth="1"/>
    <col min="8714" max="8714" width="16.5546875" bestFit="1" customWidth="1"/>
    <col min="8715" max="8715" width="12.5546875" customWidth="1"/>
    <col min="8716" max="8716" width="17.5546875" bestFit="1" customWidth="1"/>
    <col min="8717" max="8718" width="18.109375" bestFit="1" customWidth="1"/>
    <col min="8719" max="8719" width="12.88671875" bestFit="1" customWidth="1"/>
    <col min="8720" max="8721" width="16.5546875" bestFit="1" customWidth="1"/>
    <col min="8722" max="8723" width="13.109375" bestFit="1" customWidth="1"/>
    <col min="8724" max="8724" width="15.5546875" bestFit="1" customWidth="1"/>
    <col min="8725" max="8725" width="13.6640625" bestFit="1" customWidth="1"/>
    <col min="8726" max="8728" width="12.33203125" bestFit="1" customWidth="1"/>
    <col min="8729" max="8729" width="17.5546875" bestFit="1" customWidth="1"/>
    <col min="8730" max="8730" width="12.33203125" bestFit="1" customWidth="1"/>
    <col min="8731" max="8731" width="13.44140625" bestFit="1" customWidth="1"/>
    <col min="8966" max="8966" width="33.6640625" customWidth="1"/>
    <col min="8967" max="8967" width="16" customWidth="1"/>
    <col min="8968" max="8969" width="15" bestFit="1" customWidth="1"/>
    <col min="8970" max="8970" width="16.5546875" bestFit="1" customWidth="1"/>
    <col min="8971" max="8971" width="12.5546875" customWidth="1"/>
    <col min="8972" max="8972" width="17.5546875" bestFit="1" customWidth="1"/>
    <col min="8973" max="8974" width="18.109375" bestFit="1" customWidth="1"/>
    <col min="8975" max="8975" width="12.88671875" bestFit="1" customWidth="1"/>
    <col min="8976" max="8977" width="16.5546875" bestFit="1" customWidth="1"/>
    <col min="8978" max="8979" width="13.109375" bestFit="1" customWidth="1"/>
    <col min="8980" max="8980" width="15.5546875" bestFit="1" customWidth="1"/>
    <col min="8981" max="8981" width="13.6640625" bestFit="1" customWidth="1"/>
    <col min="8982" max="8984" width="12.33203125" bestFit="1" customWidth="1"/>
    <col min="8985" max="8985" width="17.5546875" bestFit="1" customWidth="1"/>
    <col min="8986" max="8986" width="12.33203125" bestFit="1" customWidth="1"/>
    <col min="8987" max="8987" width="13.44140625" bestFit="1" customWidth="1"/>
    <col min="9222" max="9222" width="33.6640625" customWidth="1"/>
    <col min="9223" max="9223" width="16" customWidth="1"/>
    <col min="9224" max="9225" width="15" bestFit="1" customWidth="1"/>
    <col min="9226" max="9226" width="16.5546875" bestFit="1" customWidth="1"/>
    <col min="9227" max="9227" width="12.5546875" customWidth="1"/>
    <col min="9228" max="9228" width="17.5546875" bestFit="1" customWidth="1"/>
    <col min="9229" max="9230" width="18.109375" bestFit="1" customWidth="1"/>
    <col min="9231" max="9231" width="12.88671875" bestFit="1" customWidth="1"/>
    <col min="9232" max="9233" width="16.5546875" bestFit="1" customWidth="1"/>
    <col min="9234" max="9235" width="13.109375" bestFit="1" customWidth="1"/>
    <col min="9236" max="9236" width="15.5546875" bestFit="1" customWidth="1"/>
    <col min="9237" max="9237" width="13.6640625" bestFit="1" customWidth="1"/>
    <col min="9238" max="9240" width="12.33203125" bestFit="1" customWidth="1"/>
    <col min="9241" max="9241" width="17.5546875" bestFit="1" customWidth="1"/>
    <col min="9242" max="9242" width="12.33203125" bestFit="1" customWidth="1"/>
    <col min="9243" max="9243" width="13.44140625" bestFit="1" customWidth="1"/>
    <col min="9478" max="9478" width="33.6640625" customWidth="1"/>
    <col min="9479" max="9479" width="16" customWidth="1"/>
    <col min="9480" max="9481" width="15" bestFit="1" customWidth="1"/>
    <col min="9482" max="9482" width="16.5546875" bestFit="1" customWidth="1"/>
    <col min="9483" max="9483" width="12.5546875" customWidth="1"/>
    <col min="9484" max="9484" width="17.5546875" bestFit="1" customWidth="1"/>
    <col min="9485" max="9486" width="18.109375" bestFit="1" customWidth="1"/>
    <col min="9487" max="9487" width="12.88671875" bestFit="1" customWidth="1"/>
    <col min="9488" max="9489" width="16.5546875" bestFit="1" customWidth="1"/>
    <col min="9490" max="9491" width="13.109375" bestFit="1" customWidth="1"/>
    <col min="9492" max="9492" width="15.5546875" bestFit="1" customWidth="1"/>
    <col min="9493" max="9493" width="13.6640625" bestFit="1" customWidth="1"/>
    <col min="9494" max="9496" width="12.33203125" bestFit="1" customWidth="1"/>
    <col min="9497" max="9497" width="17.5546875" bestFit="1" customWidth="1"/>
    <col min="9498" max="9498" width="12.33203125" bestFit="1" customWidth="1"/>
    <col min="9499" max="9499" width="13.44140625" bestFit="1" customWidth="1"/>
    <col min="9734" max="9734" width="33.6640625" customWidth="1"/>
    <col min="9735" max="9735" width="16" customWidth="1"/>
    <col min="9736" max="9737" width="15" bestFit="1" customWidth="1"/>
    <col min="9738" max="9738" width="16.5546875" bestFit="1" customWidth="1"/>
    <col min="9739" max="9739" width="12.5546875" customWidth="1"/>
    <col min="9740" max="9740" width="17.5546875" bestFit="1" customWidth="1"/>
    <col min="9741" max="9742" width="18.109375" bestFit="1" customWidth="1"/>
    <col min="9743" max="9743" width="12.88671875" bestFit="1" customWidth="1"/>
    <col min="9744" max="9745" width="16.5546875" bestFit="1" customWidth="1"/>
    <col min="9746" max="9747" width="13.109375" bestFit="1" customWidth="1"/>
    <col min="9748" max="9748" width="15.5546875" bestFit="1" customWidth="1"/>
    <col min="9749" max="9749" width="13.6640625" bestFit="1" customWidth="1"/>
    <col min="9750" max="9752" width="12.33203125" bestFit="1" customWidth="1"/>
    <col min="9753" max="9753" width="17.5546875" bestFit="1" customWidth="1"/>
    <col min="9754" max="9754" width="12.33203125" bestFit="1" customWidth="1"/>
    <col min="9755" max="9755" width="13.44140625" bestFit="1" customWidth="1"/>
    <col min="9990" max="9990" width="33.6640625" customWidth="1"/>
    <col min="9991" max="9991" width="16" customWidth="1"/>
    <col min="9992" max="9993" width="15" bestFit="1" customWidth="1"/>
    <col min="9994" max="9994" width="16.5546875" bestFit="1" customWidth="1"/>
    <col min="9995" max="9995" width="12.5546875" customWidth="1"/>
    <col min="9996" max="9996" width="17.5546875" bestFit="1" customWidth="1"/>
    <col min="9997" max="9998" width="18.109375" bestFit="1" customWidth="1"/>
    <col min="9999" max="9999" width="12.88671875" bestFit="1" customWidth="1"/>
    <col min="10000" max="10001" width="16.5546875" bestFit="1" customWidth="1"/>
    <col min="10002" max="10003" width="13.109375" bestFit="1" customWidth="1"/>
    <col min="10004" max="10004" width="15.5546875" bestFit="1" customWidth="1"/>
    <col min="10005" max="10005" width="13.6640625" bestFit="1" customWidth="1"/>
    <col min="10006" max="10008" width="12.33203125" bestFit="1" customWidth="1"/>
    <col min="10009" max="10009" width="17.5546875" bestFit="1" customWidth="1"/>
    <col min="10010" max="10010" width="12.33203125" bestFit="1" customWidth="1"/>
    <col min="10011" max="10011" width="13.44140625" bestFit="1" customWidth="1"/>
    <col min="10246" max="10246" width="33.6640625" customWidth="1"/>
    <col min="10247" max="10247" width="16" customWidth="1"/>
    <col min="10248" max="10249" width="15" bestFit="1" customWidth="1"/>
    <col min="10250" max="10250" width="16.5546875" bestFit="1" customWidth="1"/>
    <col min="10251" max="10251" width="12.5546875" customWidth="1"/>
    <col min="10252" max="10252" width="17.5546875" bestFit="1" customWidth="1"/>
    <col min="10253" max="10254" width="18.109375" bestFit="1" customWidth="1"/>
    <col min="10255" max="10255" width="12.88671875" bestFit="1" customWidth="1"/>
    <col min="10256" max="10257" width="16.5546875" bestFit="1" customWidth="1"/>
    <col min="10258" max="10259" width="13.109375" bestFit="1" customWidth="1"/>
    <col min="10260" max="10260" width="15.5546875" bestFit="1" customWidth="1"/>
    <col min="10261" max="10261" width="13.6640625" bestFit="1" customWidth="1"/>
    <col min="10262" max="10264" width="12.33203125" bestFit="1" customWidth="1"/>
    <col min="10265" max="10265" width="17.5546875" bestFit="1" customWidth="1"/>
    <col min="10266" max="10266" width="12.33203125" bestFit="1" customWidth="1"/>
    <col min="10267" max="10267" width="13.44140625" bestFit="1" customWidth="1"/>
    <col min="10502" max="10502" width="33.6640625" customWidth="1"/>
    <col min="10503" max="10503" width="16" customWidth="1"/>
    <col min="10504" max="10505" width="15" bestFit="1" customWidth="1"/>
    <col min="10506" max="10506" width="16.5546875" bestFit="1" customWidth="1"/>
    <col min="10507" max="10507" width="12.5546875" customWidth="1"/>
    <col min="10508" max="10508" width="17.5546875" bestFit="1" customWidth="1"/>
    <col min="10509" max="10510" width="18.109375" bestFit="1" customWidth="1"/>
    <col min="10511" max="10511" width="12.88671875" bestFit="1" customWidth="1"/>
    <col min="10512" max="10513" width="16.5546875" bestFit="1" customWidth="1"/>
    <col min="10514" max="10515" width="13.109375" bestFit="1" customWidth="1"/>
    <col min="10516" max="10516" width="15.5546875" bestFit="1" customWidth="1"/>
    <col min="10517" max="10517" width="13.6640625" bestFit="1" customWidth="1"/>
    <col min="10518" max="10520" width="12.33203125" bestFit="1" customWidth="1"/>
    <col min="10521" max="10521" width="17.5546875" bestFit="1" customWidth="1"/>
    <col min="10522" max="10522" width="12.33203125" bestFit="1" customWidth="1"/>
    <col min="10523" max="10523" width="13.44140625" bestFit="1" customWidth="1"/>
    <col min="10758" max="10758" width="33.6640625" customWidth="1"/>
    <col min="10759" max="10759" width="16" customWidth="1"/>
    <col min="10760" max="10761" width="15" bestFit="1" customWidth="1"/>
    <col min="10762" max="10762" width="16.5546875" bestFit="1" customWidth="1"/>
    <col min="10763" max="10763" width="12.5546875" customWidth="1"/>
    <col min="10764" max="10764" width="17.5546875" bestFit="1" customWidth="1"/>
    <col min="10765" max="10766" width="18.109375" bestFit="1" customWidth="1"/>
    <col min="10767" max="10767" width="12.88671875" bestFit="1" customWidth="1"/>
    <col min="10768" max="10769" width="16.5546875" bestFit="1" customWidth="1"/>
    <col min="10770" max="10771" width="13.109375" bestFit="1" customWidth="1"/>
    <col min="10772" max="10772" width="15.5546875" bestFit="1" customWidth="1"/>
    <col min="10773" max="10773" width="13.6640625" bestFit="1" customWidth="1"/>
    <col min="10774" max="10776" width="12.33203125" bestFit="1" customWidth="1"/>
    <col min="10777" max="10777" width="17.5546875" bestFit="1" customWidth="1"/>
    <col min="10778" max="10778" width="12.33203125" bestFit="1" customWidth="1"/>
    <col min="10779" max="10779" width="13.44140625" bestFit="1" customWidth="1"/>
    <col min="11014" max="11014" width="33.6640625" customWidth="1"/>
    <col min="11015" max="11015" width="16" customWidth="1"/>
    <col min="11016" max="11017" width="15" bestFit="1" customWidth="1"/>
    <col min="11018" max="11018" width="16.5546875" bestFit="1" customWidth="1"/>
    <col min="11019" max="11019" width="12.5546875" customWidth="1"/>
    <col min="11020" max="11020" width="17.5546875" bestFit="1" customWidth="1"/>
    <col min="11021" max="11022" width="18.109375" bestFit="1" customWidth="1"/>
    <col min="11023" max="11023" width="12.88671875" bestFit="1" customWidth="1"/>
    <col min="11024" max="11025" width="16.5546875" bestFit="1" customWidth="1"/>
    <col min="11026" max="11027" width="13.109375" bestFit="1" customWidth="1"/>
    <col min="11028" max="11028" width="15.5546875" bestFit="1" customWidth="1"/>
    <col min="11029" max="11029" width="13.6640625" bestFit="1" customWidth="1"/>
    <col min="11030" max="11032" width="12.33203125" bestFit="1" customWidth="1"/>
    <col min="11033" max="11033" width="17.5546875" bestFit="1" customWidth="1"/>
    <col min="11034" max="11034" width="12.33203125" bestFit="1" customWidth="1"/>
    <col min="11035" max="11035" width="13.44140625" bestFit="1" customWidth="1"/>
    <col min="11270" max="11270" width="33.6640625" customWidth="1"/>
    <col min="11271" max="11271" width="16" customWidth="1"/>
    <col min="11272" max="11273" width="15" bestFit="1" customWidth="1"/>
    <col min="11274" max="11274" width="16.5546875" bestFit="1" customWidth="1"/>
    <col min="11275" max="11275" width="12.5546875" customWidth="1"/>
    <col min="11276" max="11276" width="17.5546875" bestFit="1" customWidth="1"/>
    <col min="11277" max="11278" width="18.109375" bestFit="1" customWidth="1"/>
    <col min="11279" max="11279" width="12.88671875" bestFit="1" customWidth="1"/>
    <col min="11280" max="11281" width="16.5546875" bestFit="1" customWidth="1"/>
    <col min="11282" max="11283" width="13.109375" bestFit="1" customWidth="1"/>
    <col min="11284" max="11284" width="15.5546875" bestFit="1" customWidth="1"/>
    <col min="11285" max="11285" width="13.6640625" bestFit="1" customWidth="1"/>
    <col min="11286" max="11288" width="12.33203125" bestFit="1" customWidth="1"/>
    <col min="11289" max="11289" width="17.5546875" bestFit="1" customWidth="1"/>
    <col min="11290" max="11290" width="12.33203125" bestFit="1" customWidth="1"/>
    <col min="11291" max="11291" width="13.44140625" bestFit="1" customWidth="1"/>
    <col min="11526" max="11526" width="33.6640625" customWidth="1"/>
    <col min="11527" max="11527" width="16" customWidth="1"/>
    <col min="11528" max="11529" width="15" bestFit="1" customWidth="1"/>
    <col min="11530" max="11530" width="16.5546875" bestFit="1" customWidth="1"/>
    <col min="11531" max="11531" width="12.5546875" customWidth="1"/>
    <col min="11532" max="11532" width="17.5546875" bestFit="1" customWidth="1"/>
    <col min="11533" max="11534" width="18.109375" bestFit="1" customWidth="1"/>
    <col min="11535" max="11535" width="12.88671875" bestFit="1" customWidth="1"/>
    <col min="11536" max="11537" width="16.5546875" bestFit="1" customWidth="1"/>
    <col min="11538" max="11539" width="13.109375" bestFit="1" customWidth="1"/>
    <col min="11540" max="11540" width="15.5546875" bestFit="1" customWidth="1"/>
    <col min="11541" max="11541" width="13.6640625" bestFit="1" customWidth="1"/>
    <col min="11542" max="11544" width="12.33203125" bestFit="1" customWidth="1"/>
    <col min="11545" max="11545" width="17.5546875" bestFit="1" customWidth="1"/>
    <col min="11546" max="11546" width="12.33203125" bestFit="1" customWidth="1"/>
    <col min="11547" max="11547" width="13.44140625" bestFit="1" customWidth="1"/>
    <col min="11782" max="11782" width="33.6640625" customWidth="1"/>
    <col min="11783" max="11783" width="16" customWidth="1"/>
    <col min="11784" max="11785" width="15" bestFit="1" customWidth="1"/>
    <col min="11786" max="11786" width="16.5546875" bestFit="1" customWidth="1"/>
    <col min="11787" max="11787" width="12.5546875" customWidth="1"/>
    <col min="11788" max="11788" width="17.5546875" bestFit="1" customWidth="1"/>
    <col min="11789" max="11790" width="18.109375" bestFit="1" customWidth="1"/>
    <col min="11791" max="11791" width="12.88671875" bestFit="1" customWidth="1"/>
    <col min="11792" max="11793" width="16.5546875" bestFit="1" customWidth="1"/>
    <col min="11794" max="11795" width="13.109375" bestFit="1" customWidth="1"/>
    <col min="11796" max="11796" width="15.5546875" bestFit="1" customWidth="1"/>
    <col min="11797" max="11797" width="13.6640625" bestFit="1" customWidth="1"/>
    <col min="11798" max="11800" width="12.33203125" bestFit="1" customWidth="1"/>
    <col min="11801" max="11801" width="17.5546875" bestFit="1" customWidth="1"/>
    <col min="11802" max="11802" width="12.33203125" bestFit="1" customWidth="1"/>
    <col min="11803" max="11803" width="13.44140625" bestFit="1" customWidth="1"/>
    <col min="12038" max="12038" width="33.6640625" customWidth="1"/>
    <col min="12039" max="12039" width="16" customWidth="1"/>
    <col min="12040" max="12041" width="15" bestFit="1" customWidth="1"/>
    <col min="12042" max="12042" width="16.5546875" bestFit="1" customWidth="1"/>
    <col min="12043" max="12043" width="12.5546875" customWidth="1"/>
    <col min="12044" max="12044" width="17.5546875" bestFit="1" customWidth="1"/>
    <col min="12045" max="12046" width="18.109375" bestFit="1" customWidth="1"/>
    <col min="12047" max="12047" width="12.88671875" bestFit="1" customWidth="1"/>
    <col min="12048" max="12049" width="16.5546875" bestFit="1" customWidth="1"/>
    <col min="12050" max="12051" width="13.109375" bestFit="1" customWidth="1"/>
    <col min="12052" max="12052" width="15.5546875" bestFit="1" customWidth="1"/>
    <col min="12053" max="12053" width="13.6640625" bestFit="1" customWidth="1"/>
    <col min="12054" max="12056" width="12.33203125" bestFit="1" customWidth="1"/>
    <col min="12057" max="12057" width="17.5546875" bestFit="1" customWidth="1"/>
    <col min="12058" max="12058" width="12.33203125" bestFit="1" customWidth="1"/>
    <col min="12059" max="12059" width="13.44140625" bestFit="1" customWidth="1"/>
    <col min="12294" max="12294" width="33.6640625" customWidth="1"/>
    <col min="12295" max="12295" width="16" customWidth="1"/>
    <col min="12296" max="12297" width="15" bestFit="1" customWidth="1"/>
    <col min="12298" max="12298" width="16.5546875" bestFit="1" customWidth="1"/>
    <col min="12299" max="12299" width="12.5546875" customWidth="1"/>
    <col min="12300" max="12300" width="17.5546875" bestFit="1" customWidth="1"/>
    <col min="12301" max="12302" width="18.109375" bestFit="1" customWidth="1"/>
    <col min="12303" max="12303" width="12.88671875" bestFit="1" customWidth="1"/>
    <col min="12304" max="12305" width="16.5546875" bestFit="1" customWidth="1"/>
    <col min="12306" max="12307" width="13.109375" bestFit="1" customWidth="1"/>
    <col min="12308" max="12308" width="15.5546875" bestFit="1" customWidth="1"/>
    <col min="12309" max="12309" width="13.6640625" bestFit="1" customWidth="1"/>
    <col min="12310" max="12312" width="12.33203125" bestFit="1" customWidth="1"/>
    <col min="12313" max="12313" width="17.5546875" bestFit="1" customWidth="1"/>
    <col min="12314" max="12314" width="12.33203125" bestFit="1" customWidth="1"/>
    <col min="12315" max="12315" width="13.44140625" bestFit="1" customWidth="1"/>
    <col min="12550" max="12550" width="33.6640625" customWidth="1"/>
    <col min="12551" max="12551" width="16" customWidth="1"/>
    <col min="12552" max="12553" width="15" bestFit="1" customWidth="1"/>
    <col min="12554" max="12554" width="16.5546875" bestFit="1" customWidth="1"/>
    <col min="12555" max="12555" width="12.5546875" customWidth="1"/>
    <col min="12556" max="12556" width="17.5546875" bestFit="1" customWidth="1"/>
    <col min="12557" max="12558" width="18.109375" bestFit="1" customWidth="1"/>
    <col min="12559" max="12559" width="12.88671875" bestFit="1" customWidth="1"/>
    <col min="12560" max="12561" width="16.5546875" bestFit="1" customWidth="1"/>
    <col min="12562" max="12563" width="13.109375" bestFit="1" customWidth="1"/>
    <col min="12564" max="12564" width="15.5546875" bestFit="1" customWidth="1"/>
    <col min="12565" max="12565" width="13.6640625" bestFit="1" customWidth="1"/>
    <col min="12566" max="12568" width="12.33203125" bestFit="1" customWidth="1"/>
    <col min="12569" max="12569" width="17.5546875" bestFit="1" customWidth="1"/>
    <col min="12570" max="12570" width="12.33203125" bestFit="1" customWidth="1"/>
    <col min="12571" max="12571" width="13.44140625" bestFit="1" customWidth="1"/>
    <col min="12806" max="12806" width="33.6640625" customWidth="1"/>
    <col min="12807" max="12807" width="16" customWidth="1"/>
    <col min="12808" max="12809" width="15" bestFit="1" customWidth="1"/>
    <col min="12810" max="12810" width="16.5546875" bestFit="1" customWidth="1"/>
    <col min="12811" max="12811" width="12.5546875" customWidth="1"/>
    <col min="12812" max="12812" width="17.5546875" bestFit="1" customWidth="1"/>
    <col min="12813" max="12814" width="18.109375" bestFit="1" customWidth="1"/>
    <col min="12815" max="12815" width="12.88671875" bestFit="1" customWidth="1"/>
    <col min="12816" max="12817" width="16.5546875" bestFit="1" customWidth="1"/>
    <col min="12818" max="12819" width="13.109375" bestFit="1" customWidth="1"/>
    <col min="12820" max="12820" width="15.5546875" bestFit="1" customWidth="1"/>
    <col min="12821" max="12821" width="13.6640625" bestFit="1" customWidth="1"/>
    <col min="12822" max="12824" width="12.33203125" bestFit="1" customWidth="1"/>
    <col min="12825" max="12825" width="17.5546875" bestFit="1" customWidth="1"/>
    <col min="12826" max="12826" width="12.33203125" bestFit="1" customWidth="1"/>
    <col min="12827" max="12827" width="13.44140625" bestFit="1" customWidth="1"/>
    <col min="13062" max="13062" width="33.6640625" customWidth="1"/>
    <col min="13063" max="13063" width="16" customWidth="1"/>
    <col min="13064" max="13065" width="15" bestFit="1" customWidth="1"/>
    <col min="13066" max="13066" width="16.5546875" bestFit="1" customWidth="1"/>
    <col min="13067" max="13067" width="12.5546875" customWidth="1"/>
    <col min="13068" max="13068" width="17.5546875" bestFit="1" customWidth="1"/>
    <col min="13069" max="13070" width="18.109375" bestFit="1" customWidth="1"/>
    <col min="13071" max="13071" width="12.88671875" bestFit="1" customWidth="1"/>
    <col min="13072" max="13073" width="16.5546875" bestFit="1" customWidth="1"/>
    <col min="13074" max="13075" width="13.109375" bestFit="1" customWidth="1"/>
    <col min="13076" max="13076" width="15.5546875" bestFit="1" customWidth="1"/>
    <col min="13077" max="13077" width="13.6640625" bestFit="1" customWidth="1"/>
    <col min="13078" max="13080" width="12.33203125" bestFit="1" customWidth="1"/>
    <col min="13081" max="13081" width="17.5546875" bestFit="1" customWidth="1"/>
    <col min="13082" max="13082" width="12.33203125" bestFit="1" customWidth="1"/>
    <col min="13083" max="13083" width="13.44140625" bestFit="1" customWidth="1"/>
    <col min="13318" max="13318" width="33.6640625" customWidth="1"/>
    <col min="13319" max="13319" width="16" customWidth="1"/>
    <col min="13320" max="13321" width="15" bestFit="1" customWidth="1"/>
    <col min="13322" max="13322" width="16.5546875" bestFit="1" customWidth="1"/>
    <col min="13323" max="13323" width="12.5546875" customWidth="1"/>
    <col min="13324" max="13324" width="17.5546875" bestFit="1" customWidth="1"/>
    <col min="13325" max="13326" width="18.109375" bestFit="1" customWidth="1"/>
    <col min="13327" max="13327" width="12.88671875" bestFit="1" customWidth="1"/>
    <col min="13328" max="13329" width="16.5546875" bestFit="1" customWidth="1"/>
    <col min="13330" max="13331" width="13.109375" bestFit="1" customWidth="1"/>
    <col min="13332" max="13332" width="15.5546875" bestFit="1" customWidth="1"/>
    <col min="13333" max="13333" width="13.6640625" bestFit="1" customWidth="1"/>
    <col min="13334" max="13336" width="12.33203125" bestFit="1" customWidth="1"/>
    <col min="13337" max="13337" width="17.5546875" bestFit="1" customWidth="1"/>
    <col min="13338" max="13338" width="12.33203125" bestFit="1" customWidth="1"/>
    <col min="13339" max="13339" width="13.44140625" bestFit="1" customWidth="1"/>
    <col min="13574" max="13574" width="33.6640625" customWidth="1"/>
    <col min="13575" max="13575" width="16" customWidth="1"/>
    <col min="13576" max="13577" width="15" bestFit="1" customWidth="1"/>
    <col min="13578" max="13578" width="16.5546875" bestFit="1" customWidth="1"/>
    <col min="13579" max="13579" width="12.5546875" customWidth="1"/>
    <col min="13580" max="13580" width="17.5546875" bestFit="1" customWidth="1"/>
    <col min="13581" max="13582" width="18.109375" bestFit="1" customWidth="1"/>
    <col min="13583" max="13583" width="12.88671875" bestFit="1" customWidth="1"/>
    <col min="13584" max="13585" width="16.5546875" bestFit="1" customWidth="1"/>
    <col min="13586" max="13587" width="13.109375" bestFit="1" customWidth="1"/>
    <col min="13588" max="13588" width="15.5546875" bestFit="1" customWidth="1"/>
    <col min="13589" max="13589" width="13.6640625" bestFit="1" customWidth="1"/>
    <col min="13590" max="13592" width="12.33203125" bestFit="1" customWidth="1"/>
    <col min="13593" max="13593" width="17.5546875" bestFit="1" customWidth="1"/>
    <col min="13594" max="13594" width="12.33203125" bestFit="1" customWidth="1"/>
    <col min="13595" max="13595" width="13.44140625" bestFit="1" customWidth="1"/>
    <col min="13830" max="13830" width="33.6640625" customWidth="1"/>
    <col min="13831" max="13831" width="16" customWidth="1"/>
    <col min="13832" max="13833" width="15" bestFit="1" customWidth="1"/>
    <col min="13834" max="13834" width="16.5546875" bestFit="1" customWidth="1"/>
    <col min="13835" max="13835" width="12.5546875" customWidth="1"/>
    <col min="13836" max="13836" width="17.5546875" bestFit="1" customWidth="1"/>
    <col min="13837" max="13838" width="18.109375" bestFit="1" customWidth="1"/>
    <col min="13839" max="13839" width="12.88671875" bestFit="1" customWidth="1"/>
    <col min="13840" max="13841" width="16.5546875" bestFit="1" customWidth="1"/>
    <col min="13842" max="13843" width="13.109375" bestFit="1" customWidth="1"/>
    <col min="13844" max="13844" width="15.5546875" bestFit="1" customWidth="1"/>
    <col min="13845" max="13845" width="13.6640625" bestFit="1" customWidth="1"/>
    <col min="13846" max="13848" width="12.33203125" bestFit="1" customWidth="1"/>
    <col min="13849" max="13849" width="17.5546875" bestFit="1" customWidth="1"/>
    <col min="13850" max="13850" width="12.33203125" bestFit="1" customWidth="1"/>
    <col min="13851" max="13851" width="13.44140625" bestFit="1" customWidth="1"/>
    <col min="14086" max="14086" width="33.6640625" customWidth="1"/>
    <col min="14087" max="14087" width="16" customWidth="1"/>
    <col min="14088" max="14089" width="15" bestFit="1" customWidth="1"/>
    <col min="14090" max="14090" width="16.5546875" bestFit="1" customWidth="1"/>
    <col min="14091" max="14091" width="12.5546875" customWidth="1"/>
    <col min="14092" max="14092" width="17.5546875" bestFit="1" customWidth="1"/>
    <col min="14093" max="14094" width="18.109375" bestFit="1" customWidth="1"/>
    <col min="14095" max="14095" width="12.88671875" bestFit="1" customWidth="1"/>
    <col min="14096" max="14097" width="16.5546875" bestFit="1" customWidth="1"/>
    <col min="14098" max="14099" width="13.109375" bestFit="1" customWidth="1"/>
    <col min="14100" max="14100" width="15.5546875" bestFit="1" customWidth="1"/>
    <col min="14101" max="14101" width="13.6640625" bestFit="1" customWidth="1"/>
    <col min="14102" max="14104" width="12.33203125" bestFit="1" customWidth="1"/>
    <col min="14105" max="14105" width="17.5546875" bestFit="1" customWidth="1"/>
    <col min="14106" max="14106" width="12.33203125" bestFit="1" customWidth="1"/>
    <col min="14107" max="14107" width="13.44140625" bestFit="1" customWidth="1"/>
    <col min="14342" max="14342" width="33.6640625" customWidth="1"/>
    <col min="14343" max="14343" width="16" customWidth="1"/>
    <col min="14344" max="14345" width="15" bestFit="1" customWidth="1"/>
    <col min="14346" max="14346" width="16.5546875" bestFit="1" customWidth="1"/>
    <col min="14347" max="14347" width="12.5546875" customWidth="1"/>
    <col min="14348" max="14348" width="17.5546875" bestFit="1" customWidth="1"/>
    <col min="14349" max="14350" width="18.109375" bestFit="1" customWidth="1"/>
    <col min="14351" max="14351" width="12.88671875" bestFit="1" customWidth="1"/>
    <col min="14352" max="14353" width="16.5546875" bestFit="1" customWidth="1"/>
    <col min="14354" max="14355" width="13.109375" bestFit="1" customWidth="1"/>
    <col min="14356" max="14356" width="15.5546875" bestFit="1" customWidth="1"/>
    <col min="14357" max="14357" width="13.6640625" bestFit="1" customWidth="1"/>
    <col min="14358" max="14360" width="12.33203125" bestFit="1" customWidth="1"/>
    <col min="14361" max="14361" width="17.5546875" bestFit="1" customWidth="1"/>
    <col min="14362" max="14362" width="12.33203125" bestFit="1" customWidth="1"/>
    <col min="14363" max="14363" width="13.44140625" bestFit="1" customWidth="1"/>
    <col min="14598" max="14598" width="33.6640625" customWidth="1"/>
    <col min="14599" max="14599" width="16" customWidth="1"/>
    <col min="14600" max="14601" width="15" bestFit="1" customWidth="1"/>
    <col min="14602" max="14602" width="16.5546875" bestFit="1" customWidth="1"/>
    <col min="14603" max="14603" width="12.5546875" customWidth="1"/>
    <col min="14604" max="14604" width="17.5546875" bestFit="1" customWidth="1"/>
    <col min="14605" max="14606" width="18.109375" bestFit="1" customWidth="1"/>
    <col min="14607" max="14607" width="12.88671875" bestFit="1" customWidth="1"/>
    <col min="14608" max="14609" width="16.5546875" bestFit="1" customWidth="1"/>
    <col min="14610" max="14611" width="13.109375" bestFit="1" customWidth="1"/>
    <col min="14612" max="14612" width="15.5546875" bestFit="1" customWidth="1"/>
    <col min="14613" max="14613" width="13.6640625" bestFit="1" customWidth="1"/>
    <col min="14614" max="14616" width="12.33203125" bestFit="1" customWidth="1"/>
    <col min="14617" max="14617" width="17.5546875" bestFit="1" customWidth="1"/>
    <col min="14618" max="14618" width="12.33203125" bestFit="1" customWidth="1"/>
    <col min="14619" max="14619" width="13.44140625" bestFit="1" customWidth="1"/>
    <col min="14854" max="14854" width="33.6640625" customWidth="1"/>
    <col min="14855" max="14855" width="16" customWidth="1"/>
    <col min="14856" max="14857" width="15" bestFit="1" customWidth="1"/>
    <col min="14858" max="14858" width="16.5546875" bestFit="1" customWidth="1"/>
    <col min="14859" max="14859" width="12.5546875" customWidth="1"/>
    <col min="14860" max="14860" width="17.5546875" bestFit="1" customWidth="1"/>
    <col min="14861" max="14862" width="18.109375" bestFit="1" customWidth="1"/>
    <col min="14863" max="14863" width="12.88671875" bestFit="1" customWidth="1"/>
    <col min="14864" max="14865" width="16.5546875" bestFit="1" customWidth="1"/>
    <col min="14866" max="14867" width="13.109375" bestFit="1" customWidth="1"/>
    <col min="14868" max="14868" width="15.5546875" bestFit="1" customWidth="1"/>
    <col min="14869" max="14869" width="13.6640625" bestFit="1" customWidth="1"/>
    <col min="14870" max="14872" width="12.33203125" bestFit="1" customWidth="1"/>
    <col min="14873" max="14873" width="17.5546875" bestFit="1" customWidth="1"/>
    <col min="14874" max="14874" width="12.33203125" bestFit="1" customWidth="1"/>
    <col min="14875" max="14875" width="13.44140625" bestFit="1" customWidth="1"/>
    <col min="15110" max="15110" width="33.6640625" customWidth="1"/>
    <col min="15111" max="15111" width="16" customWidth="1"/>
    <col min="15112" max="15113" width="15" bestFit="1" customWidth="1"/>
    <col min="15114" max="15114" width="16.5546875" bestFit="1" customWidth="1"/>
    <col min="15115" max="15115" width="12.5546875" customWidth="1"/>
    <col min="15116" max="15116" width="17.5546875" bestFit="1" customWidth="1"/>
    <col min="15117" max="15118" width="18.109375" bestFit="1" customWidth="1"/>
    <col min="15119" max="15119" width="12.88671875" bestFit="1" customWidth="1"/>
    <col min="15120" max="15121" width="16.5546875" bestFit="1" customWidth="1"/>
    <col min="15122" max="15123" width="13.109375" bestFit="1" customWidth="1"/>
    <col min="15124" max="15124" width="15.5546875" bestFit="1" customWidth="1"/>
    <col min="15125" max="15125" width="13.6640625" bestFit="1" customWidth="1"/>
    <col min="15126" max="15128" width="12.33203125" bestFit="1" customWidth="1"/>
    <col min="15129" max="15129" width="17.5546875" bestFit="1" customWidth="1"/>
    <col min="15130" max="15130" width="12.33203125" bestFit="1" customWidth="1"/>
    <col min="15131" max="15131" width="13.44140625" bestFit="1" customWidth="1"/>
    <col min="15366" max="15366" width="33.6640625" customWidth="1"/>
    <col min="15367" max="15367" width="16" customWidth="1"/>
    <col min="15368" max="15369" width="15" bestFit="1" customWidth="1"/>
    <col min="15370" max="15370" width="16.5546875" bestFit="1" customWidth="1"/>
    <col min="15371" max="15371" width="12.5546875" customWidth="1"/>
    <col min="15372" max="15372" width="17.5546875" bestFit="1" customWidth="1"/>
    <col min="15373" max="15374" width="18.109375" bestFit="1" customWidth="1"/>
    <col min="15375" max="15375" width="12.88671875" bestFit="1" customWidth="1"/>
    <col min="15376" max="15377" width="16.5546875" bestFit="1" customWidth="1"/>
    <col min="15378" max="15379" width="13.109375" bestFit="1" customWidth="1"/>
    <col min="15380" max="15380" width="15.5546875" bestFit="1" customWidth="1"/>
    <col min="15381" max="15381" width="13.6640625" bestFit="1" customWidth="1"/>
    <col min="15382" max="15384" width="12.33203125" bestFit="1" customWidth="1"/>
    <col min="15385" max="15385" width="17.5546875" bestFit="1" customWidth="1"/>
    <col min="15386" max="15386" width="12.33203125" bestFit="1" customWidth="1"/>
    <col min="15387" max="15387" width="13.44140625" bestFit="1" customWidth="1"/>
    <col min="15622" max="15622" width="33.6640625" customWidth="1"/>
    <col min="15623" max="15623" width="16" customWidth="1"/>
    <col min="15624" max="15625" width="15" bestFit="1" customWidth="1"/>
    <col min="15626" max="15626" width="16.5546875" bestFit="1" customWidth="1"/>
    <col min="15627" max="15627" width="12.5546875" customWidth="1"/>
    <col min="15628" max="15628" width="17.5546875" bestFit="1" customWidth="1"/>
    <col min="15629" max="15630" width="18.109375" bestFit="1" customWidth="1"/>
    <col min="15631" max="15631" width="12.88671875" bestFit="1" customWidth="1"/>
    <col min="15632" max="15633" width="16.5546875" bestFit="1" customWidth="1"/>
    <col min="15634" max="15635" width="13.109375" bestFit="1" customWidth="1"/>
    <col min="15636" max="15636" width="15.5546875" bestFit="1" customWidth="1"/>
    <col min="15637" max="15637" width="13.6640625" bestFit="1" customWidth="1"/>
    <col min="15638" max="15640" width="12.33203125" bestFit="1" customWidth="1"/>
    <col min="15641" max="15641" width="17.5546875" bestFit="1" customWidth="1"/>
    <col min="15642" max="15642" width="12.33203125" bestFit="1" customWidth="1"/>
    <col min="15643" max="15643" width="13.44140625" bestFit="1" customWidth="1"/>
    <col min="15878" max="15878" width="33.6640625" customWidth="1"/>
    <col min="15879" max="15879" width="16" customWidth="1"/>
    <col min="15880" max="15881" width="15" bestFit="1" customWidth="1"/>
    <col min="15882" max="15882" width="16.5546875" bestFit="1" customWidth="1"/>
    <col min="15883" max="15883" width="12.5546875" customWidth="1"/>
    <col min="15884" max="15884" width="17.5546875" bestFit="1" customWidth="1"/>
    <col min="15885" max="15886" width="18.109375" bestFit="1" customWidth="1"/>
    <col min="15887" max="15887" width="12.88671875" bestFit="1" customWidth="1"/>
    <col min="15888" max="15889" width="16.5546875" bestFit="1" customWidth="1"/>
    <col min="15890" max="15891" width="13.109375" bestFit="1" customWidth="1"/>
    <col min="15892" max="15892" width="15.5546875" bestFit="1" customWidth="1"/>
    <col min="15893" max="15893" width="13.6640625" bestFit="1" customWidth="1"/>
    <col min="15894" max="15896" width="12.33203125" bestFit="1" customWidth="1"/>
    <col min="15897" max="15897" width="17.5546875" bestFit="1" customWidth="1"/>
    <col min="15898" max="15898" width="12.33203125" bestFit="1" customWidth="1"/>
    <col min="15899" max="15899" width="13.44140625" bestFit="1" customWidth="1"/>
    <col min="16134" max="16134" width="33.6640625" customWidth="1"/>
    <col min="16135" max="16135" width="16" customWidth="1"/>
    <col min="16136" max="16137" width="15" bestFit="1" customWidth="1"/>
    <col min="16138" max="16138" width="16.5546875" bestFit="1" customWidth="1"/>
    <col min="16139" max="16139" width="12.5546875" customWidth="1"/>
    <col min="16140" max="16140" width="17.5546875" bestFit="1" customWidth="1"/>
    <col min="16141" max="16142" width="18.109375" bestFit="1" customWidth="1"/>
    <col min="16143" max="16143" width="12.88671875" bestFit="1" customWidth="1"/>
    <col min="16144" max="16145" width="16.5546875" bestFit="1" customWidth="1"/>
    <col min="16146" max="16147" width="13.109375" bestFit="1" customWidth="1"/>
    <col min="16148" max="16148" width="15.5546875" bestFit="1" customWidth="1"/>
    <col min="16149" max="16149" width="13.6640625" bestFit="1" customWidth="1"/>
    <col min="16150" max="16152" width="12.33203125" bestFit="1" customWidth="1"/>
    <col min="16153" max="16153" width="17.5546875" bestFit="1" customWidth="1"/>
    <col min="16154" max="16154" width="12.33203125" bestFit="1" customWidth="1"/>
    <col min="16155" max="16155" width="13.44140625" bestFit="1" customWidth="1"/>
  </cols>
  <sheetData>
    <row r="1" spans="1:27" ht="14.4">
      <c r="C1" s="494"/>
      <c r="D1" s="494"/>
      <c r="E1" s="494"/>
      <c r="F1" s="494"/>
      <c r="G1" s="494"/>
      <c r="H1" s="494"/>
      <c r="I1" s="494"/>
      <c r="J1" s="494"/>
      <c r="K1" s="494"/>
      <c r="L1" s="494"/>
      <c r="M1" s="494"/>
      <c r="N1" s="494"/>
      <c r="O1" s="494"/>
      <c r="P1" s="494"/>
      <c r="Q1" s="494"/>
      <c r="R1" s="494"/>
      <c r="S1" s="494"/>
      <c r="T1" s="494"/>
      <c r="U1" s="494"/>
      <c r="V1" s="494"/>
      <c r="W1" s="494"/>
      <c r="X1" s="494"/>
      <c r="Y1" s="494"/>
      <c r="Z1" s="494"/>
    </row>
    <row r="2" spans="1:27" s="381" customFormat="1" ht="31.5" customHeight="1">
      <c r="B2"/>
      <c r="C2" s="495" t="s">
        <v>825</v>
      </c>
      <c r="D2" s="379" t="s">
        <v>826</v>
      </c>
      <c r="E2" s="495" t="s">
        <v>827</v>
      </c>
      <c r="F2" s="495"/>
      <c r="G2" s="380" t="s">
        <v>826</v>
      </c>
      <c r="H2" s="380" t="s">
        <v>828</v>
      </c>
      <c r="I2" s="496" t="s">
        <v>829</v>
      </c>
      <c r="J2" s="497"/>
      <c r="K2" s="497"/>
      <c r="L2" s="497"/>
      <c r="M2" s="497"/>
      <c r="N2" s="497"/>
      <c r="O2" s="498"/>
      <c r="P2" s="499" t="s">
        <v>830</v>
      </c>
      <c r="Q2" s="500"/>
      <c r="R2" s="500"/>
      <c r="S2" s="500"/>
      <c r="T2" s="501"/>
      <c r="U2" s="502" t="s">
        <v>831</v>
      </c>
      <c r="V2" s="503"/>
      <c r="W2" s="503"/>
      <c r="X2" s="504"/>
      <c r="Y2" s="505" t="s">
        <v>832</v>
      </c>
      <c r="Z2" s="507" t="s">
        <v>17</v>
      </c>
    </row>
    <row r="3" spans="1:27" s="381" customFormat="1" ht="39.6" customHeight="1">
      <c r="B3"/>
      <c r="C3" s="495"/>
      <c r="D3" s="382">
        <v>45473</v>
      </c>
      <c r="E3" s="379" t="s">
        <v>833</v>
      </c>
      <c r="F3" s="379" t="s">
        <v>834</v>
      </c>
      <c r="G3" s="383">
        <v>45291</v>
      </c>
      <c r="H3" s="380" t="s">
        <v>835</v>
      </c>
      <c r="I3" s="384" t="s">
        <v>836</v>
      </c>
      <c r="J3" s="385" t="s">
        <v>837</v>
      </c>
      <c r="K3" s="385" t="s">
        <v>838</v>
      </c>
      <c r="L3" s="385" t="s">
        <v>839</v>
      </c>
      <c r="M3" s="385" t="s">
        <v>840</v>
      </c>
      <c r="N3" s="385" t="s">
        <v>841</v>
      </c>
      <c r="O3" s="385" t="s">
        <v>842</v>
      </c>
      <c r="P3" s="386" t="s">
        <v>48</v>
      </c>
      <c r="Q3" s="386" t="s">
        <v>843</v>
      </c>
      <c r="R3" s="386" t="s">
        <v>844</v>
      </c>
      <c r="S3" s="386" t="s">
        <v>50</v>
      </c>
      <c r="T3" s="386" t="s">
        <v>51</v>
      </c>
      <c r="U3" s="387" t="s">
        <v>845</v>
      </c>
      <c r="V3" s="387" t="s">
        <v>846</v>
      </c>
      <c r="W3" s="387" t="s">
        <v>847</v>
      </c>
      <c r="X3" s="387" t="s">
        <v>848</v>
      </c>
      <c r="Y3" s="506"/>
      <c r="Z3" s="507"/>
    </row>
    <row r="4" spans="1:27" s="394" customFormat="1" ht="12.75" customHeight="1">
      <c r="A4" s="394">
        <f>+LEN(B4)</f>
        <v>1</v>
      </c>
      <c r="B4" s="432">
        <v>1</v>
      </c>
      <c r="C4" s="433" t="s">
        <v>1</v>
      </c>
      <c r="D4" s="389">
        <f>+IF(VLOOKUP(C4,'BG SISTEMA'!B9:G271,6,FALSE)=15,VLOOKUP('CA EF'!C4,'BG SISTEMA'!B9:F271,5,FALSE),0)</f>
        <v>0</v>
      </c>
      <c r="E4" s="390"/>
      <c r="F4" s="390"/>
      <c r="G4" s="391">
        <v>0</v>
      </c>
      <c r="H4" s="391">
        <f t="shared" ref="H4:H35" si="0">+D4+E4-F4-G4</f>
        <v>0</v>
      </c>
      <c r="I4" s="391">
        <v>0</v>
      </c>
      <c r="J4" s="391">
        <v>0</v>
      </c>
      <c r="K4" s="391">
        <v>0</v>
      </c>
      <c r="L4" s="391">
        <v>0</v>
      </c>
      <c r="M4" s="391">
        <v>0</v>
      </c>
      <c r="N4" s="391">
        <v>0</v>
      </c>
      <c r="O4" s="391">
        <v>0</v>
      </c>
      <c r="P4" s="391">
        <v>0</v>
      </c>
      <c r="Q4" s="391">
        <v>0</v>
      </c>
      <c r="R4" s="391">
        <v>0</v>
      </c>
      <c r="S4" s="391">
        <v>0</v>
      </c>
      <c r="T4" s="391">
        <v>0</v>
      </c>
      <c r="U4" s="391">
        <v>0</v>
      </c>
      <c r="V4" s="391">
        <v>0</v>
      </c>
      <c r="W4" s="391">
        <v>0</v>
      </c>
      <c r="X4" s="391">
        <v>0</v>
      </c>
      <c r="Y4" s="391">
        <v>0</v>
      </c>
      <c r="Z4" s="392">
        <f t="shared" ref="Z4:Z63" si="1">SUM(H4:Y4)</f>
        <v>0</v>
      </c>
      <c r="AA4" s="393"/>
    </row>
    <row r="5" spans="1:27" s="394" customFormat="1" ht="12.75" customHeight="1">
      <c r="A5" s="394">
        <f t="shared" ref="A5:A77" si="2">+LEN(B5)</f>
        <v>2</v>
      </c>
      <c r="B5" s="432">
        <v>11</v>
      </c>
      <c r="C5" s="433" t="s">
        <v>459</v>
      </c>
      <c r="D5" s="389">
        <f>+IF(VLOOKUP(C5,'BG SISTEMA'!B10:G272,6,FALSE)=15,VLOOKUP('CA EF'!C5,'BG SISTEMA'!B10:F272,5,FALSE),0)</f>
        <v>0</v>
      </c>
      <c r="E5" s="390"/>
      <c r="F5" s="390"/>
      <c r="G5" s="391">
        <v>0</v>
      </c>
      <c r="H5" s="391">
        <f t="shared" si="0"/>
        <v>0</v>
      </c>
      <c r="I5" s="391">
        <v>0</v>
      </c>
      <c r="J5" s="391">
        <v>0</v>
      </c>
      <c r="K5" s="391">
        <v>0</v>
      </c>
      <c r="L5" s="391">
        <v>0</v>
      </c>
      <c r="M5" s="391">
        <v>0</v>
      </c>
      <c r="N5" s="391">
        <v>0</v>
      </c>
      <c r="O5" s="391">
        <v>0</v>
      </c>
      <c r="P5" s="391">
        <v>0</v>
      </c>
      <c r="Q5" s="391">
        <v>0</v>
      </c>
      <c r="R5" s="391">
        <v>0</v>
      </c>
      <c r="S5" s="391">
        <v>0</v>
      </c>
      <c r="T5" s="391">
        <v>0</v>
      </c>
      <c r="U5" s="391">
        <v>0</v>
      </c>
      <c r="V5" s="391">
        <v>0</v>
      </c>
      <c r="W5" s="391">
        <v>0</v>
      </c>
      <c r="X5" s="391">
        <v>0</v>
      </c>
      <c r="Y5" s="391">
        <v>0</v>
      </c>
      <c r="Z5" s="392">
        <f t="shared" si="1"/>
        <v>0</v>
      </c>
      <c r="AA5" s="395"/>
    </row>
    <row r="6" spans="1:27" s="394" customFormat="1" ht="12.75" customHeight="1">
      <c r="A6" s="394">
        <f t="shared" si="2"/>
        <v>5</v>
      </c>
      <c r="B6" s="432">
        <v>11020</v>
      </c>
      <c r="C6" s="433" t="s">
        <v>10</v>
      </c>
      <c r="D6" s="389">
        <f>+IF(VLOOKUP(C6,'BG SISTEMA'!B11:G273,6,FALSE)=15,VLOOKUP('CA EF'!C6,'BG SISTEMA'!B11:F273,5,FALSE),0)</f>
        <v>0</v>
      </c>
      <c r="E6" s="390"/>
      <c r="F6" s="390"/>
      <c r="G6" s="391">
        <v>0</v>
      </c>
      <c r="H6" s="391">
        <f t="shared" si="0"/>
        <v>0</v>
      </c>
      <c r="I6" s="391">
        <v>0</v>
      </c>
      <c r="J6" s="391">
        <v>0</v>
      </c>
      <c r="K6" s="391">
        <v>0</v>
      </c>
      <c r="L6" s="391">
        <v>0</v>
      </c>
      <c r="M6" s="391">
        <v>0</v>
      </c>
      <c r="N6" s="391">
        <v>0</v>
      </c>
      <c r="O6" s="391">
        <v>0</v>
      </c>
      <c r="P6" s="391">
        <v>0</v>
      </c>
      <c r="Q6" s="391">
        <v>0</v>
      </c>
      <c r="R6" s="391">
        <v>0</v>
      </c>
      <c r="S6" s="391">
        <v>0</v>
      </c>
      <c r="T6" s="391">
        <v>0</v>
      </c>
      <c r="U6" s="391">
        <v>0</v>
      </c>
      <c r="V6" s="391">
        <v>0</v>
      </c>
      <c r="W6" s="391">
        <v>0</v>
      </c>
      <c r="X6" s="391">
        <v>0</v>
      </c>
      <c r="Y6" s="391">
        <v>0</v>
      </c>
      <c r="Z6" s="392">
        <f t="shared" si="1"/>
        <v>0</v>
      </c>
      <c r="AA6" s="395"/>
    </row>
    <row r="7" spans="1:27" s="394" customFormat="1" ht="12.75" customHeight="1">
      <c r="A7" s="394">
        <f t="shared" si="2"/>
        <v>8</v>
      </c>
      <c r="B7" s="432">
        <v>11020105</v>
      </c>
      <c r="C7" s="433" t="s">
        <v>462</v>
      </c>
      <c r="D7" s="389">
        <f>+IF(VLOOKUP(C7,'BG SISTEMA'!B12:G274,6,FALSE)=15,VLOOKUP('CA EF'!C7,'BG SISTEMA'!B12:F274,5,FALSE),0)</f>
        <v>0</v>
      </c>
      <c r="E7" s="390"/>
      <c r="F7" s="390"/>
      <c r="G7" s="391">
        <v>0</v>
      </c>
      <c r="H7" s="391">
        <f t="shared" si="0"/>
        <v>0</v>
      </c>
      <c r="I7" s="391">
        <v>0</v>
      </c>
      <c r="J7" s="391">
        <v>0</v>
      </c>
      <c r="K7" s="391">
        <v>0</v>
      </c>
      <c r="L7" s="391">
        <v>0</v>
      </c>
      <c r="M7" s="391">
        <v>0</v>
      </c>
      <c r="N7" s="391">
        <v>0</v>
      </c>
      <c r="O7" s="391">
        <v>0</v>
      </c>
      <c r="P7" s="391">
        <v>0</v>
      </c>
      <c r="Q7" s="391">
        <v>0</v>
      </c>
      <c r="R7" s="391">
        <v>0</v>
      </c>
      <c r="S7" s="391">
        <v>0</v>
      </c>
      <c r="T7" s="391">
        <v>0</v>
      </c>
      <c r="U7" s="391">
        <v>0</v>
      </c>
      <c r="V7" s="391">
        <v>0</v>
      </c>
      <c r="W7" s="391">
        <v>0</v>
      </c>
      <c r="X7" s="391">
        <v>0</v>
      </c>
      <c r="Y7" s="391">
        <v>0</v>
      </c>
      <c r="Z7" s="392">
        <f t="shared" si="1"/>
        <v>0</v>
      </c>
      <c r="AA7" s="395"/>
    </row>
    <row r="8" spans="1:27" s="394" customFormat="1" ht="12.75" customHeight="1">
      <c r="A8" s="394">
        <f t="shared" si="2"/>
        <v>11</v>
      </c>
      <c r="B8" s="432">
        <v>11020105002</v>
      </c>
      <c r="C8" s="433" t="s">
        <v>464</v>
      </c>
      <c r="D8" s="389">
        <f>+IF(VLOOKUP(C8,'BG SISTEMA'!B13:G275,6,FALSE)=15,VLOOKUP('CA EF'!C8,'BG SISTEMA'!B13:F275,5,FALSE),0)</f>
        <v>0</v>
      </c>
      <c r="E8" s="390"/>
      <c r="F8" s="390"/>
      <c r="G8" s="391">
        <v>0</v>
      </c>
      <c r="H8" s="391">
        <f t="shared" si="0"/>
        <v>0</v>
      </c>
      <c r="I8" s="391">
        <v>0</v>
      </c>
      <c r="J8" s="391">
        <v>0</v>
      </c>
      <c r="K8" s="391">
        <v>0</v>
      </c>
      <c r="L8" s="391">
        <v>0</v>
      </c>
      <c r="M8" s="391">
        <v>0</v>
      </c>
      <c r="N8" s="391">
        <v>0</v>
      </c>
      <c r="O8" s="391">
        <v>0</v>
      </c>
      <c r="P8" s="391">
        <v>0</v>
      </c>
      <c r="Q8" s="391">
        <v>0</v>
      </c>
      <c r="R8" s="391">
        <v>0</v>
      </c>
      <c r="S8" s="391">
        <v>0</v>
      </c>
      <c r="T8" s="391">
        <v>0</v>
      </c>
      <c r="U8" s="391">
        <v>0</v>
      </c>
      <c r="V8" s="391">
        <v>0</v>
      </c>
      <c r="W8" s="391">
        <v>0</v>
      </c>
      <c r="X8" s="391">
        <v>0</v>
      </c>
      <c r="Y8" s="391">
        <v>0</v>
      </c>
      <c r="Z8" s="392">
        <f t="shared" si="1"/>
        <v>0</v>
      </c>
      <c r="AA8" s="395"/>
    </row>
    <row r="9" spans="1:27" s="394" customFormat="1" ht="12.75" customHeight="1">
      <c r="A9" s="394">
        <f t="shared" si="2"/>
        <v>13</v>
      </c>
      <c r="B9" s="432">
        <v>1102010500202</v>
      </c>
      <c r="C9" s="433" t="s">
        <v>464</v>
      </c>
      <c r="D9" s="389">
        <f>+IF(VLOOKUP(C9,'BG SISTEMA'!B14:G276,6,FALSE)=15,VLOOKUP('CA EF'!C9,'BG SISTEMA'!B14:F276,5,FALSE),0)</f>
        <v>0</v>
      </c>
      <c r="E9" s="390"/>
      <c r="F9" s="390"/>
      <c r="G9" s="391">
        <v>0</v>
      </c>
      <c r="H9" s="391">
        <f t="shared" si="0"/>
        <v>0</v>
      </c>
      <c r="I9" s="391">
        <v>0</v>
      </c>
      <c r="J9" s="391">
        <v>0</v>
      </c>
      <c r="K9" s="391">
        <v>0</v>
      </c>
      <c r="L9" s="391">
        <v>0</v>
      </c>
      <c r="M9" s="391">
        <v>0</v>
      </c>
      <c r="N9" s="391">
        <v>0</v>
      </c>
      <c r="O9" s="391">
        <v>0</v>
      </c>
      <c r="P9" s="391">
        <v>0</v>
      </c>
      <c r="Q9" s="391">
        <v>0</v>
      </c>
      <c r="R9" s="391">
        <v>0</v>
      </c>
      <c r="S9" s="391">
        <v>0</v>
      </c>
      <c r="T9" s="391">
        <v>0</v>
      </c>
      <c r="U9" s="391">
        <v>0</v>
      </c>
      <c r="V9" s="391">
        <v>0</v>
      </c>
      <c r="W9" s="391">
        <v>0</v>
      </c>
      <c r="X9" s="391">
        <v>0</v>
      </c>
      <c r="Y9" s="391">
        <v>0</v>
      </c>
      <c r="Z9" s="392">
        <f t="shared" si="1"/>
        <v>0</v>
      </c>
      <c r="AA9" s="395"/>
    </row>
    <row r="10" spans="1:27" s="394" customFormat="1" ht="12.75" customHeight="1">
      <c r="A10" s="394">
        <f t="shared" si="2"/>
        <v>15</v>
      </c>
      <c r="B10" s="431">
        <v>110201050020201</v>
      </c>
      <c r="C10" s="434" t="s">
        <v>466</v>
      </c>
      <c r="D10" s="389">
        <f>+IF(VLOOKUP(C10,'BG SISTEMA'!B15:G277,6,FALSE)=15,VLOOKUP('CA EF'!C10,'BG SISTEMA'!B15:F277,5,FALSE),0)</f>
        <v>37698100</v>
      </c>
      <c r="E10" s="390"/>
      <c r="F10" s="390"/>
      <c r="G10" s="391">
        <v>36317949.911000013</v>
      </c>
      <c r="H10" s="391">
        <f t="shared" si="0"/>
        <v>1380150.0889999866</v>
      </c>
      <c r="I10" s="391">
        <v>0</v>
      </c>
      <c r="J10" s="391">
        <v>0</v>
      </c>
      <c r="K10" s="391">
        <v>0</v>
      </c>
      <c r="L10" s="391">
        <v>0</v>
      </c>
      <c r="M10" s="391">
        <v>0</v>
      </c>
      <c r="N10" s="391">
        <v>0</v>
      </c>
      <c r="O10" s="391">
        <v>0</v>
      </c>
      <c r="P10" s="391">
        <v>0</v>
      </c>
      <c r="Q10" s="391">
        <v>0</v>
      </c>
      <c r="R10" s="391">
        <v>0</v>
      </c>
      <c r="S10" s="391">
        <v>0</v>
      </c>
      <c r="T10" s="391">
        <v>0</v>
      </c>
      <c r="U10" s="391">
        <v>0</v>
      </c>
      <c r="V10" s="391">
        <v>0</v>
      </c>
      <c r="W10" s="391">
        <v>0</v>
      </c>
      <c r="X10" s="391">
        <v>0</v>
      </c>
      <c r="Y10" s="391">
        <v>0</v>
      </c>
      <c r="Z10" s="392">
        <f t="shared" si="1"/>
        <v>1380150.0889999866</v>
      </c>
      <c r="AA10" s="395"/>
    </row>
    <row r="11" spans="1:27" s="394" customFormat="1" ht="12.75" customHeight="1">
      <c r="A11" s="394">
        <f t="shared" si="2"/>
        <v>15</v>
      </c>
      <c r="B11" s="431">
        <v>110201050020299</v>
      </c>
      <c r="C11" s="434" t="s">
        <v>468</v>
      </c>
      <c r="D11" s="389">
        <f>+IF(VLOOKUP(C11,'BG SISTEMA'!B16:G278,6,FALSE)=15,VLOOKUP('CA EF'!C11,'BG SISTEMA'!B16:F278,5,FALSE),0)</f>
        <v>7000001</v>
      </c>
      <c r="E11" s="390"/>
      <c r="F11" s="390"/>
      <c r="G11" s="391">
        <v>6999998.7181854248</v>
      </c>
      <c r="H11" s="391">
        <f t="shared" si="0"/>
        <v>2.2818145751953125</v>
      </c>
      <c r="I11" s="391">
        <v>0</v>
      </c>
      <c r="J11" s="391">
        <v>0</v>
      </c>
      <c r="K11" s="391">
        <v>0</v>
      </c>
      <c r="L11" s="391">
        <v>0</v>
      </c>
      <c r="M11" s="391">
        <v>0</v>
      </c>
      <c r="N11" s="391">
        <v>0</v>
      </c>
      <c r="O11" s="391">
        <v>0</v>
      </c>
      <c r="P11" s="391">
        <v>0</v>
      </c>
      <c r="Q11" s="391">
        <v>0</v>
      </c>
      <c r="R11" s="391">
        <v>0</v>
      </c>
      <c r="S11" s="391">
        <v>0</v>
      </c>
      <c r="T11" s="391">
        <v>0</v>
      </c>
      <c r="U11" s="391">
        <v>0</v>
      </c>
      <c r="V11" s="391">
        <v>0</v>
      </c>
      <c r="W11" s="391">
        <v>0</v>
      </c>
      <c r="X11" s="391">
        <v>0</v>
      </c>
      <c r="Y11" s="391">
        <v>0</v>
      </c>
      <c r="Z11" s="392">
        <f t="shared" si="1"/>
        <v>2.2818145751953125</v>
      </c>
      <c r="AA11" s="395"/>
    </row>
    <row r="12" spans="1:27" s="394" customFormat="1" ht="12.75" customHeight="1">
      <c r="A12" s="394">
        <f t="shared" si="2"/>
        <v>8</v>
      </c>
      <c r="B12" s="432">
        <v>11020107</v>
      </c>
      <c r="C12" s="433" t="s">
        <v>470</v>
      </c>
      <c r="D12" s="389">
        <f>+IF(VLOOKUP(C12,'BG SISTEMA'!B17:G279,6,FALSE)=15,VLOOKUP('CA EF'!C12,'BG SISTEMA'!B17:F279,5,FALSE),0)</f>
        <v>0</v>
      </c>
      <c r="E12" s="390"/>
      <c r="F12" s="390"/>
      <c r="G12" s="391">
        <v>0</v>
      </c>
      <c r="H12" s="391">
        <f t="shared" si="0"/>
        <v>0</v>
      </c>
      <c r="I12" s="391">
        <v>0</v>
      </c>
      <c r="J12" s="391">
        <v>0</v>
      </c>
      <c r="K12" s="391">
        <v>0</v>
      </c>
      <c r="L12" s="391">
        <v>0</v>
      </c>
      <c r="M12" s="391">
        <v>0</v>
      </c>
      <c r="N12" s="391">
        <v>0</v>
      </c>
      <c r="O12" s="391">
        <v>0</v>
      </c>
      <c r="P12" s="391">
        <v>0</v>
      </c>
      <c r="Q12" s="391">
        <v>0</v>
      </c>
      <c r="R12" s="391">
        <v>0</v>
      </c>
      <c r="S12" s="391">
        <v>0</v>
      </c>
      <c r="T12" s="391">
        <v>0</v>
      </c>
      <c r="U12" s="391">
        <v>0</v>
      </c>
      <c r="V12" s="391">
        <v>0</v>
      </c>
      <c r="W12" s="391">
        <v>0</v>
      </c>
      <c r="X12" s="391">
        <v>0</v>
      </c>
      <c r="Y12" s="391">
        <v>0</v>
      </c>
      <c r="Z12" s="392">
        <f t="shared" si="1"/>
        <v>0</v>
      </c>
      <c r="AA12" s="395"/>
    </row>
    <row r="13" spans="1:27" s="394" customFormat="1" ht="12.75" customHeight="1">
      <c r="A13" s="394">
        <f t="shared" si="2"/>
        <v>11</v>
      </c>
      <c r="B13" s="432">
        <v>11020107001</v>
      </c>
      <c r="C13" s="433" t="s">
        <v>470</v>
      </c>
      <c r="D13" s="389">
        <f>+IF(VLOOKUP(C13,'BG SISTEMA'!B18:G280,6,FALSE)=15,VLOOKUP('CA EF'!C13,'BG SISTEMA'!B18:F280,5,FALSE),0)</f>
        <v>0</v>
      </c>
      <c r="E13" s="390"/>
      <c r="F13" s="390"/>
      <c r="G13" s="391">
        <v>0</v>
      </c>
      <c r="H13" s="391">
        <f t="shared" si="0"/>
        <v>0</v>
      </c>
      <c r="I13" s="391">
        <v>0</v>
      </c>
      <c r="J13" s="391">
        <v>0</v>
      </c>
      <c r="K13" s="391">
        <v>0</v>
      </c>
      <c r="L13" s="391">
        <v>0</v>
      </c>
      <c r="M13" s="391">
        <v>0</v>
      </c>
      <c r="N13" s="391">
        <v>0</v>
      </c>
      <c r="O13" s="391">
        <v>0</v>
      </c>
      <c r="P13" s="391">
        <v>0</v>
      </c>
      <c r="Q13" s="391">
        <v>0</v>
      </c>
      <c r="R13" s="391">
        <v>0</v>
      </c>
      <c r="S13" s="391">
        <v>0</v>
      </c>
      <c r="T13" s="391">
        <v>0</v>
      </c>
      <c r="U13" s="391">
        <v>0</v>
      </c>
      <c r="V13" s="391">
        <v>0</v>
      </c>
      <c r="W13" s="391">
        <v>0</v>
      </c>
      <c r="X13" s="391">
        <v>0</v>
      </c>
      <c r="Y13" s="391">
        <v>0</v>
      </c>
      <c r="Z13" s="392">
        <f t="shared" si="1"/>
        <v>0</v>
      </c>
      <c r="AA13" s="395"/>
    </row>
    <row r="14" spans="1:27" s="394" customFormat="1" ht="12.75" customHeight="1">
      <c r="A14" s="394">
        <f t="shared" si="2"/>
        <v>13</v>
      </c>
      <c r="B14" s="432">
        <v>1102010700106</v>
      </c>
      <c r="C14" s="433" t="s">
        <v>470</v>
      </c>
      <c r="D14" s="389">
        <f>+IF(VLOOKUP(C14,'BG SISTEMA'!B19:G281,6,FALSE)=15,VLOOKUP('CA EF'!C14,'BG SISTEMA'!B19:F281,5,FALSE),0)</f>
        <v>0</v>
      </c>
      <c r="E14" s="390"/>
      <c r="F14" s="390"/>
      <c r="G14" s="391">
        <v>0</v>
      </c>
      <c r="H14" s="391">
        <f t="shared" si="0"/>
        <v>0</v>
      </c>
      <c r="I14" s="391">
        <v>0</v>
      </c>
      <c r="J14" s="391">
        <v>0</v>
      </c>
      <c r="K14" s="391">
        <v>0</v>
      </c>
      <c r="L14" s="391">
        <v>0</v>
      </c>
      <c r="M14" s="391">
        <v>0</v>
      </c>
      <c r="N14" s="391">
        <v>0</v>
      </c>
      <c r="O14" s="391">
        <v>0</v>
      </c>
      <c r="P14" s="391">
        <v>0</v>
      </c>
      <c r="Q14" s="391">
        <v>0</v>
      </c>
      <c r="R14" s="391">
        <v>0</v>
      </c>
      <c r="S14" s="391">
        <v>0</v>
      </c>
      <c r="T14" s="391">
        <v>0</v>
      </c>
      <c r="U14" s="391">
        <v>0</v>
      </c>
      <c r="V14" s="391">
        <v>0</v>
      </c>
      <c r="W14" s="391">
        <v>0</v>
      </c>
      <c r="X14" s="391">
        <v>0</v>
      </c>
      <c r="Y14" s="391">
        <v>0</v>
      </c>
      <c r="Z14" s="392">
        <f t="shared" si="1"/>
        <v>0</v>
      </c>
      <c r="AA14" s="395"/>
    </row>
    <row r="15" spans="1:27" s="394" customFormat="1" ht="12.75" customHeight="1">
      <c r="A15" s="394">
        <f t="shared" si="2"/>
        <v>15</v>
      </c>
      <c r="B15" s="431">
        <v>110201070010601</v>
      </c>
      <c r="C15" s="434" t="s">
        <v>473</v>
      </c>
      <c r="D15" s="389">
        <f>+IF(VLOOKUP(C15,'BG SISTEMA'!B20:G282,6,FALSE)=15,VLOOKUP('CA EF'!C15,'BG SISTEMA'!B20:F282,5,FALSE),0)</f>
        <v>113672815</v>
      </c>
      <c r="E15" s="390"/>
      <c r="F15" s="390"/>
      <c r="G15" s="391">
        <v>1190720</v>
      </c>
      <c r="H15" s="391">
        <f t="shared" si="0"/>
        <v>112482095</v>
      </c>
      <c r="I15" s="391">
        <v>0</v>
      </c>
      <c r="J15" s="391">
        <v>0</v>
      </c>
      <c r="K15" s="391">
        <v>0</v>
      </c>
      <c r="L15" s="391">
        <v>0</v>
      </c>
      <c r="M15" s="391">
        <v>0</v>
      </c>
      <c r="N15" s="391">
        <v>0</v>
      </c>
      <c r="O15" s="391">
        <v>0</v>
      </c>
      <c r="P15" s="391">
        <v>0</v>
      </c>
      <c r="Q15" s="391">
        <v>0</v>
      </c>
      <c r="R15" s="391">
        <v>0</v>
      </c>
      <c r="S15" s="391">
        <v>0</v>
      </c>
      <c r="T15" s="391">
        <v>0</v>
      </c>
      <c r="U15" s="391">
        <v>0</v>
      </c>
      <c r="V15" s="391">
        <v>0</v>
      </c>
      <c r="W15" s="391">
        <v>0</v>
      </c>
      <c r="X15" s="391">
        <v>0</v>
      </c>
      <c r="Y15" s="391">
        <v>0</v>
      </c>
      <c r="Z15" s="392">
        <f t="shared" si="1"/>
        <v>112482095</v>
      </c>
      <c r="AA15" s="395"/>
    </row>
    <row r="16" spans="1:27" s="394" customFormat="1" ht="12.75" customHeight="1">
      <c r="A16" s="394">
        <f t="shared" si="2"/>
        <v>15</v>
      </c>
      <c r="B16" s="431">
        <v>110201070010699</v>
      </c>
      <c r="C16" s="434" t="s">
        <v>475</v>
      </c>
      <c r="D16" s="389">
        <f>+IF(VLOOKUP(C16,'BG SISTEMA'!B21:G283,6,FALSE)=15,VLOOKUP('CA EF'!C16,'BG SISTEMA'!B21:F283,5,FALSE),0)</f>
        <v>1929028346</v>
      </c>
      <c r="E16" s="390"/>
      <c r="F16" s="390"/>
      <c r="G16" s="391">
        <v>1122341544</v>
      </c>
      <c r="H16" s="391">
        <f t="shared" si="0"/>
        <v>806686802</v>
      </c>
      <c r="I16" s="391">
        <v>0</v>
      </c>
      <c r="J16" s="391">
        <v>0</v>
      </c>
      <c r="K16" s="391">
        <v>0</v>
      </c>
      <c r="L16" s="391">
        <v>0</v>
      </c>
      <c r="M16" s="391">
        <v>0</v>
      </c>
      <c r="N16" s="391">
        <v>0</v>
      </c>
      <c r="O16" s="391">
        <v>0</v>
      </c>
      <c r="P16" s="391">
        <v>0</v>
      </c>
      <c r="Q16" s="391">
        <v>0</v>
      </c>
      <c r="R16" s="391">
        <v>0</v>
      </c>
      <c r="S16" s="391">
        <v>0</v>
      </c>
      <c r="T16" s="391">
        <v>0</v>
      </c>
      <c r="U16" s="391">
        <v>0</v>
      </c>
      <c r="V16" s="391">
        <v>0</v>
      </c>
      <c r="W16" s="391">
        <v>0</v>
      </c>
      <c r="X16" s="391">
        <v>0</v>
      </c>
      <c r="Y16" s="391">
        <v>0</v>
      </c>
      <c r="Z16" s="392">
        <f t="shared" si="1"/>
        <v>806686802</v>
      </c>
      <c r="AA16" s="395"/>
    </row>
    <row r="17" spans="1:27" s="394" customFormat="1" ht="12.75" customHeight="1">
      <c r="A17" s="394">
        <f t="shared" si="2"/>
        <v>13</v>
      </c>
      <c r="B17" s="432">
        <v>1102010700107</v>
      </c>
      <c r="C17" s="433" t="s">
        <v>470</v>
      </c>
      <c r="D17" s="389">
        <f>+IF(VLOOKUP(C17,'BG SISTEMA'!B22:G284,6,FALSE)=15,VLOOKUP('CA EF'!C17,'BG SISTEMA'!B22:F284,5,FALSE),0)</f>
        <v>0</v>
      </c>
      <c r="E17" s="390"/>
      <c r="F17" s="390"/>
      <c r="G17" s="391">
        <v>0</v>
      </c>
      <c r="H17" s="391">
        <f t="shared" si="0"/>
        <v>0</v>
      </c>
      <c r="I17" s="391">
        <v>0</v>
      </c>
      <c r="J17" s="391">
        <v>0</v>
      </c>
      <c r="K17" s="391">
        <v>0</v>
      </c>
      <c r="L17" s="391">
        <v>0</v>
      </c>
      <c r="M17" s="391">
        <v>0</v>
      </c>
      <c r="N17" s="391">
        <v>0</v>
      </c>
      <c r="O17" s="391">
        <v>0</v>
      </c>
      <c r="P17" s="391">
        <v>0</v>
      </c>
      <c r="Q17" s="391">
        <v>0</v>
      </c>
      <c r="R17" s="391">
        <v>0</v>
      </c>
      <c r="S17" s="391">
        <v>0</v>
      </c>
      <c r="T17" s="391">
        <v>0</v>
      </c>
      <c r="U17" s="391">
        <v>0</v>
      </c>
      <c r="V17" s="391">
        <v>0</v>
      </c>
      <c r="W17" s="391">
        <v>0</v>
      </c>
      <c r="X17" s="391">
        <v>0</v>
      </c>
      <c r="Y17" s="391">
        <v>0</v>
      </c>
      <c r="Z17" s="392">
        <f t="shared" si="1"/>
        <v>0</v>
      </c>
      <c r="AA17" s="393"/>
    </row>
    <row r="18" spans="1:27" s="394" customFormat="1" ht="12.75" customHeight="1">
      <c r="A18" s="394">
        <f t="shared" si="2"/>
        <v>15</v>
      </c>
      <c r="B18" s="431">
        <v>110201070010799</v>
      </c>
      <c r="C18" s="434" t="s">
        <v>477</v>
      </c>
      <c r="D18" s="389">
        <f>+IF(VLOOKUP(C18,'BG SISTEMA'!B23:G285,6,FALSE)=15,VLOOKUP('CA EF'!C18,'BG SISTEMA'!B23:F285,5,FALSE),0)</f>
        <v>7070321</v>
      </c>
      <c r="E18" s="390"/>
      <c r="F18" s="390"/>
      <c r="G18" s="391">
        <v>7835042</v>
      </c>
      <c r="H18" s="391">
        <f t="shared" si="0"/>
        <v>-764721</v>
      </c>
      <c r="I18" s="391">
        <v>0</v>
      </c>
      <c r="J18" s="391">
        <v>0</v>
      </c>
      <c r="K18" s="391">
        <v>0</v>
      </c>
      <c r="L18" s="391">
        <v>0</v>
      </c>
      <c r="M18" s="391">
        <v>0</v>
      </c>
      <c r="N18" s="391">
        <v>0</v>
      </c>
      <c r="O18" s="391">
        <v>0</v>
      </c>
      <c r="P18" s="391">
        <v>0</v>
      </c>
      <c r="Q18" s="391">
        <v>0</v>
      </c>
      <c r="R18" s="391">
        <v>0</v>
      </c>
      <c r="S18" s="391">
        <v>0</v>
      </c>
      <c r="T18" s="391">
        <v>0</v>
      </c>
      <c r="U18" s="391">
        <v>0</v>
      </c>
      <c r="V18" s="391">
        <v>0</v>
      </c>
      <c r="W18" s="391">
        <v>0</v>
      </c>
      <c r="X18" s="391">
        <v>0</v>
      </c>
      <c r="Y18" s="391">
        <v>0</v>
      </c>
      <c r="Z18" s="392">
        <f t="shared" si="1"/>
        <v>-764721</v>
      </c>
      <c r="AA18" s="395"/>
    </row>
    <row r="19" spans="1:27" s="394" customFormat="1" ht="12.75" customHeight="1">
      <c r="A19" s="394">
        <f t="shared" ref="A19:A31" si="3">+LEN(B19)</f>
        <v>0</v>
      </c>
      <c r="B19" s="435"/>
      <c r="C19" s="436" t="s">
        <v>478</v>
      </c>
      <c r="D19" s="389">
        <v>0</v>
      </c>
      <c r="E19" s="390"/>
      <c r="F19" s="390"/>
      <c r="G19" s="391"/>
      <c r="H19" s="391">
        <f t="shared" si="0"/>
        <v>0</v>
      </c>
      <c r="I19" s="391">
        <v>0</v>
      </c>
      <c r="J19" s="391">
        <v>0</v>
      </c>
      <c r="K19" s="391">
        <v>0</v>
      </c>
      <c r="L19" s="391">
        <v>0</v>
      </c>
      <c r="M19" s="391">
        <v>0</v>
      </c>
      <c r="N19" s="391">
        <v>0</v>
      </c>
      <c r="O19" s="391">
        <v>0</v>
      </c>
      <c r="P19" s="391">
        <v>0</v>
      </c>
      <c r="Q19" s="391">
        <v>0</v>
      </c>
      <c r="R19" s="391">
        <v>0</v>
      </c>
      <c r="S19" s="391">
        <v>0</v>
      </c>
      <c r="T19" s="391">
        <v>0</v>
      </c>
      <c r="U19" s="391">
        <v>0</v>
      </c>
      <c r="V19" s="391">
        <v>0</v>
      </c>
      <c r="W19" s="391">
        <v>0</v>
      </c>
      <c r="X19" s="391">
        <v>0</v>
      </c>
      <c r="Y19" s="391">
        <v>0</v>
      </c>
      <c r="Z19" s="392">
        <f t="shared" si="1"/>
        <v>0</v>
      </c>
      <c r="AA19" s="393"/>
    </row>
    <row r="20" spans="1:27" s="394" customFormat="1" ht="12.75" customHeight="1">
      <c r="A20" s="394">
        <f t="shared" si="3"/>
        <v>0</v>
      </c>
      <c r="B20" s="435"/>
      <c r="C20" s="436" t="s">
        <v>479</v>
      </c>
      <c r="D20" s="389">
        <v>0</v>
      </c>
      <c r="E20" s="390"/>
      <c r="F20" s="390"/>
      <c r="G20" s="391"/>
      <c r="H20" s="391">
        <f t="shared" si="0"/>
        <v>0</v>
      </c>
      <c r="I20" s="391">
        <v>0</v>
      </c>
      <c r="J20" s="391">
        <v>0</v>
      </c>
      <c r="K20" s="391">
        <v>0</v>
      </c>
      <c r="L20" s="391">
        <v>0</v>
      </c>
      <c r="M20" s="391">
        <v>0</v>
      </c>
      <c r="N20" s="391">
        <v>0</v>
      </c>
      <c r="O20" s="391">
        <v>0</v>
      </c>
      <c r="P20" s="391">
        <v>0</v>
      </c>
      <c r="Q20" s="391">
        <v>0</v>
      </c>
      <c r="R20" s="391">
        <v>0</v>
      </c>
      <c r="S20" s="391">
        <v>0</v>
      </c>
      <c r="T20" s="391">
        <v>0</v>
      </c>
      <c r="U20" s="391">
        <v>0</v>
      </c>
      <c r="V20" s="391">
        <v>0</v>
      </c>
      <c r="W20" s="391">
        <v>0</v>
      </c>
      <c r="X20" s="391">
        <v>0</v>
      </c>
      <c r="Y20" s="391">
        <v>0</v>
      </c>
      <c r="Z20" s="392">
        <f t="shared" si="1"/>
        <v>0</v>
      </c>
      <c r="AA20" s="393"/>
    </row>
    <row r="21" spans="1:27" s="394" customFormat="1" ht="12.75" customHeight="1">
      <c r="A21" s="394">
        <f t="shared" si="3"/>
        <v>0</v>
      </c>
      <c r="B21" s="435"/>
      <c r="C21" s="436" t="s">
        <v>480</v>
      </c>
      <c r="D21" s="389">
        <v>0</v>
      </c>
      <c r="E21" s="390"/>
      <c r="F21" s="390"/>
      <c r="G21" s="391">
        <v>0</v>
      </c>
      <c r="H21" s="391">
        <f t="shared" si="0"/>
        <v>0</v>
      </c>
      <c r="I21" s="391">
        <v>0</v>
      </c>
      <c r="J21" s="391">
        <v>0</v>
      </c>
      <c r="K21" s="391">
        <v>0</v>
      </c>
      <c r="L21" s="391">
        <v>0</v>
      </c>
      <c r="M21" s="391">
        <v>0</v>
      </c>
      <c r="N21" s="391">
        <v>0</v>
      </c>
      <c r="O21" s="391">
        <v>0</v>
      </c>
      <c r="P21" s="391">
        <v>0</v>
      </c>
      <c r="Q21" s="391">
        <v>0</v>
      </c>
      <c r="R21" s="391">
        <v>0</v>
      </c>
      <c r="S21" s="391">
        <v>0</v>
      </c>
      <c r="T21" s="391">
        <v>0</v>
      </c>
      <c r="U21" s="391">
        <v>0</v>
      </c>
      <c r="V21" s="391">
        <v>0</v>
      </c>
      <c r="W21" s="391">
        <v>0</v>
      </c>
      <c r="X21" s="391">
        <v>0</v>
      </c>
      <c r="Y21" s="391">
        <v>0</v>
      </c>
      <c r="Z21" s="392">
        <f t="shared" si="1"/>
        <v>0</v>
      </c>
      <c r="AA21" s="393"/>
    </row>
    <row r="22" spans="1:27" s="394" customFormat="1" ht="12.75" customHeight="1">
      <c r="A22" s="394">
        <f t="shared" si="3"/>
        <v>0</v>
      </c>
      <c r="B22" s="435"/>
      <c r="C22" s="436" t="s">
        <v>481</v>
      </c>
      <c r="D22" s="389">
        <v>0</v>
      </c>
      <c r="E22" s="390"/>
      <c r="F22" s="390"/>
      <c r="G22" s="391">
        <v>400000000</v>
      </c>
      <c r="H22" s="391">
        <f t="shared" si="0"/>
        <v>-400000000</v>
      </c>
      <c r="I22" s="391">
        <v>0</v>
      </c>
      <c r="J22" s="391">
        <v>0</v>
      </c>
      <c r="K22" s="391">
        <v>0</v>
      </c>
      <c r="L22" s="391">
        <v>0</v>
      </c>
      <c r="M22" s="391">
        <v>0</v>
      </c>
      <c r="N22" s="391">
        <v>0</v>
      </c>
      <c r="O22" s="391">
        <v>0</v>
      </c>
      <c r="P22" s="391">
        <v>0</v>
      </c>
      <c r="Q22" s="391">
        <v>0</v>
      </c>
      <c r="R22" s="391">
        <f>-$H22</f>
        <v>400000000</v>
      </c>
      <c r="S22" s="391">
        <v>0</v>
      </c>
      <c r="T22" s="391">
        <v>0</v>
      </c>
      <c r="U22" s="391">
        <v>0</v>
      </c>
      <c r="V22" s="391">
        <v>0</v>
      </c>
      <c r="W22" s="391">
        <v>0</v>
      </c>
      <c r="X22" s="391">
        <v>0</v>
      </c>
      <c r="Y22" s="391">
        <v>0</v>
      </c>
      <c r="Z22" s="392">
        <f t="shared" si="1"/>
        <v>0</v>
      </c>
      <c r="AA22" s="393"/>
    </row>
    <row r="23" spans="1:27" s="394" customFormat="1" ht="12.75" customHeight="1">
      <c r="A23" s="394">
        <f t="shared" si="3"/>
        <v>0</v>
      </c>
      <c r="B23" s="435"/>
      <c r="C23" s="436" t="s">
        <v>482</v>
      </c>
      <c r="D23" s="389">
        <v>0</v>
      </c>
      <c r="E23" s="390"/>
      <c r="F23" s="390"/>
      <c r="G23" s="391">
        <v>0</v>
      </c>
      <c r="H23" s="391">
        <f t="shared" si="0"/>
        <v>0</v>
      </c>
      <c r="I23" s="391">
        <v>0</v>
      </c>
      <c r="J23" s="391">
        <v>0</v>
      </c>
      <c r="K23" s="391">
        <v>0</v>
      </c>
      <c r="L23" s="391">
        <v>0</v>
      </c>
      <c r="M23" s="391">
        <v>0</v>
      </c>
      <c r="N23" s="391">
        <v>0</v>
      </c>
      <c r="O23" s="391">
        <v>0</v>
      </c>
      <c r="P23" s="391">
        <v>0</v>
      </c>
      <c r="Q23" s="391">
        <v>0</v>
      </c>
      <c r="R23" s="391">
        <v>0</v>
      </c>
      <c r="S23" s="391">
        <v>0</v>
      </c>
      <c r="T23" s="391">
        <v>0</v>
      </c>
      <c r="U23" s="391">
        <v>0</v>
      </c>
      <c r="V23" s="391">
        <v>0</v>
      </c>
      <c r="W23" s="391">
        <v>0</v>
      </c>
      <c r="X23" s="391">
        <v>0</v>
      </c>
      <c r="Y23" s="391">
        <v>0</v>
      </c>
      <c r="Z23" s="392">
        <f t="shared" si="1"/>
        <v>0</v>
      </c>
      <c r="AA23" s="393"/>
    </row>
    <row r="24" spans="1:27" s="394" customFormat="1" ht="12.75" customHeight="1">
      <c r="A24" s="394">
        <f t="shared" si="3"/>
        <v>0</v>
      </c>
      <c r="B24" s="435"/>
      <c r="C24" s="436" t="s">
        <v>483</v>
      </c>
      <c r="D24" s="389">
        <v>0</v>
      </c>
      <c r="E24" s="390"/>
      <c r="F24" s="390"/>
      <c r="G24" s="391">
        <v>0</v>
      </c>
      <c r="H24" s="391">
        <f t="shared" si="0"/>
        <v>0</v>
      </c>
      <c r="I24" s="391">
        <v>0</v>
      </c>
      <c r="J24" s="391">
        <v>0</v>
      </c>
      <c r="K24" s="391">
        <v>0</v>
      </c>
      <c r="L24" s="391">
        <v>0</v>
      </c>
      <c r="M24" s="391">
        <v>0</v>
      </c>
      <c r="N24" s="391">
        <v>0</v>
      </c>
      <c r="O24" s="391">
        <v>0</v>
      </c>
      <c r="P24" s="391">
        <v>0</v>
      </c>
      <c r="Q24" s="391">
        <v>0</v>
      </c>
      <c r="R24" s="391">
        <v>0</v>
      </c>
      <c r="S24" s="391">
        <v>0</v>
      </c>
      <c r="T24" s="391">
        <v>0</v>
      </c>
      <c r="U24" s="391">
        <v>0</v>
      </c>
      <c r="V24" s="391">
        <v>0</v>
      </c>
      <c r="W24" s="391">
        <v>0</v>
      </c>
      <c r="X24" s="391">
        <v>0</v>
      </c>
      <c r="Y24" s="391">
        <v>0</v>
      </c>
      <c r="Z24" s="392">
        <f t="shared" si="1"/>
        <v>0</v>
      </c>
      <c r="AA24" s="393"/>
    </row>
    <row r="25" spans="1:27" s="394" customFormat="1" ht="12.75" customHeight="1">
      <c r="A25" s="394">
        <f t="shared" si="3"/>
        <v>0</v>
      </c>
      <c r="B25" s="435"/>
      <c r="C25" s="436" t="s">
        <v>484</v>
      </c>
      <c r="D25" s="389">
        <v>0</v>
      </c>
      <c r="E25" s="390"/>
      <c r="F25" s="390"/>
      <c r="G25" s="391">
        <v>461432</v>
      </c>
      <c r="H25" s="391">
        <f t="shared" si="0"/>
        <v>-461432</v>
      </c>
      <c r="I25" s="391">
        <v>0</v>
      </c>
      <c r="J25" s="391">
        <v>0</v>
      </c>
      <c r="K25" s="391">
        <v>0</v>
      </c>
      <c r="L25" s="391">
        <v>0</v>
      </c>
      <c r="M25" s="391">
        <v>0</v>
      </c>
      <c r="N25" s="391">
        <v>0</v>
      </c>
      <c r="O25" s="391">
        <v>0</v>
      </c>
      <c r="P25" s="391">
        <v>0</v>
      </c>
      <c r="Q25" s="391">
        <v>0</v>
      </c>
      <c r="R25" s="391">
        <f>-$H25</f>
        <v>461432</v>
      </c>
      <c r="S25" s="391">
        <v>0</v>
      </c>
      <c r="T25" s="391">
        <v>0</v>
      </c>
      <c r="U25" s="391">
        <v>0</v>
      </c>
      <c r="V25" s="391">
        <v>0</v>
      </c>
      <c r="W25" s="391">
        <v>0</v>
      </c>
      <c r="X25" s="391">
        <v>0</v>
      </c>
      <c r="Y25" s="391">
        <v>0</v>
      </c>
      <c r="Z25" s="392">
        <f t="shared" si="1"/>
        <v>0</v>
      </c>
      <c r="AA25" s="393"/>
    </row>
    <row r="26" spans="1:27" s="394" customFormat="1" ht="12.75" customHeight="1">
      <c r="A26" s="394">
        <f t="shared" si="3"/>
        <v>0</v>
      </c>
      <c r="B26" s="435"/>
      <c r="C26" s="436" t="s">
        <v>486</v>
      </c>
      <c r="D26" s="389">
        <v>0</v>
      </c>
      <c r="E26" s="390"/>
      <c r="F26" s="390"/>
      <c r="G26" s="391">
        <v>0</v>
      </c>
      <c r="H26" s="391">
        <f t="shared" si="0"/>
        <v>0</v>
      </c>
      <c r="I26" s="391">
        <v>0</v>
      </c>
      <c r="J26" s="391">
        <v>0</v>
      </c>
      <c r="K26" s="391">
        <v>0</v>
      </c>
      <c r="L26" s="391">
        <v>0</v>
      </c>
      <c r="M26" s="391">
        <v>0</v>
      </c>
      <c r="N26" s="391">
        <v>0</v>
      </c>
      <c r="O26" s="391">
        <v>0</v>
      </c>
      <c r="P26" s="391">
        <v>0</v>
      </c>
      <c r="Q26" s="391">
        <v>0</v>
      </c>
      <c r="R26" s="391">
        <v>0</v>
      </c>
      <c r="S26" s="391">
        <v>0</v>
      </c>
      <c r="T26" s="391">
        <v>0</v>
      </c>
      <c r="U26" s="391">
        <v>0</v>
      </c>
      <c r="V26" s="391">
        <v>0</v>
      </c>
      <c r="W26" s="391">
        <v>0</v>
      </c>
      <c r="X26" s="391">
        <v>0</v>
      </c>
      <c r="Y26" s="391">
        <v>0</v>
      </c>
      <c r="Z26" s="392">
        <f t="shared" si="1"/>
        <v>0</v>
      </c>
      <c r="AA26" s="393"/>
    </row>
    <row r="27" spans="1:27" s="394" customFormat="1" ht="12.75" customHeight="1">
      <c r="A27" s="394">
        <f t="shared" si="3"/>
        <v>0</v>
      </c>
      <c r="B27" s="435"/>
      <c r="C27" s="436" t="s">
        <v>488</v>
      </c>
      <c r="D27" s="389">
        <v>0</v>
      </c>
      <c r="E27" s="390"/>
      <c r="F27" s="390"/>
      <c r="G27" s="391">
        <v>0</v>
      </c>
      <c r="H27" s="391">
        <f t="shared" si="0"/>
        <v>0</v>
      </c>
      <c r="I27" s="391">
        <v>0</v>
      </c>
      <c r="J27" s="391">
        <v>0</v>
      </c>
      <c r="K27" s="391">
        <v>0</v>
      </c>
      <c r="L27" s="391">
        <v>0</v>
      </c>
      <c r="M27" s="391">
        <v>0</v>
      </c>
      <c r="N27" s="391">
        <v>0</v>
      </c>
      <c r="O27" s="391">
        <v>0</v>
      </c>
      <c r="P27" s="391">
        <v>0</v>
      </c>
      <c r="Q27" s="391">
        <v>0</v>
      </c>
      <c r="R27" s="391">
        <v>0</v>
      </c>
      <c r="S27" s="391">
        <v>0</v>
      </c>
      <c r="T27" s="391">
        <v>0</v>
      </c>
      <c r="U27" s="391">
        <v>0</v>
      </c>
      <c r="V27" s="391">
        <v>0</v>
      </c>
      <c r="W27" s="391">
        <v>0</v>
      </c>
      <c r="X27" s="391">
        <v>0</v>
      </c>
      <c r="Y27" s="391">
        <v>0</v>
      </c>
      <c r="Z27" s="392">
        <f t="shared" si="1"/>
        <v>0</v>
      </c>
      <c r="AA27" s="393"/>
    </row>
    <row r="28" spans="1:27" s="394" customFormat="1" ht="12.75" customHeight="1">
      <c r="A28" s="394">
        <f t="shared" si="3"/>
        <v>0</v>
      </c>
      <c r="B28" s="435"/>
      <c r="C28" s="436" t="s">
        <v>489</v>
      </c>
      <c r="D28" s="389">
        <v>0</v>
      </c>
      <c r="E28" s="390"/>
      <c r="F28" s="390"/>
      <c r="G28" s="391">
        <v>0</v>
      </c>
      <c r="H28" s="391">
        <f t="shared" si="0"/>
        <v>0</v>
      </c>
      <c r="I28" s="391">
        <v>0</v>
      </c>
      <c r="J28" s="391">
        <v>0</v>
      </c>
      <c r="K28" s="391">
        <v>0</v>
      </c>
      <c r="L28" s="391">
        <v>0</v>
      </c>
      <c r="M28" s="391">
        <v>0</v>
      </c>
      <c r="N28" s="391">
        <v>0</v>
      </c>
      <c r="O28" s="391">
        <v>0</v>
      </c>
      <c r="P28" s="391">
        <v>0</v>
      </c>
      <c r="Q28" s="391">
        <v>0</v>
      </c>
      <c r="R28" s="391">
        <v>0</v>
      </c>
      <c r="S28" s="391">
        <v>0</v>
      </c>
      <c r="T28" s="391">
        <v>0</v>
      </c>
      <c r="U28" s="391">
        <v>0</v>
      </c>
      <c r="V28" s="391">
        <v>0</v>
      </c>
      <c r="W28" s="391">
        <v>0</v>
      </c>
      <c r="X28" s="391">
        <v>0</v>
      </c>
      <c r="Y28" s="391">
        <v>0</v>
      </c>
      <c r="Z28" s="392">
        <f t="shared" si="1"/>
        <v>0</v>
      </c>
      <c r="AA28" s="393"/>
    </row>
    <row r="29" spans="1:27" s="394" customFormat="1" ht="12.75" customHeight="1">
      <c r="A29" s="394">
        <f t="shared" si="3"/>
        <v>0</v>
      </c>
      <c r="B29" s="435"/>
      <c r="C29" s="436" t="s">
        <v>489</v>
      </c>
      <c r="D29" s="389">
        <v>0</v>
      </c>
      <c r="E29" s="390"/>
      <c r="F29" s="390"/>
      <c r="G29" s="391">
        <v>0</v>
      </c>
      <c r="H29" s="391">
        <f t="shared" si="0"/>
        <v>0</v>
      </c>
      <c r="I29" s="391">
        <v>0</v>
      </c>
      <c r="J29" s="391">
        <v>0</v>
      </c>
      <c r="K29" s="391">
        <v>0</v>
      </c>
      <c r="L29" s="391">
        <v>0</v>
      </c>
      <c r="M29" s="391">
        <v>0</v>
      </c>
      <c r="N29" s="391">
        <v>0</v>
      </c>
      <c r="O29" s="391">
        <v>0</v>
      </c>
      <c r="P29" s="391">
        <v>0</v>
      </c>
      <c r="Q29" s="391">
        <v>0</v>
      </c>
      <c r="R29" s="391">
        <v>0</v>
      </c>
      <c r="S29" s="391">
        <v>0</v>
      </c>
      <c r="T29" s="391">
        <v>0</v>
      </c>
      <c r="U29" s="391">
        <v>0</v>
      </c>
      <c r="V29" s="391">
        <v>0</v>
      </c>
      <c r="W29" s="391">
        <v>0</v>
      </c>
      <c r="X29" s="391">
        <v>0</v>
      </c>
      <c r="Y29" s="391">
        <v>0</v>
      </c>
      <c r="Z29" s="392">
        <f t="shared" si="1"/>
        <v>0</v>
      </c>
      <c r="AA29" s="393"/>
    </row>
    <row r="30" spans="1:27" s="394" customFormat="1" ht="12.75" customHeight="1">
      <c r="A30" s="394">
        <f t="shared" si="3"/>
        <v>0</v>
      </c>
      <c r="B30" s="435"/>
      <c r="C30" s="436" t="s">
        <v>490</v>
      </c>
      <c r="D30" s="389">
        <v>0</v>
      </c>
      <c r="E30" s="390"/>
      <c r="F30" s="390"/>
      <c r="G30" s="391">
        <v>51123398</v>
      </c>
      <c r="H30" s="391">
        <f t="shared" si="0"/>
        <v>-51123398</v>
      </c>
      <c r="I30" s="391">
        <f>-$H30</f>
        <v>51123398</v>
      </c>
      <c r="J30" s="391">
        <v>0</v>
      </c>
      <c r="K30" s="391">
        <v>0</v>
      </c>
      <c r="L30" s="391">
        <v>0</v>
      </c>
      <c r="M30" s="391">
        <v>0</v>
      </c>
      <c r="N30" s="391">
        <v>0</v>
      </c>
      <c r="O30" s="391">
        <v>0</v>
      </c>
      <c r="P30" s="391">
        <v>0</v>
      </c>
      <c r="Q30" s="391">
        <v>0</v>
      </c>
      <c r="R30" s="391">
        <v>0</v>
      </c>
      <c r="S30" s="391">
        <v>0</v>
      </c>
      <c r="T30" s="391">
        <v>0</v>
      </c>
      <c r="U30" s="391">
        <v>0</v>
      </c>
      <c r="V30" s="391">
        <v>0</v>
      </c>
      <c r="W30" s="391">
        <v>0</v>
      </c>
      <c r="X30" s="391">
        <v>0</v>
      </c>
      <c r="Y30" s="391">
        <v>0</v>
      </c>
      <c r="Z30" s="392">
        <f t="shared" si="1"/>
        <v>0</v>
      </c>
      <c r="AA30" s="393"/>
    </row>
    <row r="31" spans="1:27" s="394" customFormat="1" ht="12.75" customHeight="1">
      <c r="A31" s="394">
        <f t="shared" si="3"/>
        <v>0</v>
      </c>
      <c r="B31" s="435"/>
      <c r="C31" s="436" t="s">
        <v>491</v>
      </c>
      <c r="D31" s="389">
        <v>0</v>
      </c>
      <c r="E31" s="390"/>
      <c r="F31" s="390"/>
      <c r="G31" s="391">
        <v>43541546</v>
      </c>
      <c r="H31" s="391">
        <f t="shared" si="0"/>
        <v>-43541546</v>
      </c>
      <c r="I31" s="391">
        <f>-$H31</f>
        <v>43541546</v>
      </c>
      <c r="J31" s="391">
        <v>0</v>
      </c>
      <c r="K31" s="391">
        <v>0</v>
      </c>
      <c r="L31" s="391">
        <v>0</v>
      </c>
      <c r="M31" s="391">
        <v>0</v>
      </c>
      <c r="N31" s="391">
        <v>0</v>
      </c>
      <c r="O31" s="391">
        <v>0</v>
      </c>
      <c r="P31" s="391">
        <v>0</v>
      </c>
      <c r="Q31" s="391">
        <v>0</v>
      </c>
      <c r="R31" s="391">
        <v>0</v>
      </c>
      <c r="S31" s="391">
        <v>0</v>
      </c>
      <c r="T31" s="391">
        <v>0</v>
      </c>
      <c r="U31" s="391">
        <v>0</v>
      </c>
      <c r="V31" s="391">
        <v>0</v>
      </c>
      <c r="W31" s="391">
        <v>0</v>
      </c>
      <c r="X31" s="391">
        <v>0</v>
      </c>
      <c r="Y31" s="391">
        <v>0</v>
      </c>
      <c r="Z31" s="392">
        <f t="shared" si="1"/>
        <v>0</v>
      </c>
      <c r="AA31" s="393"/>
    </row>
    <row r="32" spans="1:27" s="394" customFormat="1" ht="12.75" customHeight="1">
      <c r="A32" s="394">
        <f t="shared" si="2"/>
        <v>2</v>
      </c>
      <c r="B32" s="432">
        <v>13</v>
      </c>
      <c r="C32" s="433" t="s">
        <v>486</v>
      </c>
      <c r="D32" s="389">
        <f>+IF(VLOOKUP(C32,'BG SISTEMA'!B24:G286,6,FALSE)=15,VLOOKUP('CA EF'!C32,'BG SISTEMA'!B24:F286,5,FALSE),0)</f>
        <v>0</v>
      </c>
      <c r="E32" s="390"/>
      <c r="F32" s="390"/>
      <c r="G32" s="391">
        <v>0</v>
      </c>
      <c r="H32" s="391">
        <f t="shared" si="0"/>
        <v>0</v>
      </c>
      <c r="I32" s="391">
        <v>0</v>
      </c>
      <c r="J32" s="391">
        <v>0</v>
      </c>
      <c r="K32" s="391">
        <v>0</v>
      </c>
      <c r="L32" s="391">
        <v>0</v>
      </c>
      <c r="M32" s="391">
        <v>0</v>
      </c>
      <c r="N32" s="391">
        <v>0</v>
      </c>
      <c r="O32" s="391">
        <v>0</v>
      </c>
      <c r="P32" s="391">
        <v>0</v>
      </c>
      <c r="Q32" s="391">
        <v>0</v>
      </c>
      <c r="R32" s="391">
        <v>0</v>
      </c>
      <c r="S32" s="391">
        <v>0</v>
      </c>
      <c r="T32" s="391">
        <v>0</v>
      </c>
      <c r="U32" s="391">
        <v>0</v>
      </c>
      <c r="V32" s="391">
        <v>0</v>
      </c>
      <c r="W32" s="391">
        <v>0</v>
      </c>
      <c r="X32" s="391">
        <v>0</v>
      </c>
      <c r="Y32" s="391">
        <v>0</v>
      </c>
      <c r="Z32" s="392">
        <f t="shared" si="1"/>
        <v>0</v>
      </c>
      <c r="AA32" s="395"/>
    </row>
    <row r="33" spans="1:27" s="394" customFormat="1" ht="12.75" customHeight="1">
      <c r="A33" s="394">
        <f t="shared" si="2"/>
        <v>5</v>
      </c>
      <c r="B33" s="432">
        <v>13010</v>
      </c>
      <c r="C33" s="433" t="s">
        <v>488</v>
      </c>
      <c r="D33" s="389">
        <f>+IF(VLOOKUP(C33,'BG SISTEMA'!B25:G287,6,FALSE)=15,VLOOKUP('CA EF'!C33,'BG SISTEMA'!B25:F287,5,FALSE),0)</f>
        <v>0</v>
      </c>
      <c r="E33" s="390"/>
      <c r="F33" s="390"/>
      <c r="G33" s="391">
        <v>0</v>
      </c>
      <c r="H33" s="391">
        <f t="shared" si="0"/>
        <v>0</v>
      </c>
      <c r="I33" s="391">
        <v>0</v>
      </c>
      <c r="J33" s="391">
        <v>0</v>
      </c>
      <c r="K33" s="391">
        <v>0</v>
      </c>
      <c r="L33" s="391">
        <v>0</v>
      </c>
      <c r="M33" s="391">
        <v>0</v>
      </c>
      <c r="N33" s="391">
        <v>0</v>
      </c>
      <c r="O33" s="391">
        <v>0</v>
      </c>
      <c r="P33" s="391">
        <v>0</v>
      </c>
      <c r="Q33" s="391">
        <v>0</v>
      </c>
      <c r="R33" s="391">
        <v>0</v>
      </c>
      <c r="S33" s="391">
        <v>0</v>
      </c>
      <c r="T33" s="391">
        <v>0</v>
      </c>
      <c r="U33" s="391">
        <v>0</v>
      </c>
      <c r="V33" s="391">
        <v>0</v>
      </c>
      <c r="W33" s="391">
        <v>0</v>
      </c>
      <c r="X33" s="391">
        <v>0</v>
      </c>
      <c r="Y33" s="391">
        <v>0</v>
      </c>
      <c r="Z33" s="392">
        <f t="shared" si="1"/>
        <v>0</v>
      </c>
      <c r="AA33" s="395"/>
    </row>
    <row r="34" spans="1:27" s="394" customFormat="1" ht="12.75" customHeight="1">
      <c r="A34" s="394">
        <f t="shared" si="2"/>
        <v>8</v>
      </c>
      <c r="B34" s="432">
        <v>13010159</v>
      </c>
      <c r="C34" s="433" t="s">
        <v>888</v>
      </c>
      <c r="D34" s="389">
        <f>+IF(VLOOKUP(C34,'BG SISTEMA'!B26:G288,6,FALSE)=15,VLOOKUP('CA EF'!C34,'BG SISTEMA'!B26:F288,5,FALSE),0)</f>
        <v>0</v>
      </c>
      <c r="E34" s="390"/>
      <c r="F34" s="390"/>
      <c r="G34" s="391">
        <v>0</v>
      </c>
      <c r="H34" s="391">
        <f t="shared" si="0"/>
        <v>0</v>
      </c>
      <c r="I34" s="391">
        <v>0</v>
      </c>
      <c r="J34" s="391">
        <v>0</v>
      </c>
      <c r="K34" s="391">
        <v>0</v>
      </c>
      <c r="L34" s="391">
        <v>0</v>
      </c>
      <c r="M34" s="391">
        <v>0</v>
      </c>
      <c r="N34" s="391">
        <v>0</v>
      </c>
      <c r="O34" s="391">
        <v>0</v>
      </c>
      <c r="P34" s="391">
        <v>0</v>
      </c>
      <c r="Q34" s="391">
        <v>0</v>
      </c>
      <c r="R34" s="391">
        <v>0</v>
      </c>
      <c r="S34" s="391">
        <v>0</v>
      </c>
      <c r="T34" s="391">
        <v>0</v>
      </c>
      <c r="U34" s="391">
        <v>0</v>
      </c>
      <c r="V34" s="391">
        <v>0</v>
      </c>
      <c r="W34" s="391">
        <v>0</v>
      </c>
      <c r="X34" s="391">
        <v>0</v>
      </c>
      <c r="Y34" s="391">
        <v>0</v>
      </c>
      <c r="Z34" s="392">
        <f t="shared" si="1"/>
        <v>0</v>
      </c>
      <c r="AA34" s="395"/>
    </row>
    <row r="35" spans="1:27" s="394" customFormat="1" ht="12.75" customHeight="1">
      <c r="A35" s="394">
        <f t="shared" si="2"/>
        <v>11</v>
      </c>
      <c r="B35" s="432">
        <v>13010159001</v>
      </c>
      <c r="C35" s="433" t="s">
        <v>888</v>
      </c>
      <c r="D35" s="389">
        <f>+IF(VLOOKUP(C35,'BG SISTEMA'!B27:G289,6,FALSE)=15,VLOOKUP('CA EF'!C35,'BG SISTEMA'!B27:F289,5,FALSE),0)</f>
        <v>0</v>
      </c>
      <c r="E35" s="390"/>
      <c r="F35" s="390"/>
      <c r="G35" s="391">
        <v>0</v>
      </c>
      <c r="H35" s="391">
        <f t="shared" si="0"/>
        <v>0</v>
      </c>
      <c r="I35" s="391">
        <v>0</v>
      </c>
      <c r="J35" s="391">
        <v>0</v>
      </c>
      <c r="K35" s="391">
        <v>0</v>
      </c>
      <c r="L35" s="391">
        <v>0</v>
      </c>
      <c r="M35" s="391">
        <v>0</v>
      </c>
      <c r="N35" s="391">
        <v>0</v>
      </c>
      <c r="O35" s="391">
        <v>0</v>
      </c>
      <c r="P35" s="391">
        <v>0</v>
      </c>
      <c r="Q35" s="391">
        <v>0</v>
      </c>
      <c r="R35" s="391">
        <v>0</v>
      </c>
      <c r="S35" s="391">
        <v>0</v>
      </c>
      <c r="T35" s="391">
        <v>0</v>
      </c>
      <c r="U35" s="391">
        <v>0</v>
      </c>
      <c r="V35" s="391">
        <v>0</v>
      </c>
      <c r="W35" s="391">
        <v>0</v>
      </c>
      <c r="X35" s="391">
        <v>0</v>
      </c>
      <c r="Y35" s="391">
        <v>0</v>
      </c>
      <c r="Z35" s="392">
        <f t="shared" si="1"/>
        <v>0</v>
      </c>
      <c r="AA35" s="395"/>
    </row>
    <row r="36" spans="1:27" s="394" customFormat="1" ht="12.75" customHeight="1">
      <c r="A36" s="394">
        <f t="shared" si="2"/>
        <v>13</v>
      </c>
      <c r="B36" s="432">
        <v>1301015900101</v>
      </c>
      <c r="C36" s="433" t="s">
        <v>888</v>
      </c>
      <c r="D36" s="389">
        <f>+IF(VLOOKUP(C36,'BG SISTEMA'!B28:G290,6,FALSE)=15,VLOOKUP('CA EF'!C36,'BG SISTEMA'!B28:F290,5,FALSE),0)</f>
        <v>0</v>
      </c>
      <c r="E36" s="390"/>
      <c r="F36" s="390"/>
      <c r="G36" s="391">
        <v>0</v>
      </c>
      <c r="H36" s="391">
        <f t="shared" ref="H36:H63" si="4">+D36+E36-F36-G36</f>
        <v>0</v>
      </c>
      <c r="I36" s="391">
        <v>0</v>
      </c>
      <c r="J36" s="391">
        <v>0</v>
      </c>
      <c r="K36" s="391">
        <v>0</v>
      </c>
      <c r="L36" s="391">
        <v>0</v>
      </c>
      <c r="M36" s="391">
        <v>0</v>
      </c>
      <c r="N36" s="391">
        <v>0</v>
      </c>
      <c r="O36" s="391">
        <v>0</v>
      </c>
      <c r="P36" s="391">
        <v>0</v>
      </c>
      <c r="Q36" s="391">
        <v>0</v>
      </c>
      <c r="R36" s="391">
        <v>0</v>
      </c>
      <c r="S36" s="391">
        <v>0</v>
      </c>
      <c r="T36" s="391">
        <v>0</v>
      </c>
      <c r="U36" s="391">
        <v>0</v>
      </c>
      <c r="V36" s="391">
        <v>0</v>
      </c>
      <c r="W36" s="391">
        <v>0</v>
      </c>
      <c r="X36" s="391">
        <v>0</v>
      </c>
      <c r="Y36" s="391">
        <v>0</v>
      </c>
      <c r="Z36" s="392">
        <f t="shared" si="1"/>
        <v>0</v>
      </c>
      <c r="AA36" s="393"/>
    </row>
    <row r="37" spans="1:27" s="394" customFormat="1" ht="12.75" customHeight="1">
      <c r="A37" s="394">
        <f t="shared" si="2"/>
        <v>15</v>
      </c>
      <c r="B37" s="431">
        <v>130101590010101</v>
      </c>
      <c r="C37" s="434" t="s">
        <v>892</v>
      </c>
      <c r="D37" s="389">
        <f>+IF(VLOOKUP(C37,'BG SISTEMA'!B29:G291,6,FALSE)=15,VLOOKUP('CA EF'!C37,'BG SISTEMA'!B29:F291,5,FALSE),0)</f>
        <v>85588711</v>
      </c>
      <c r="E37" s="390"/>
      <c r="F37" s="390"/>
      <c r="G37" s="391">
        <v>0</v>
      </c>
      <c r="H37" s="391">
        <f t="shared" si="4"/>
        <v>85588711</v>
      </c>
      <c r="I37" s="391">
        <f t="shared" ref="I37:I38" si="5">-$H37</f>
        <v>-85588711</v>
      </c>
      <c r="J37" s="391">
        <v>0</v>
      </c>
      <c r="K37" s="391">
        <v>0</v>
      </c>
      <c r="L37" s="391">
        <v>0</v>
      </c>
      <c r="M37" s="391">
        <v>0</v>
      </c>
      <c r="N37" s="391">
        <v>0</v>
      </c>
      <c r="O37" s="391">
        <v>0</v>
      </c>
      <c r="P37" s="391">
        <v>0</v>
      </c>
      <c r="Q37" s="391">
        <v>0</v>
      </c>
      <c r="R37" s="391">
        <v>0</v>
      </c>
      <c r="S37" s="391">
        <v>0</v>
      </c>
      <c r="T37" s="391">
        <v>0</v>
      </c>
      <c r="U37" s="391">
        <v>0</v>
      </c>
      <c r="V37" s="391">
        <v>0</v>
      </c>
      <c r="W37" s="391">
        <v>0</v>
      </c>
      <c r="X37" s="391">
        <v>0</v>
      </c>
      <c r="Y37" s="391">
        <v>0</v>
      </c>
      <c r="Z37" s="392">
        <f t="shared" si="1"/>
        <v>0</v>
      </c>
      <c r="AA37" s="395"/>
    </row>
    <row r="38" spans="1:27" s="394" customFormat="1" ht="12.75" customHeight="1">
      <c r="A38" s="394">
        <f t="shared" si="2"/>
        <v>15</v>
      </c>
      <c r="B38" s="431">
        <v>130101590010199</v>
      </c>
      <c r="C38" s="434" t="s">
        <v>894</v>
      </c>
      <c r="D38" s="389">
        <f>+IF(VLOOKUP(C38,'BG SISTEMA'!B30:G292,6,FALSE)=15,VLOOKUP('CA EF'!C38,'BG SISTEMA'!B30:F292,5,FALSE),0)</f>
        <v>52294436</v>
      </c>
      <c r="E38" s="390"/>
      <c r="F38" s="390"/>
      <c r="G38" s="391">
        <v>0</v>
      </c>
      <c r="H38" s="391">
        <f t="shared" si="4"/>
        <v>52294436</v>
      </c>
      <c r="I38" s="391">
        <f t="shared" si="5"/>
        <v>-52294436</v>
      </c>
      <c r="J38" s="391">
        <v>0</v>
      </c>
      <c r="K38" s="391">
        <v>0</v>
      </c>
      <c r="L38" s="391">
        <v>0</v>
      </c>
      <c r="M38" s="391">
        <v>0</v>
      </c>
      <c r="N38" s="391">
        <v>0</v>
      </c>
      <c r="O38" s="391">
        <v>0</v>
      </c>
      <c r="P38" s="391">
        <v>0</v>
      </c>
      <c r="Q38" s="391">
        <v>0</v>
      </c>
      <c r="R38" s="391">
        <v>0</v>
      </c>
      <c r="S38" s="391">
        <v>0</v>
      </c>
      <c r="T38" s="391">
        <v>0</v>
      </c>
      <c r="U38" s="391">
        <v>0</v>
      </c>
      <c r="V38" s="391">
        <v>0</v>
      </c>
      <c r="W38" s="391">
        <v>0</v>
      </c>
      <c r="X38" s="391">
        <v>0</v>
      </c>
      <c r="Y38" s="391">
        <v>0</v>
      </c>
      <c r="Z38" s="392">
        <f t="shared" si="1"/>
        <v>0</v>
      </c>
      <c r="AA38" s="395"/>
    </row>
    <row r="39" spans="1:27" s="394" customFormat="1" ht="12.75" customHeight="1">
      <c r="A39" s="394">
        <f t="shared" si="2"/>
        <v>8</v>
      </c>
      <c r="B39" s="432">
        <v>13010177</v>
      </c>
      <c r="C39" s="433" t="s">
        <v>493</v>
      </c>
      <c r="D39" s="389">
        <f>+IF(VLOOKUP(C39,'BG SISTEMA'!B31:G293,6,FALSE)=15,VLOOKUP('CA EF'!C39,'BG SISTEMA'!B31:F293,5,FALSE),0)</f>
        <v>0</v>
      </c>
      <c r="E39" s="390"/>
      <c r="F39" s="390"/>
      <c r="G39" s="391">
        <v>0</v>
      </c>
      <c r="H39" s="391">
        <f t="shared" si="4"/>
        <v>0</v>
      </c>
      <c r="I39" s="391">
        <v>0</v>
      </c>
      <c r="J39" s="391">
        <v>0</v>
      </c>
      <c r="K39" s="391">
        <v>0</v>
      </c>
      <c r="L39" s="391">
        <v>0</v>
      </c>
      <c r="M39" s="391">
        <v>0</v>
      </c>
      <c r="N39" s="391">
        <v>0</v>
      </c>
      <c r="O39" s="391">
        <v>0</v>
      </c>
      <c r="P39" s="391">
        <v>0</v>
      </c>
      <c r="Q39" s="391">
        <v>0</v>
      </c>
      <c r="R39" s="391">
        <v>0</v>
      </c>
      <c r="S39" s="391">
        <v>0</v>
      </c>
      <c r="T39" s="391">
        <v>0</v>
      </c>
      <c r="U39" s="391">
        <v>0</v>
      </c>
      <c r="V39" s="391">
        <v>0</v>
      </c>
      <c r="W39" s="391">
        <v>0</v>
      </c>
      <c r="X39" s="391">
        <v>0</v>
      </c>
      <c r="Y39" s="391">
        <v>0</v>
      </c>
      <c r="Z39" s="392">
        <f t="shared" si="1"/>
        <v>0</v>
      </c>
      <c r="AA39" s="395"/>
    </row>
    <row r="40" spans="1:27" s="394" customFormat="1" ht="12.75" customHeight="1">
      <c r="A40" s="394">
        <f t="shared" si="2"/>
        <v>11</v>
      </c>
      <c r="B40" s="432">
        <v>13010177007</v>
      </c>
      <c r="C40" s="433" t="s">
        <v>495</v>
      </c>
      <c r="D40" s="389">
        <f>+IF(VLOOKUP(C40,'BG SISTEMA'!B32:G294,6,FALSE)=15,VLOOKUP('CA EF'!C40,'BG SISTEMA'!B32:F294,5,FALSE),0)</f>
        <v>0</v>
      </c>
      <c r="E40" s="390"/>
      <c r="F40" s="390"/>
      <c r="G40" s="391">
        <v>0</v>
      </c>
      <c r="H40" s="391">
        <f t="shared" si="4"/>
        <v>0</v>
      </c>
      <c r="I40" s="391">
        <v>0</v>
      </c>
      <c r="J40" s="391">
        <v>0</v>
      </c>
      <c r="K40" s="391">
        <v>0</v>
      </c>
      <c r="L40" s="391">
        <v>0</v>
      </c>
      <c r="M40" s="391">
        <v>0</v>
      </c>
      <c r="N40" s="391">
        <v>0</v>
      </c>
      <c r="O40" s="391">
        <v>0</v>
      </c>
      <c r="P40" s="391">
        <v>0</v>
      </c>
      <c r="Q40" s="391">
        <v>0</v>
      </c>
      <c r="R40" s="391">
        <v>0</v>
      </c>
      <c r="S40" s="391">
        <v>0</v>
      </c>
      <c r="T40" s="391">
        <v>0</v>
      </c>
      <c r="U40" s="391">
        <v>0</v>
      </c>
      <c r="V40" s="391">
        <v>0</v>
      </c>
      <c r="W40" s="391">
        <v>0</v>
      </c>
      <c r="X40" s="391">
        <v>0</v>
      </c>
      <c r="Y40" s="391">
        <v>0</v>
      </c>
      <c r="Z40" s="392">
        <f t="shared" si="1"/>
        <v>0</v>
      </c>
      <c r="AA40" s="395"/>
    </row>
    <row r="41" spans="1:27" s="394" customFormat="1" ht="12.75" customHeight="1">
      <c r="A41" s="394">
        <f t="shared" si="2"/>
        <v>13</v>
      </c>
      <c r="B41" s="432">
        <v>1301017700701</v>
      </c>
      <c r="C41" s="433" t="s">
        <v>495</v>
      </c>
      <c r="D41" s="389">
        <f>+IF(VLOOKUP(C41,'BG SISTEMA'!B33:G295,6,FALSE)=15,VLOOKUP('CA EF'!C41,'BG SISTEMA'!B33:F295,5,FALSE),0)</f>
        <v>0</v>
      </c>
      <c r="E41" s="390"/>
      <c r="F41" s="390"/>
      <c r="G41" s="391">
        <v>0</v>
      </c>
      <c r="H41" s="391">
        <f t="shared" si="4"/>
        <v>0</v>
      </c>
      <c r="I41" s="391">
        <v>0</v>
      </c>
      <c r="J41" s="391">
        <v>0</v>
      </c>
      <c r="K41" s="391">
        <v>0</v>
      </c>
      <c r="L41" s="391">
        <v>0</v>
      </c>
      <c r="M41" s="391">
        <v>0</v>
      </c>
      <c r="N41" s="391">
        <v>0</v>
      </c>
      <c r="O41" s="391">
        <v>0</v>
      </c>
      <c r="P41" s="391">
        <v>0</v>
      </c>
      <c r="Q41" s="391">
        <v>0</v>
      </c>
      <c r="R41" s="391">
        <v>0</v>
      </c>
      <c r="S41" s="391">
        <v>0</v>
      </c>
      <c r="T41" s="391">
        <v>0</v>
      </c>
      <c r="U41" s="391">
        <v>0</v>
      </c>
      <c r="V41" s="391">
        <v>0</v>
      </c>
      <c r="W41" s="391">
        <v>0</v>
      </c>
      <c r="X41" s="391">
        <v>0</v>
      </c>
      <c r="Y41" s="391">
        <v>0</v>
      </c>
      <c r="Z41" s="392">
        <f t="shared" si="1"/>
        <v>0</v>
      </c>
      <c r="AA41" s="395"/>
    </row>
    <row r="42" spans="1:27" s="394" customFormat="1" ht="12.75" customHeight="1">
      <c r="A42" s="394">
        <f t="shared" si="2"/>
        <v>15</v>
      </c>
      <c r="B42" s="431">
        <v>130101770070101</v>
      </c>
      <c r="C42" s="434" t="s">
        <v>497</v>
      </c>
      <c r="D42" s="389">
        <f>+IF(VLOOKUP(C42,'BG SISTEMA'!B34:G296,6,FALSE)=15,VLOOKUP('CA EF'!C42,'BG SISTEMA'!B34:F296,5,FALSE),0)</f>
        <v>414679</v>
      </c>
      <c r="E42" s="390"/>
      <c r="F42" s="390"/>
      <c r="G42" s="391">
        <v>1997487</v>
      </c>
      <c r="H42" s="391">
        <f t="shared" si="4"/>
        <v>-1582808</v>
      </c>
      <c r="I42" s="391">
        <f t="shared" ref="I42:I43" si="6">-$H42</f>
        <v>1582808</v>
      </c>
      <c r="J42" s="391">
        <v>0</v>
      </c>
      <c r="K42" s="391">
        <v>0</v>
      </c>
      <c r="L42" s="391">
        <v>0</v>
      </c>
      <c r="M42" s="391">
        <v>0</v>
      </c>
      <c r="N42" s="391">
        <v>0</v>
      </c>
      <c r="O42" s="391">
        <v>0</v>
      </c>
      <c r="P42" s="391">
        <v>0</v>
      </c>
      <c r="Q42" s="391">
        <v>0</v>
      </c>
      <c r="R42" s="391">
        <v>0</v>
      </c>
      <c r="S42" s="391">
        <v>0</v>
      </c>
      <c r="T42" s="391">
        <v>0</v>
      </c>
      <c r="U42" s="391">
        <v>0</v>
      </c>
      <c r="V42" s="391">
        <v>0</v>
      </c>
      <c r="W42" s="391">
        <v>0</v>
      </c>
      <c r="X42" s="391">
        <v>0</v>
      </c>
      <c r="Y42" s="391">
        <v>0</v>
      </c>
      <c r="Z42" s="392">
        <f t="shared" si="1"/>
        <v>0</v>
      </c>
      <c r="AA42" s="393"/>
    </row>
    <row r="43" spans="1:27" s="394" customFormat="1" ht="12.75" customHeight="1">
      <c r="A43" s="394">
        <f t="shared" si="2"/>
        <v>15</v>
      </c>
      <c r="B43" s="431">
        <v>130101770070199</v>
      </c>
      <c r="C43" s="434" t="s">
        <v>499</v>
      </c>
      <c r="D43" s="389">
        <f>+IF(VLOOKUP(C43,'BG SISTEMA'!B35:G297,6,FALSE)=15,VLOOKUP('CA EF'!C43,'BG SISTEMA'!B35:F297,5,FALSE),0)</f>
        <v>6137580</v>
      </c>
      <c r="E43" s="390"/>
      <c r="F43" s="390"/>
      <c r="G43" s="391">
        <v>4825499</v>
      </c>
      <c r="H43" s="391">
        <f t="shared" si="4"/>
        <v>1312081</v>
      </c>
      <c r="I43" s="391">
        <f t="shared" si="6"/>
        <v>-1312081</v>
      </c>
      <c r="J43" s="391">
        <v>0</v>
      </c>
      <c r="K43" s="391">
        <v>0</v>
      </c>
      <c r="L43" s="391">
        <v>0</v>
      </c>
      <c r="M43" s="391">
        <v>0</v>
      </c>
      <c r="N43" s="391">
        <v>0</v>
      </c>
      <c r="O43" s="391">
        <v>0</v>
      </c>
      <c r="P43" s="391">
        <v>0</v>
      </c>
      <c r="Q43" s="391">
        <v>0</v>
      </c>
      <c r="R43" s="391">
        <v>0</v>
      </c>
      <c r="S43" s="391">
        <v>0</v>
      </c>
      <c r="T43" s="391">
        <v>0</v>
      </c>
      <c r="U43" s="391">
        <v>0</v>
      </c>
      <c r="V43" s="391">
        <v>0</v>
      </c>
      <c r="W43" s="391">
        <v>0</v>
      </c>
      <c r="X43" s="391">
        <v>0</v>
      </c>
      <c r="Y43" s="391">
        <v>0</v>
      </c>
      <c r="Z43" s="392">
        <f t="shared" si="1"/>
        <v>0</v>
      </c>
      <c r="AA43" s="395"/>
    </row>
    <row r="44" spans="1:27" s="394" customFormat="1" ht="12.75" customHeight="1">
      <c r="A44" s="394">
        <f t="shared" si="2"/>
        <v>5</v>
      </c>
      <c r="B44" s="432">
        <v>13020</v>
      </c>
      <c r="C44" s="433" t="s">
        <v>897</v>
      </c>
      <c r="D44" s="389">
        <f>+IF(VLOOKUP(C44,'BG SISTEMA'!B36:G298,6,FALSE)=15,VLOOKUP('CA EF'!C44,'BG SISTEMA'!B36:F298,5,FALSE),0)</f>
        <v>0</v>
      </c>
      <c r="E44" s="390"/>
      <c r="F44" s="390"/>
      <c r="G44" s="391">
        <v>0</v>
      </c>
      <c r="H44" s="391">
        <f t="shared" si="4"/>
        <v>0</v>
      </c>
      <c r="I44" s="391">
        <v>0</v>
      </c>
      <c r="J44" s="391">
        <v>0</v>
      </c>
      <c r="K44" s="391">
        <v>0</v>
      </c>
      <c r="L44" s="391">
        <v>0</v>
      </c>
      <c r="M44" s="391">
        <v>0</v>
      </c>
      <c r="N44" s="391">
        <v>0</v>
      </c>
      <c r="O44" s="391">
        <v>0</v>
      </c>
      <c r="P44" s="391">
        <v>0</v>
      </c>
      <c r="Q44" s="391">
        <v>0</v>
      </c>
      <c r="R44" s="391">
        <v>0</v>
      </c>
      <c r="S44" s="391">
        <v>0</v>
      </c>
      <c r="T44" s="391">
        <v>0</v>
      </c>
      <c r="U44" s="391">
        <v>0</v>
      </c>
      <c r="V44" s="391">
        <v>0</v>
      </c>
      <c r="W44" s="391">
        <v>0</v>
      </c>
      <c r="X44" s="391">
        <v>0</v>
      </c>
      <c r="Y44" s="391">
        <v>0</v>
      </c>
      <c r="Z44" s="392">
        <f t="shared" si="1"/>
        <v>0</v>
      </c>
      <c r="AA44" s="395"/>
    </row>
    <row r="45" spans="1:27" s="394" customFormat="1" ht="12.75" customHeight="1">
      <c r="A45" s="394">
        <f t="shared" si="2"/>
        <v>8</v>
      </c>
      <c r="B45" s="432">
        <v>13020189</v>
      </c>
      <c r="C45" s="433" t="s">
        <v>899</v>
      </c>
      <c r="D45" s="389">
        <f>+IF(VLOOKUP(C45,'BG SISTEMA'!B37:G299,6,FALSE)=15,VLOOKUP('CA EF'!C45,'BG SISTEMA'!B37:F299,5,FALSE),0)</f>
        <v>0</v>
      </c>
      <c r="E45" s="390"/>
      <c r="F45" s="390"/>
      <c r="G45" s="391">
        <v>0</v>
      </c>
      <c r="H45" s="391">
        <f t="shared" si="4"/>
        <v>0</v>
      </c>
      <c r="I45" s="391">
        <v>0</v>
      </c>
      <c r="J45" s="391">
        <v>0</v>
      </c>
      <c r="K45" s="391">
        <v>0</v>
      </c>
      <c r="L45" s="391">
        <v>0</v>
      </c>
      <c r="M45" s="391">
        <v>0</v>
      </c>
      <c r="N45" s="391">
        <v>0</v>
      </c>
      <c r="O45" s="391">
        <v>0</v>
      </c>
      <c r="P45" s="391">
        <v>0</v>
      </c>
      <c r="Q45" s="391">
        <v>0</v>
      </c>
      <c r="R45" s="391">
        <v>0</v>
      </c>
      <c r="S45" s="391">
        <v>0</v>
      </c>
      <c r="T45" s="391">
        <v>0</v>
      </c>
      <c r="U45" s="391">
        <v>0</v>
      </c>
      <c r="V45" s="391">
        <v>0</v>
      </c>
      <c r="W45" s="391">
        <v>0</v>
      </c>
      <c r="X45" s="391">
        <v>0</v>
      </c>
      <c r="Y45" s="391">
        <v>0</v>
      </c>
      <c r="Z45" s="392">
        <f t="shared" si="1"/>
        <v>0</v>
      </c>
      <c r="AA45" s="395"/>
    </row>
    <row r="46" spans="1:27" s="394" customFormat="1" ht="12.75" customHeight="1">
      <c r="A46" s="394">
        <f t="shared" si="2"/>
        <v>11</v>
      </c>
      <c r="B46" s="432">
        <v>13020189001</v>
      </c>
      <c r="C46" s="433" t="s">
        <v>901</v>
      </c>
      <c r="D46" s="389">
        <f>+IF(VLOOKUP(C46,'BG SISTEMA'!B38:G300,6,FALSE)=15,VLOOKUP('CA EF'!C46,'BG SISTEMA'!B38:F300,5,FALSE),0)</f>
        <v>0</v>
      </c>
      <c r="E46" s="390"/>
      <c r="F46" s="390"/>
      <c r="G46" s="391">
        <v>0</v>
      </c>
      <c r="H46" s="391">
        <f t="shared" si="4"/>
        <v>0</v>
      </c>
      <c r="I46" s="391">
        <v>0</v>
      </c>
      <c r="J46" s="391">
        <v>0</v>
      </c>
      <c r="K46" s="391">
        <v>0</v>
      </c>
      <c r="L46" s="391">
        <v>0</v>
      </c>
      <c r="M46" s="391">
        <v>0</v>
      </c>
      <c r="N46" s="391">
        <v>0</v>
      </c>
      <c r="O46" s="391">
        <v>0</v>
      </c>
      <c r="P46" s="391">
        <v>0</v>
      </c>
      <c r="Q46" s="391">
        <v>0</v>
      </c>
      <c r="R46" s="391">
        <v>0</v>
      </c>
      <c r="S46" s="391">
        <v>0</v>
      </c>
      <c r="T46" s="391">
        <v>0</v>
      </c>
      <c r="U46" s="391">
        <v>0</v>
      </c>
      <c r="V46" s="391">
        <v>0</v>
      </c>
      <c r="W46" s="391">
        <v>0</v>
      </c>
      <c r="X46" s="391">
        <v>0</v>
      </c>
      <c r="Y46" s="391">
        <v>0</v>
      </c>
      <c r="Z46" s="392">
        <f t="shared" si="1"/>
        <v>0</v>
      </c>
      <c r="AA46" s="395"/>
    </row>
    <row r="47" spans="1:27" s="394" customFormat="1" ht="12.75" customHeight="1">
      <c r="A47" s="394">
        <f t="shared" si="2"/>
        <v>13</v>
      </c>
      <c r="B47" s="432">
        <v>1302018900101</v>
      </c>
      <c r="C47" s="433" t="s">
        <v>901</v>
      </c>
      <c r="D47" s="389">
        <f>+IF(VLOOKUP(C47,'BG SISTEMA'!B39:G301,6,FALSE)=15,VLOOKUP('CA EF'!C47,'BG SISTEMA'!B39:F301,5,FALSE),0)</f>
        <v>0</v>
      </c>
      <c r="E47" s="390"/>
      <c r="F47" s="390"/>
      <c r="G47" s="391">
        <v>0</v>
      </c>
      <c r="H47" s="391">
        <f t="shared" si="4"/>
        <v>0</v>
      </c>
      <c r="I47" s="391">
        <v>0</v>
      </c>
      <c r="J47" s="391">
        <v>0</v>
      </c>
      <c r="K47" s="391">
        <v>0</v>
      </c>
      <c r="L47" s="391">
        <v>0</v>
      </c>
      <c r="M47" s="391">
        <v>0</v>
      </c>
      <c r="N47" s="391">
        <v>0</v>
      </c>
      <c r="O47" s="391">
        <v>0</v>
      </c>
      <c r="P47" s="391">
        <v>0</v>
      </c>
      <c r="Q47" s="391">
        <v>0</v>
      </c>
      <c r="R47" s="391">
        <v>0</v>
      </c>
      <c r="S47" s="391">
        <v>0</v>
      </c>
      <c r="T47" s="391">
        <v>0</v>
      </c>
      <c r="U47" s="391">
        <v>0</v>
      </c>
      <c r="V47" s="391">
        <v>0</v>
      </c>
      <c r="W47" s="391">
        <v>0</v>
      </c>
      <c r="X47" s="391">
        <v>0</v>
      </c>
      <c r="Y47" s="391">
        <v>0</v>
      </c>
      <c r="Z47" s="392">
        <f t="shared" si="1"/>
        <v>0</v>
      </c>
      <c r="AA47" s="395"/>
    </row>
    <row r="48" spans="1:27" s="394" customFormat="1" ht="12.75" customHeight="1">
      <c r="A48" s="394">
        <f t="shared" si="2"/>
        <v>15</v>
      </c>
      <c r="B48" s="431">
        <v>130201890010199</v>
      </c>
      <c r="C48" s="434" t="s">
        <v>904</v>
      </c>
      <c r="D48" s="389">
        <f>+IF(VLOOKUP(C48,'BG SISTEMA'!B40:G302,6,FALSE)=15,VLOOKUP('CA EF'!C48,'BG SISTEMA'!B40:F302,5,FALSE),0)</f>
        <v>300000000</v>
      </c>
      <c r="E48" s="390"/>
      <c r="F48" s="390"/>
      <c r="G48" s="391">
        <v>0</v>
      </c>
      <c r="H48" s="391">
        <f t="shared" si="4"/>
        <v>300000000</v>
      </c>
      <c r="I48" s="391">
        <v>0</v>
      </c>
      <c r="J48" s="391">
        <v>0</v>
      </c>
      <c r="K48" s="391">
        <v>0</v>
      </c>
      <c r="L48" s="391">
        <v>0</v>
      </c>
      <c r="M48" s="391">
        <v>0</v>
      </c>
      <c r="N48" s="391">
        <v>0</v>
      </c>
      <c r="O48" s="391">
        <v>0</v>
      </c>
      <c r="P48" s="391">
        <v>0</v>
      </c>
      <c r="Q48" s="391">
        <v>0</v>
      </c>
      <c r="R48" s="391">
        <f t="shared" ref="R48" si="7">-$H48</f>
        <v>-300000000</v>
      </c>
      <c r="S48" s="391">
        <v>0</v>
      </c>
      <c r="T48" s="391">
        <v>0</v>
      </c>
      <c r="U48" s="391">
        <v>0</v>
      </c>
      <c r="V48" s="391">
        <v>0</v>
      </c>
      <c r="W48" s="391">
        <v>0</v>
      </c>
      <c r="X48" s="391">
        <v>0</v>
      </c>
      <c r="Y48" s="391">
        <v>0</v>
      </c>
      <c r="Z48" s="392">
        <f t="shared" si="1"/>
        <v>0</v>
      </c>
      <c r="AA48" s="395"/>
    </row>
    <row r="49" spans="1:27" s="394" customFormat="1" ht="12.75" customHeight="1">
      <c r="A49" s="394">
        <f t="shared" si="2"/>
        <v>11</v>
      </c>
      <c r="B49" s="432">
        <v>13020189003</v>
      </c>
      <c r="C49" s="433" t="s">
        <v>906</v>
      </c>
      <c r="D49" s="389">
        <f>+IF(VLOOKUP(C49,'BG SISTEMA'!B41:G303,6,FALSE)=15,VLOOKUP('CA EF'!C49,'BG SISTEMA'!B41:F303,5,FALSE),0)</f>
        <v>0</v>
      </c>
      <c r="E49" s="390"/>
      <c r="F49" s="390"/>
      <c r="G49" s="391">
        <v>0</v>
      </c>
      <c r="H49" s="391">
        <f t="shared" si="4"/>
        <v>0</v>
      </c>
      <c r="I49" s="391">
        <v>0</v>
      </c>
      <c r="J49" s="391">
        <v>0</v>
      </c>
      <c r="K49" s="391">
        <v>0</v>
      </c>
      <c r="L49" s="391">
        <v>0</v>
      </c>
      <c r="M49" s="391">
        <v>0</v>
      </c>
      <c r="N49" s="391">
        <v>0</v>
      </c>
      <c r="O49" s="391">
        <v>0</v>
      </c>
      <c r="P49" s="391">
        <v>0</v>
      </c>
      <c r="Q49" s="391">
        <v>0</v>
      </c>
      <c r="R49" s="391">
        <v>0</v>
      </c>
      <c r="S49" s="391">
        <v>0</v>
      </c>
      <c r="T49" s="391">
        <v>0</v>
      </c>
      <c r="U49" s="391">
        <v>0</v>
      </c>
      <c r="V49" s="391">
        <v>0</v>
      </c>
      <c r="W49" s="391">
        <v>0</v>
      </c>
      <c r="X49" s="391">
        <v>0</v>
      </c>
      <c r="Y49" s="391">
        <v>0</v>
      </c>
      <c r="Z49" s="392">
        <f t="shared" si="1"/>
        <v>0</v>
      </c>
      <c r="AA49" s="395"/>
    </row>
    <row r="50" spans="1:27" s="394" customFormat="1" ht="12.75" customHeight="1">
      <c r="A50" s="394">
        <f t="shared" si="2"/>
        <v>13</v>
      </c>
      <c r="B50" s="432">
        <v>1302018900301</v>
      </c>
      <c r="C50" s="433" t="s">
        <v>906</v>
      </c>
      <c r="D50" s="389">
        <f>+IF(VLOOKUP(C50,'BG SISTEMA'!B42:G304,6,FALSE)=15,VLOOKUP('CA EF'!C50,'BG SISTEMA'!B42:F304,5,FALSE),0)</f>
        <v>0</v>
      </c>
      <c r="E50" s="390"/>
      <c r="F50" s="390"/>
      <c r="G50" s="391">
        <v>0</v>
      </c>
      <c r="H50" s="391">
        <f t="shared" si="4"/>
        <v>0</v>
      </c>
      <c r="I50" s="391">
        <v>0</v>
      </c>
      <c r="J50" s="391">
        <v>0</v>
      </c>
      <c r="K50" s="391">
        <v>0</v>
      </c>
      <c r="L50" s="391">
        <v>0</v>
      </c>
      <c r="M50" s="391">
        <v>0</v>
      </c>
      <c r="N50" s="391">
        <v>0</v>
      </c>
      <c r="O50" s="391">
        <v>0</v>
      </c>
      <c r="P50" s="391">
        <v>0</v>
      </c>
      <c r="Q50" s="391">
        <v>0</v>
      </c>
      <c r="R50" s="391">
        <v>0</v>
      </c>
      <c r="S50" s="391">
        <v>0</v>
      </c>
      <c r="T50" s="391">
        <v>0</v>
      </c>
      <c r="U50" s="391">
        <v>0</v>
      </c>
      <c r="V50" s="391">
        <v>0</v>
      </c>
      <c r="W50" s="391">
        <v>0</v>
      </c>
      <c r="X50" s="391">
        <v>0</v>
      </c>
      <c r="Y50" s="391">
        <v>0</v>
      </c>
      <c r="Z50" s="392">
        <f t="shared" si="1"/>
        <v>0</v>
      </c>
      <c r="AA50" s="395"/>
    </row>
    <row r="51" spans="1:27" s="394" customFormat="1" ht="12.75" customHeight="1">
      <c r="A51" s="394">
        <f t="shared" si="2"/>
        <v>15</v>
      </c>
      <c r="B51" s="431">
        <v>130201890030199</v>
      </c>
      <c r="C51" s="434" t="s">
        <v>909</v>
      </c>
      <c r="D51" s="389">
        <f>+IF(VLOOKUP(C51,'BG SISTEMA'!B43:G305,6,FALSE)=15,VLOOKUP('CA EF'!C51,'BG SISTEMA'!B43:F305,5,FALSE),0)</f>
        <v>1500000000</v>
      </c>
      <c r="E51" s="390"/>
      <c r="F51" s="390"/>
      <c r="G51" s="391">
        <v>0</v>
      </c>
      <c r="H51" s="391">
        <f t="shared" si="4"/>
        <v>1500000000</v>
      </c>
      <c r="I51" s="391">
        <v>0</v>
      </c>
      <c r="J51" s="391">
        <v>0</v>
      </c>
      <c r="K51" s="391">
        <v>0</v>
      </c>
      <c r="L51" s="391">
        <v>0</v>
      </c>
      <c r="M51" s="391">
        <v>0</v>
      </c>
      <c r="N51" s="391">
        <v>0</v>
      </c>
      <c r="O51" s="391">
        <v>0</v>
      </c>
      <c r="P51" s="391">
        <v>0</v>
      </c>
      <c r="Q51" s="391">
        <v>0</v>
      </c>
      <c r="R51" s="391">
        <f t="shared" ref="R51" si="8">-$H51</f>
        <v>-1500000000</v>
      </c>
      <c r="S51" s="391">
        <v>0</v>
      </c>
      <c r="T51" s="391">
        <v>0</v>
      </c>
      <c r="U51" s="391">
        <v>0</v>
      </c>
      <c r="V51" s="391">
        <v>0</v>
      </c>
      <c r="W51" s="391">
        <v>0</v>
      </c>
      <c r="X51" s="391">
        <v>0</v>
      </c>
      <c r="Y51" s="391">
        <v>0</v>
      </c>
      <c r="Z51" s="392">
        <f t="shared" si="1"/>
        <v>0</v>
      </c>
      <c r="AA51" s="395"/>
    </row>
    <row r="52" spans="1:27" s="394" customFormat="1" ht="12.75" customHeight="1">
      <c r="A52" s="394">
        <f t="shared" si="2"/>
        <v>5</v>
      </c>
      <c r="B52" s="432">
        <v>13040</v>
      </c>
      <c r="C52" s="433" t="s">
        <v>224</v>
      </c>
      <c r="D52" s="389">
        <f>+IF(VLOOKUP(C52,'BG SISTEMA'!B44:G306,6,FALSE)=15,VLOOKUP('CA EF'!C52,'BG SISTEMA'!B44:F306,5,FALSE),0)</f>
        <v>0</v>
      </c>
      <c r="E52" s="390"/>
      <c r="F52" s="390"/>
      <c r="G52" s="391">
        <v>0</v>
      </c>
      <c r="H52" s="391">
        <f t="shared" si="4"/>
        <v>0</v>
      </c>
      <c r="I52" s="391">
        <v>0</v>
      </c>
      <c r="J52" s="391">
        <v>0</v>
      </c>
      <c r="K52" s="391">
        <v>0</v>
      </c>
      <c r="L52" s="391">
        <v>0</v>
      </c>
      <c r="M52" s="391">
        <v>0</v>
      </c>
      <c r="N52" s="391">
        <v>0</v>
      </c>
      <c r="O52" s="391">
        <v>0</v>
      </c>
      <c r="P52" s="391">
        <v>0</v>
      </c>
      <c r="Q52" s="391">
        <v>0</v>
      </c>
      <c r="R52" s="391">
        <v>0</v>
      </c>
      <c r="S52" s="391">
        <v>0</v>
      </c>
      <c r="T52" s="391">
        <v>0</v>
      </c>
      <c r="U52" s="391">
        <v>0</v>
      </c>
      <c r="V52" s="391">
        <v>0</v>
      </c>
      <c r="W52" s="391">
        <v>0</v>
      </c>
      <c r="X52" s="391">
        <v>0</v>
      </c>
      <c r="Y52" s="391">
        <v>0</v>
      </c>
      <c r="Z52" s="392">
        <f t="shared" si="1"/>
        <v>0</v>
      </c>
      <c r="AA52" s="395"/>
    </row>
    <row r="53" spans="1:27" s="394" customFormat="1" ht="12.75" customHeight="1">
      <c r="A53" s="394">
        <f t="shared" si="2"/>
        <v>8</v>
      </c>
      <c r="B53" s="432">
        <v>13040203</v>
      </c>
      <c r="C53" s="433" t="s">
        <v>502</v>
      </c>
      <c r="D53" s="389">
        <f>+IF(VLOOKUP(C53,'BG SISTEMA'!B45:G311,6,FALSE)=15,VLOOKUP('CA EF'!C53,'BG SISTEMA'!B45:F311,5,FALSE),0)</f>
        <v>0</v>
      </c>
      <c r="E53" s="390"/>
      <c r="F53" s="390"/>
      <c r="G53" s="391">
        <v>0</v>
      </c>
      <c r="H53" s="391">
        <f t="shared" si="4"/>
        <v>0</v>
      </c>
      <c r="I53" s="391">
        <v>0</v>
      </c>
      <c r="J53" s="391">
        <v>0</v>
      </c>
      <c r="K53" s="391">
        <v>0</v>
      </c>
      <c r="L53" s="391">
        <v>0</v>
      </c>
      <c r="M53" s="391">
        <v>0</v>
      </c>
      <c r="N53" s="391">
        <v>0</v>
      </c>
      <c r="O53" s="391">
        <v>0</v>
      </c>
      <c r="P53" s="391">
        <v>0</v>
      </c>
      <c r="Q53" s="391">
        <v>0</v>
      </c>
      <c r="R53" s="391">
        <v>0</v>
      </c>
      <c r="S53" s="391">
        <v>0</v>
      </c>
      <c r="T53" s="391">
        <v>0</v>
      </c>
      <c r="U53" s="391">
        <v>0</v>
      </c>
      <c r="V53" s="391">
        <v>0</v>
      </c>
      <c r="W53" s="391">
        <v>0</v>
      </c>
      <c r="X53" s="391">
        <v>0</v>
      </c>
      <c r="Y53" s="391">
        <v>0</v>
      </c>
      <c r="Z53" s="392">
        <f t="shared" si="1"/>
        <v>0</v>
      </c>
      <c r="AA53" s="393"/>
    </row>
    <row r="54" spans="1:27" s="394" customFormat="1" ht="12.75" customHeight="1">
      <c r="A54" s="394">
        <f t="shared" si="2"/>
        <v>11</v>
      </c>
      <c r="B54" s="432">
        <v>13040203001</v>
      </c>
      <c r="C54" s="433" t="s">
        <v>911</v>
      </c>
      <c r="D54" s="389">
        <f>+IF(VLOOKUP(C54,'BG SISTEMA'!B46:G312,6,FALSE)=15,VLOOKUP('CA EF'!C54,'BG SISTEMA'!B46:F312,5,FALSE),0)</f>
        <v>0</v>
      </c>
      <c r="E54" s="390"/>
      <c r="F54" s="390"/>
      <c r="G54" s="391">
        <v>0</v>
      </c>
      <c r="H54" s="391">
        <f t="shared" si="4"/>
        <v>0</v>
      </c>
      <c r="I54" s="391">
        <v>0</v>
      </c>
      <c r="J54" s="391">
        <v>0</v>
      </c>
      <c r="K54" s="391">
        <v>0</v>
      </c>
      <c r="L54" s="391">
        <v>0</v>
      </c>
      <c r="M54" s="391">
        <v>0</v>
      </c>
      <c r="N54" s="391">
        <v>0</v>
      </c>
      <c r="O54" s="391">
        <v>0</v>
      </c>
      <c r="P54" s="391">
        <v>0</v>
      </c>
      <c r="Q54" s="391">
        <v>0</v>
      </c>
      <c r="R54" s="391">
        <v>0</v>
      </c>
      <c r="S54" s="391">
        <v>0</v>
      </c>
      <c r="T54" s="391">
        <v>0</v>
      </c>
      <c r="U54" s="391">
        <v>0</v>
      </c>
      <c r="V54" s="391">
        <v>0</v>
      </c>
      <c r="W54" s="391">
        <v>0</v>
      </c>
      <c r="X54" s="391">
        <v>0</v>
      </c>
      <c r="Y54" s="391">
        <v>0</v>
      </c>
      <c r="Z54" s="392">
        <f t="shared" si="1"/>
        <v>0</v>
      </c>
      <c r="AA54" s="393"/>
    </row>
    <row r="55" spans="1:27" s="394" customFormat="1" ht="12.75" customHeight="1">
      <c r="A55" s="394">
        <f t="shared" si="2"/>
        <v>13</v>
      </c>
      <c r="B55" s="432">
        <v>1304020300104</v>
      </c>
      <c r="C55" s="433" t="s">
        <v>503</v>
      </c>
      <c r="D55" s="389">
        <f>+IF(VLOOKUP(C55,'BG SISTEMA'!B47:G313,6,FALSE)=15,VLOOKUP('CA EF'!C55,'BG SISTEMA'!B47:F313,5,FALSE),0)</f>
        <v>0</v>
      </c>
      <c r="E55" s="390"/>
      <c r="F55" s="390"/>
      <c r="G55" s="391">
        <v>0</v>
      </c>
      <c r="H55" s="391">
        <f t="shared" si="4"/>
        <v>0</v>
      </c>
      <c r="I55" s="391">
        <v>0</v>
      </c>
      <c r="J55" s="391">
        <v>0</v>
      </c>
      <c r="K55" s="391">
        <v>0</v>
      </c>
      <c r="L55" s="391">
        <v>0</v>
      </c>
      <c r="M55" s="391">
        <v>0</v>
      </c>
      <c r="N55" s="391">
        <v>0</v>
      </c>
      <c r="O55" s="391">
        <v>0</v>
      </c>
      <c r="P55" s="391">
        <v>0</v>
      </c>
      <c r="Q55" s="391">
        <v>0</v>
      </c>
      <c r="R55" s="391">
        <v>0</v>
      </c>
      <c r="S55" s="391">
        <v>0</v>
      </c>
      <c r="T55" s="391">
        <v>0</v>
      </c>
      <c r="U55" s="391">
        <v>0</v>
      </c>
      <c r="V55" s="391">
        <v>0</v>
      </c>
      <c r="W55" s="391">
        <v>0</v>
      </c>
      <c r="X55" s="391">
        <v>0</v>
      </c>
      <c r="Y55" s="391">
        <v>0</v>
      </c>
      <c r="Z55" s="392">
        <f t="shared" si="1"/>
        <v>0</v>
      </c>
      <c r="AA55" s="393"/>
    </row>
    <row r="56" spans="1:27" s="394" customFormat="1" ht="12.75" customHeight="1">
      <c r="A56" s="394">
        <f t="shared" si="2"/>
        <v>15</v>
      </c>
      <c r="B56" s="431">
        <v>130402030010401</v>
      </c>
      <c r="C56" s="434" t="s">
        <v>914</v>
      </c>
      <c r="D56" s="389">
        <f>+IF(VLOOKUP(C56,'BG SISTEMA'!B48:G314,6,FALSE)=15,VLOOKUP('CA EF'!C56,'BG SISTEMA'!B48:F314,5,FALSE),0)</f>
        <v>47969</v>
      </c>
      <c r="E56" s="390"/>
      <c r="F56" s="390"/>
      <c r="G56" s="391">
        <v>0</v>
      </c>
      <c r="H56" s="391">
        <f t="shared" si="4"/>
        <v>47969</v>
      </c>
      <c r="I56" s="391">
        <v>0</v>
      </c>
      <c r="J56" s="391">
        <v>0</v>
      </c>
      <c r="K56" s="391">
        <v>0</v>
      </c>
      <c r="L56" s="391">
        <v>0</v>
      </c>
      <c r="M56" s="391">
        <v>0</v>
      </c>
      <c r="N56" s="391">
        <f t="shared" ref="N56:N57" si="9">-$H56</f>
        <v>-47969</v>
      </c>
      <c r="O56" s="391">
        <v>0</v>
      </c>
      <c r="P56" s="391">
        <v>0</v>
      </c>
      <c r="Q56" s="391">
        <v>0</v>
      </c>
      <c r="R56" s="391">
        <v>0</v>
      </c>
      <c r="S56" s="391">
        <v>0</v>
      </c>
      <c r="T56" s="391">
        <v>0</v>
      </c>
      <c r="U56" s="391">
        <v>0</v>
      </c>
      <c r="V56" s="391">
        <v>0</v>
      </c>
      <c r="W56" s="391">
        <v>0</v>
      </c>
      <c r="X56" s="391">
        <v>0</v>
      </c>
      <c r="Y56" s="391">
        <v>0</v>
      </c>
      <c r="Z56" s="392">
        <f t="shared" si="1"/>
        <v>0</v>
      </c>
      <c r="AA56" s="393"/>
    </row>
    <row r="57" spans="1:27" s="394" customFormat="1" ht="12.75" customHeight="1">
      <c r="A57" s="394">
        <f t="shared" si="2"/>
        <v>15</v>
      </c>
      <c r="B57" s="431">
        <v>130402030010499</v>
      </c>
      <c r="C57" s="434" t="s">
        <v>504</v>
      </c>
      <c r="D57" s="389">
        <f>+IF(VLOOKUP(C57,'BG SISTEMA'!B49:G315,6,FALSE)=15,VLOOKUP('CA EF'!C57,'BG SISTEMA'!B49:F315,5,FALSE),0)</f>
        <v>302758256</v>
      </c>
      <c r="E57" s="390"/>
      <c r="F57" s="390"/>
      <c r="G57" s="391">
        <v>249223217</v>
      </c>
      <c r="H57" s="391">
        <f t="shared" si="4"/>
        <v>53535039</v>
      </c>
      <c r="I57" s="391">
        <v>0</v>
      </c>
      <c r="J57" s="391">
        <v>0</v>
      </c>
      <c r="K57" s="391">
        <v>0</v>
      </c>
      <c r="L57" s="391">
        <v>0</v>
      </c>
      <c r="M57" s="391">
        <v>0</v>
      </c>
      <c r="N57" s="391">
        <f t="shared" si="9"/>
        <v>-53535039</v>
      </c>
      <c r="O57" s="391">
        <v>0</v>
      </c>
      <c r="P57" s="391">
        <v>0</v>
      </c>
      <c r="Q57" s="391">
        <v>0</v>
      </c>
      <c r="R57" s="391">
        <v>0</v>
      </c>
      <c r="S57" s="391">
        <v>0</v>
      </c>
      <c r="T57" s="391">
        <v>0</v>
      </c>
      <c r="U57" s="391">
        <v>0</v>
      </c>
      <c r="V57" s="391">
        <v>0</v>
      </c>
      <c r="W57" s="391">
        <v>0</v>
      </c>
      <c r="X57" s="391">
        <v>0</v>
      </c>
      <c r="Y57" s="391">
        <v>0</v>
      </c>
      <c r="Z57" s="392">
        <f t="shared" si="1"/>
        <v>0</v>
      </c>
      <c r="AA57" s="393"/>
    </row>
    <row r="58" spans="1:27" s="394" customFormat="1" ht="12.75" customHeight="1">
      <c r="A58" s="394">
        <f t="shared" si="2"/>
        <v>13</v>
      </c>
      <c r="B58" s="432">
        <v>1304020300106</v>
      </c>
      <c r="C58" s="433" t="s">
        <v>505</v>
      </c>
      <c r="D58" s="389">
        <f>+IF(VLOOKUP(C58,'BG SISTEMA'!B50:G316,6,FALSE)=15,VLOOKUP('CA EF'!C58,'BG SISTEMA'!B50:F316,5,FALSE),0)</f>
        <v>0</v>
      </c>
      <c r="E58" s="390"/>
      <c r="F58" s="390"/>
      <c r="G58" s="391">
        <v>0</v>
      </c>
      <c r="H58" s="391">
        <f t="shared" si="4"/>
        <v>0</v>
      </c>
      <c r="I58" s="391">
        <v>0</v>
      </c>
      <c r="J58" s="391">
        <v>0</v>
      </c>
      <c r="K58" s="391">
        <v>0</v>
      </c>
      <c r="L58" s="391">
        <v>0</v>
      </c>
      <c r="M58" s="391">
        <v>0</v>
      </c>
      <c r="N58" s="391">
        <v>0</v>
      </c>
      <c r="O58" s="391">
        <v>0</v>
      </c>
      <c r="P58" s="391">
        <v>0</v>
      </c>
      <c r="Q58" s="391">
        <v>0</v>
      </c>
      <c r="R58" s="391">
        <v>0</v>
      </c>
      <c r="S58" s="391">
        <v>0</v>
      </c>
      <c r="T58" s="391">
        <v>0</v>
      </c>
      <c r="U58" s="391">
        <v>0</v>
      </c>
      <c r="V58" s="391">
        <v>0</v>
      </c>
      <c r="W58" s="391">
        <v>0</v>
      </c>
      <c r="X58" s="391">
        <v>0</v>
      </c>
      <c r="Y58" s="391">
        <v>0</v>
      </c>
      <c r="Z58" s="392">
        <f t="shared" si="1"/>
        <v>0</v>
      </c>
      <c r="AA58" s="393"/>
    </row>
    <row r="59" spans="1:27" s="394" customFormat="1" ht="12.75" customHeight="1">
      <c r="A59" s="394">
        <f t="shared" si="2"/>
        <v>15</v>
      </c>
      <c r="B59" s="431">
        <v>130402030010699</v>
      </c>
      <c r="C59" s="434" t="s">
        <v>506</v>
      </c>
      <c r="D59" s="389">
        <f>+IF(VLOOKUP(C59,'BG SISTEMA'!B51:G317,6,FALSE)=15,VLOOKUP('CA EF'!C59,'BG SISTEMA'!B51:F317,5,FALSE),0)</f>
        <v>192634953</v>
      </c>
      <c r="E59" s="390"/>
      <c r="F59" s="390"/>
      <c r="G59" s="391">
        <v>192634953</v>
      </c>
      <c r="H59" s="391">
        <f t="shared" si="4"/>
        <v>0</v>
      </c>
      <c r="I59" s="391">
        <v>0</v>
      </c>
      <c r="J59" s="391">
        <v>0</v>
      </c>
      <c r="K59" s="391">
        <v>0</v>
      </c>
      <c r="L59" s="391">
        <v>0</v>
      </c>
      <c r="M59" s="391">
        <v>0</v>
      </c>
      <c r="N59" s="391">
        <v>0</v>
      </c>
      <c r="O59" s="391">
        <v>0</v>
      </c>
      <c r="P59" s="391">
        <v>0</v>
      </c>
      <c r="Q59" s="391">
        <v>0</v>
      </c>
      <c r="R59" s="391">
        <v>0</v>
      </c>
      <c r="S59" s="391">
        <v>0</v>
      </c>
      <c r="T59" s="391">
        <v>0</v>
      </c>
      <c r="U59" s="391">
        <v>0</v>
      </c>
      <c r="V59" s="391">
        <v>0</v>
      </c>
      <c r="W59" s="391">
        <v>0</v>
      </c>
      <c r="X59" s="391">
        <v>0</v>
      </c>
      <c r="Y59" s="391">
        <v>0</v>
      </c>
      <c r="Z59" s="392">
        <f t="shared" si="1"/>
        <v>0</v>
      </c>
      <c r="AA59" s="393"/>
    </row>
    <row r="60" spans="1:27" s="394" customFormat="1" ht="12.75" customHeight="1">
      <c r="A60" s="394">
        <f t="shared" si="2"/>
        <v>8</v>
      </c>
      <c r="B60" s="432">
        <v>13040207</v>
      </c>
      <c r="C60" s="433" t="s">
        <v>508</v>
      </c>
      <c r="D60" s="389">
        <f>+IF(VLOOKUP(C60,'BG SISTEMA'!B52:G318,6,FALSE)=15,VLOOKUP('CA EF'!C60,'BG SISTEMA'!B52:F318,5,FALSE),0)</f>
        <v>0</v>
      </c>
      <c r="E60" s="390"/>
      <c r="F60" s="390"/>
      <c r="G60" s="391">
        <v>0</v>
      </c>
      <c r="H60" s="391">
        <f t="shared" si="4"/>
        <v>0</v>
      </c>
      <c r="I60" s="391">
        <v>0</v>
      </c>
      <c r="J60" s="391">
        <v>0</v>
      </c>
      <c r="K60" s="391">
        <v>0</v>
      </c>
      <c r="L60" s="391">
        <v>0</v>
      </c>
      <c r="M60" s="391">
        <v>0</v>
      </c>
      <c r="N60" s="391">
        <v>0</v>
      </c>
      <c r="O60" s="391">
        <v>0</v>
      </c>
      <c r="P60" s="391">
        <v>0</v>
      </c>
      <c r="Q60" s="391">
        <v>0</v>
      </c>
      <c r="R60" s="391">
        <v>0</v>
      </c>
      <c r="S60" s="391">
        <v>0</v>
      </c>
      <c r="T60" s="391">
        <v>0</v>
      </c>
      <c r="U60" s="391">
        <v>0</v>
      </c>
      <c r="V60" s="391">
        <v>0</v>
      </c>
      <c r="W60" s="391">
        <v>0</v>
      </c>
      <c r="X60" s="391">
        <v>0</v>
      </c>
      <c r="Y60" s="391">
        <v>0</v>
      </c>
      <c r="Z60" s="392">
        <f t="shared" si="1"/>
        <v>0</v>
      </c>
      <c r="AA60" s="395"/>
    </row>
    <row r="61" spans="1:27" s="394" customFormat="1" ht="12.75" customHeight="1">
      <c r="A61" s="394">
        <f t="shared" si="2"/>
        <v>11</v>
      </c>
      <c r="B61" s="432">
        <v>13040207001</v>
      </c>
      <c r="C61" s="433" t="s">
        <v>510</v>
      </c>
      <c r="D61" s="389">
        <f>+IF(VLOOKUP(C61,'BG SISTEMA'!B53:G319,6,FALSE)=15,VLOOKUP('CA EF'!C61,'BG SISTEMA'!B53:F319,5,FALSE),0)</f>
        <v>0</v>
      </c>
      <c r="E61" s="390"/>
      <c r="F61" s="390"/>
      <c r="G61" s="391">
        <v>0</v>
      </c>
      <c r="H61" s="391">
        <f t="shared" si="4"/>
        <v>0</v>
      </c>
      <c r="I61" s="391">
        <v>0</v>
      </c>
      <c r="J61" s="391">
        <v>0</v>
      </c>
      <c r="K61" s="391">
        <v>0</v>
      </c>
      <c r="L61" s="391">
        <v>0</v>
      </c>
      <c r="M61" s="391">
        <v>0</v>
      </c>
      <c r="N61" s="391">
        <v>0</v>
      </c>
      <c r="O61" s="391">
        <v>0</v>
      </c>
      <c r="P61" s="391">
        <v>0</v>
      </c>
      <c r="Q61" s="391">
        <v>0</v>
      </c>
      <c r="R61" s="391">
        <v>0</v>
      </c>
      <c r="S61" s="391">
        <v>0</v>
      </c>
      <c r="T61" s="391">
        <v>0</v>
      </c>
      <c r="U61" s="391">
        <v>0</v>
      </c>
      <c r="V61" s="391">
        <v>0</v>
      </c>
      <c r="W61" s="391">
        <v>0</v>
      </c>
      <c r="X61" s="391">
        <v>0</v>
      </c>
      <c r="Y61" s="391">
        <v>0</v>
      </c>
      <c r="Z61" s="392">
        <f t="shared" si="1"/>
        <v>0</v>
      </c>
      <c r="AA61" s="395"/>
    </row>
    <row r="62" spans="1:27" s="394" customFormat="1" ht="12.75" customHeight="1">
      <c r="A62" s="394">
        <f t="shared" si="2"/>
        <v>13</v>
      </c>
      <c r="B62" s="432">
        <v>1304020700101</v>
      </c>
      <c r="C62" s="433" t="s">
        <v>510</v>
      </c>
      <c r="D62" s="389">
        <f>+IF(VLOOKUP(C62,'BG SISTEMA'!B54:G320,6,FALSE)=15,VLOOKUP('CA EF'!C62,'BG SISTEMA'!B54:F320,5,FALSE),0)</f>
        <v>0</v>
      </c>
      <c r="E62" s="390"/>
      <c r="F62" s="390"/>
      <c r="G62" s="391">
        <v>0</v>
      </c>
      <c r="H62" s="391">
        <f t="shared" si="4"/>
        <v>0</v>
      </c>
      <c r="I62" s="391">
        <v>0</v>
      </c>
      <c r="J62" s="391">
        <v>0</v>
      </c>
      <c r="K62" s="391">
        <v>0</v>
      </c>
      <c r="L62" s="391">
        <v>0</v>
      </c>
      <c r="M62" s="391">
        <v>0</v>
      </c>
      <c r="N62" s="391">
        <v>0</v>
      </c>
      <c r="O62" s="391">
        <v>0</v>
      </c>
      <c r="P62" s="391">
        <v>0</v>
      </c>
      <c r="Q62" s="391">
        <v>0</v>
      </c>
      <c r="R62" s="391">
        <v>0</v>
      </c>
      <c r="S62" s="391">
        <v>0</v>
      </c>
      <c r="T62" s="391">
        <v>0</v>
      </c>
      <c r="U62" s="391">
        <v>0</v>
      </c>
      <c r="V62" s="391">
        <v>0</v>
      </c>
      <c r="W62" s="391">
        <v>0</v>
      </c>
      <c r="X62" s="391">
        <v>0</v>
      </c>
      <c r="Y62" s="391">
        <v>0</v>
      </c>
      <c r="Z62" s="392">
        <f t="shared" si="1"/>
        <v>0</v>
      </c>
      <c r="AA62" s="395"/>
    </row>
    <row r="63" spans="1:27" s="394" customFormat="1" ht="12.75" customHeight="1">
      <c r="A63" s="394">
        <f t="shared" si="2"/>
        <v>15</v>
      </c>
      <c r="B63" s="431">
        <v>130402070010101</v>
      </c>
      <c r="C63" s="434" t="s">
        <v>512</v>
      </c>
      <c r="D63" s="389">
        <f>+IF(VLOOKUP(C63,'BG SISTEMA'!B55:G321,6,FALSE)=15,VLOOKUP('CA EF'!C63,'BG SISTEMA'!B55:F321,5,FALSE),0)</f>
        <v>19619331</v>
      </c>
      <c r="E63" s="390"/>
      <c r="F63" s="390"/>
      <c r="G63" s="391">
        <v>19619331</v>
      </c>
      <c r="H63" s="391">
        <f t="shared" si="4"/>
        <v>0</v>
      </c>
      <c r="I63" s="391">
        <v>0</v>
      </c>
      <c r="J63" s="391">
        <v>0</v>
      </c>
      <c r="K63" s="391">
        <v>0</v>
      </c>
      <c r="L63" s="391">
        <v>0</v>
      </c>
      <c r="M63" s="391">
        <v>0</v>
      </c>
      <c r="N63" s="391">
        <v>0</v>
      </c>
      <c r="O63" s="391">
        <v>0</v>
      </c>
      <c r="P63" s="391">
        <v>0</v>
      </c>
      <c r="Q63" s="391">
        <v>0</v>
      </c>
      <c r="R63" s="391">
        <v>0</v>
      </c>
      <c r="S63" s="391">
        <v>0</v>
      </c>
      <c r="T63" s="391">
        <v>0</v>
      </c>
      <c r="U63" s="391">
        <v>0</v>
      </c>
      <c r="V63" s="391">
        <v>0</v>
      </c>
      <c r="W63" s="391">
        <v>0</v>
      </c>
      <c r="X63" s="391">
        <v>0</v>
      </c>
      <c r="Y63" s="391">
        <v>0</v>
      </c>
      <c r="Z63" s="392">
        <f t="shared" si="1"/>
        <v>0</v>
      </c>
      <c r="AA63" s="395"/>
    </row>
    <row r="64" spans="1:27" s="394" customFormat="1" ht="12.75" customHeight="1">
      <c r="A64" s="394">
        <f t="shared" si="2"/>
        <v>8</v>
      </c>
      <c r="B64" s="432">
        <v>13040209</v>
      </c>
      <c r="C64" s="433" t="s">
        <v>514</v>
      </c>
      <c r="D64" s="389">
        <f>+IF(VLOOKUP(C64,'BG SISTEMA'!B56:G322,6,FALSE)=15,VLOOKUP('CA EF'!C64,'BG SISTEMA'!B56:F322,5,FALSE),0)</f>
        <v>0</v>
      </c>
      <c r="E64" s="390"/>
      <c r="F64" s="390"/>
      <c r="G64" s="391">
        <v>0</v>
      </c>
      <c r="H64" s="391">
        <f t="shared" ref="H64:H95" si="10">+D64+E64-F64-G64</f>
        <v>0</v>
      </c>
      <c r="I64" s="391">
        <v>0</v>
      </c>
      <c r="J64" s="391">
        <v>0</v>
      </c>
      <c r="K64" s="391">
        <v>0</v>
      </c>
      <c r="L64" s="391">
        <v>0</v>
      </c>
      <c r="M64" s="391">
        <v>0</v>
      </c>
      <c r="N64" s="391">
        <v>0</v>
      </c>
      <c r="O64" s="391">
        <v>0</v>
      </c>
      <c r="P64" s="391">
        <v>0</v>
      </c>
      <c r="Q64" s="391">
        <v>0</v>
      </c>
      <c r="R64" s="391">
        <v>0</v>
      </c>
      <c r="S64" s="391">
        <v>0</v>
      </c>
      <c r="T64" s="391">
        <v>0</v>
      </c>
      <c r="U64" s="391">
        <v>0</v>
      </c>
      <c r="V64" s="391">
        <v>0</v>
      </c>
      <c r="W64" s="391">
        <v>0</v>
      </c>
      <c r="X64" s="391">
        <v>0</v>
      </c>
      <c r="Y64" s="391">
        <v>0</v>
      </c>
      <c r="Z64" s="392">
        <f t="shared" ref="Z64:Z127" si="11">SUM(H64:Y64)</f>
        <v>0</v>
      </c>
      <c r="AA64" s="395"/>
    </row>
    <row r="65" spans="1:27" s="394" customFormat="1" ht="12.75" customHeight="1">
      <c r="A65" s="394">
        <f t="shared" si="2"/>
        <v>11</v>
      </c>
      <c r="B65" s="432">
        <v>13040209001</v>
      </c>
      <c r="C65" s="433" t="s">
        <v>920</v>
      </c>
      <c r="D65" s="389">
        <f>+IF(VLOOKUP(C65,'BG SISTEMA'!B57:G323,6,FALSE)=15,VLOOKUP('CA EF'!C65,'BG SISTEMA'!B57:F323,5,FALSE),0)</f>
        <v>0</v>
      </c>
      <c r="E65" s="390"/>
      <c r="F65" s="390"/>
      <c r="G65" s="391">
        <v>0</v>
      </c>
      <c r="H65" s="391">
        <f t="shared" si="10"/>
        <v>0</v>
      </c>
      <c r="I65" s="391">
        <v>0</v>
      </c>
      <c r="J65" s="391">
        <v>0</v>
      </c>
      <c r="K65" s="391">
        <v>0</v>
      </c>
      <c r="L65" s="391">
        <v>0</v>
      </c>
      <c r="M65" s="391">
        <v>0</v>
      </c>
      <c r="N65" s="391">
        <v>0</v>
      </c>
      <c r="O65" s="391">
        <v>0</v>
      </c>
      <c r="P65" s="391">
        <v>0</v>
      </c>
      <c r="Q65" s="391">
        <v>0</v>
      </c>
      <c r="R65" s="391">
        <v>0</v>
      </c>
      <c r="S65" s="391">
        <v>0</v>
      </c>
      <c r="T65" s="391">
        <v>0</v>
      </c>
      <c r="U65" s="391">
        <v>0</v>
      </c>
      <c r="V65" s="391">
        <v>0</v>
      </c>
      <c r="W65" s="391">
        <v>0</v>
      </c>
      <c r="X65" s="391">
        <v>0</v>
      </c>
      <c r="Y65" s="391">
        <v>0</v>
      </c>
      <c r="Z65" s="392">
        <f t="shared" si="11"/>
        <v>0</v>
      </c>
      <c r="AA65" s="395"/>
    </row>
    <row r="66" spans="1:27" s="394" customFormat="1" ht="12.75" customHeight="1">
      <c r="A66" s="394">
        <f t="shared" si="2"/>
        <v>13</v>
      </c>
      <c r="B66" s="432">
        <v>1304020900110</v>
      </c>
      <c r="C66" s="433" t="s">
        <v>515</v>
      </c>
      <c r="D66" s="389">
        <f>+IF(VLOOKUP(C66,'BG SISTEMA'!B58:G324,6,FALSE)=15,VLOOKUP('CA EF'!C66,'BG SISTEMA'!B58:F324,5,FALSE),0)</f>
        <v>0</v>
      </c>
      <c r="E66" s="390"/>
      <c r="F66" s="390"/>
      <c r="G66" s="391">
        <v>0</v>
      </c>
      <c r="H66" s="391">
        <f t="shared" si="10"/>
        <v>0</v>
      </c>
      <c r="I66" s="391">
        <v>0</v>
      </c>
      <c r="J66" s="391">
        <v>0</v>
      </c>
      <c r="K66" s="391">
        <v>0</v>
      </c>
      <c r="L66" s="391">
        <v>0</v>
      </c>
      <c r="M66" s="391">
        <v>0</v>
      </c>
      <c r="N66" s="391">
        <v>0</v>
      </c>
      <c r="O66" s="391">
        <v>0</v>
      </c>
      <c r="P66" s="391">
        <v>0</v>
      </c>
      <c r="Q66" s="391">
        <v>0</v>
      </c>
      <c r="R66" s="391">
        <v>0</v>
      </c>
      <c r="S66" s="391">
        <v>0</v>
      </c>
      <c r="T66" s="391">
        <v>0</v>
      </c>
      <c r="U66" s="391">
        <v>0</v>
      </c>
      <c r="V66" s="391">
        <v>0</v>
      </c>
      <c r="W66" s="391">
        <v>0</v>
      </c>
      <c r="X66" s="391">
        <v>0</v>
      </c>
      <c r="Y66" s="391">
        <v>0</v>
      </c>
      <c r="Z66" s="392">
        <f t="shared" si="11"/>
        <v>0</v>
      </c>
      <c r="AA66" s="395"/>
    </row>
    <row r="67" spans="1:27" s="394" customFormat="1" ht="12.75" customHeight="1">
      <c r="A67" s="394">
        <f t="shared" si="2"/>
        <v>15</v>
      </c>
      <c r="B67" s="431">
        <v>130402090011001</v>
      </c>
      <c r="C67" s="434" t="s">
        <v>516</v>
      </c>
      <c r="D67" s="389">
        <f>+IF(VLOOKUP(C67,'BG SISTEMA'!B59:G325,6,FALSE)=15,VLOOKUP('CA EF'!C67,'BG SISTEMA'!B59:F325,5,FALSE),0)</f>
        <v>15430234</v>
      </c>
      <c r="E67" s="390"/>
      <c r="F67" s="390"/>
      <c r="G67" s="391">
        <v>13091964</v>
      </c>
      <c r="H67" s="391">
        <f t="shared" si="10"/>
        <v>2338270</v>
      </c>
      <c r="I67" s="391">
        <v>0</v>
      </c>
      <c r="J67" s="391">
        <v>0</v>
      </c>
      <c r="K67" s="391">
        <v>0</v>
      </c>
      <c r="L67" s="391">
        <v>0</v>
      </c>
      <c r="M67" s="391">
        <v>0</v>
      </c>
      <c r="N67" s="391">
        <f t="shared" ref="N67:N69" si="12">-$H67</f>
        <v>-2338270</v>
      </c>
      <c r="O67" s="391">
        <v>0</v>
      </c>
      <c r="P67" s="391">
        <v>0</v>
      </c>
      <c r="Q67" s="391">
        <v>0</v>
      </c>
      <c r="R67" s="391">
        <v>0</v>
      </c>
      <c r="S67" s="391">
        <v>0</v>
      </c>
      <c r="T67" s="391">
        <v>0</v>
      </c>
      <c r="U67" s="391">
        <v>0</v>
      </c>
      <c r="V67" s="391">
        <v>0</v>
      </c>
      <c r="W67" s="391">
        <v>0</v>
      </c>
      <c r="X67" s="391">
        <v>0</v>
      </c>
      <c r="Y67" s="391">
        <v>0</v>
      </c>
      <c r="Z67" s="392">
        <f t="shared" si="11"/>
        <v>0</v>
      </c>
      <c r="AA67" s="395"/>
    </row>
    <row r="68" spans="1:27" s="394" customFormat="1" ht="12.75" customHeight="1">
      <c r="A68" s="394">
        <f t="shared" si="2"/>
        <v>13</v>
      </c>
      <c r="B68" s="432">
        <v>1304020900111</v>
      </c>
      <c r="C68" s="433" t="s">
        <v>517</v>
      </c>
      <c r="D68" s="389">
        <f>+IF(VLOOKUP(C68,'BG SISTEMA'!B60:G326,6,FALSE)=15,VLOOKUP('CA EF'!C68,'BG SISTEMA'!B60:F326,5,FALSE),0)</f>
        <v>0</v>
      </c>
      <c r="E68" s="390"/>
      <c r="F68" s="390"/>
      <c r="G68" s="391">
        <v>0</v>
      </c>
      <c r="H68" s="391">
        <f t="shared" si="10"/>
        <v>0</v>
      </c>
      <c r="I68" s="391">
        <v>0</v>
      </c>
      <c r="J68" s="391">
        <v>0</v>
      </c>
      <c r="K68" s="391">
        <v>0</v>
      </c>
      <c r="L68" s="391">
        <v>0</v>
      </c>
      <c r="M68" s="391">
        <v>0</v>
      </c>
      <c r="N68" s="391">
        <v>0</v>
      </c>
      <c r="O68" s="391">
        <v>0</v>
      </c>
      <c r="P68" s="391">
        <v>0</v>
      </c>
      <c r="Q68" s="391">
        <v>0</v>
      </c>
      <c r="R68" s="391">
        <v>0</v>
      </c>
      <c r="S68" s="391">
        <v>0</v>
      </c>
      <c r="T68" s="391">
        <v>0</v>
      </c>
      <c r="U68" s="391">
        <v>0</v>
      </c>
      <c r="V68" s="391">
        <v>0</v>
      </c>
      <c r="W68" s="391">
        <v>0</v>
      </c>
      <c r="X68" s="391">
        <v>0</v>
      </c>
      <c r="Y68" s="391">
        <v>0</v>
      </c>
      <c r="Z68" s="392">
        <f t="shared" si="11"/>
        <v>0</v>
      </c>
      <c r="AA68" s="395"/>
    </row>
    <row r="69" spans="1:27" s="394" customFormat="1" ht="12.75" customHeight="1">
      <c r="A69" s="394">
        <f t="shared" si="2"/>
        <v>15</v>
      </c>
      <c r="B69" s="431">
        <v>130402090011101</v>
      </c>
      <c r="C69" s="434" t="s">
        <v>518</v>
      </c>
      <c r="D69" s="389">
        <f>+IF(VLOOKUP(C69,'BG SISTEMA'!B61:G327,6,FALSE)=15,VLOOKUP('CA EF'!C69,'BG SISTEMA'!B61:F327,5,FALSE),0)</f>
        <v>6011276</v>
      </c>
      <c r="E69" s="390"/>
      <c r="F69" s="390"/>
      <c r="G69" s="391">
        <v>18113980</v>
      </c>
      <c r="H69" s="391">
        <f t="shared" si="10"/>
        <v>-12102704</v>
      </c>
      <c r="I69" s="391">
        <v>0</v>
      </c>
      <c r="J69" s="391">
        <v>0</v>
      </c>
      <c r="K69" s="391">
        <v>0</v>
      </c>
      <c r="L69" s="391">
        <v>0</v>
      </c>
      <c r="M69" s="391">
        <v>0</v>
      </c>
      <c r="N69" s="391">
        <f t="shared" si="12"/>
        <v>12102704</v>
      </c>
      <c r="O69" s="391">
        <v>0</v>
      </c>
      <c r="P69" s="391">
        <v>0</v>
      </c>
      <c r="Q69" s="391">
        <v>0</v>
      </c>
      <c r="R69" s="391">
        <v>0</v>
      </c>
      <c r="S69" s="391">
        <v>0</v>
      </c>
      <c r="T69" s="391">
        <v>0</v>
      </c>
      <c r="U69" s="391">
        <v>0</v>
      </c>
      <c r="V69" s="391">
        <v>0</v>
      </c>
      <c r="W69" s="391">
        <v>0</v>
      </c>
      <c r="X69" s="391">
        <v>0</v>
      </c>
      <c r="Y69" s="391">
        <v>0</v>
      </c>
      <c r="Z69" s="392">
        <f t="shared" si="11"/>
        <v>0</v>
      </c>
      <c r="AA69" s="395"/>
    </row>
    <row r="70" spans="1:27" s="394" customFormat="1" ht="12.75" customHeight="1">
      <c r="A70" s="394">
        <f t="shared" si="2"/>
        <v>5</v>
      </c>
      <c r="B70" s="432">
        <v>13080</v>
      </c>
      <c r="C70" s="433" t="s">
        <v>520</v>
      </c>
      <c r="D70" s="389">
        <f>+IF(VLOOKUP(C70,'BG SISTEMA'!B62:G328,6,FALSE)=15,VLOOKUP('CA EF'!C70,'BG SISTEMA'!B62:F328,5,FALSE),0)</f>
        <v>0</v>
      </c>
      <c r="E70" s="390"/>
      <c r="F70" s="390"/>
      <c r="G70" s="391">
        <v>0</v>
      </c>
      <c r="H70" s="391">
        <f t="shared" si="10"/>
        <v>0</v>
      </c>
      <c r="I70" s="391">
        <v>0</v>
      </c>
      <c r="J70" s="391">
        <v>0</v>
      </c>
      <c r="K70" s="391">
        <v>0</v>
      </c>
      <c r="L70" s="391">
        <v>0</v>
      </c>
      <c r="M70" s="391">
        <v>0</v>
      </c>
      <c r="N70" s="391">
        <v>0</v>
      </c>
      <c r="O70" s="391">
        <v>0</v>
      </c>
      <c r="P70" s="391">
        <v>0</v>
      </c>
      <c r="Q70" s="391">
        <v>0</v>
      </c>
      <c r="R70" s="391">
        <v>0</v>
      </c>
      <c r="S70" s="391">
        <v>0</v>
      </c>
      <c r="T70" s="391">
        <v>0</v>
      </c>
      <c r="U70" s="391">
        <v>0</v>
      </c>
      <c r="V70" s="391">
        <v>0</v>
      </c>
      <c r="W70" s="391">
        <v>0</v>
      </c>
      <c r="X70" s="391">
        <v>0</v>
      </c>
      <c r="Y70" s="391">
        <v>0</v>
      </c>
      <c r="Z70" s="392">
        <f t="shared" si="11"/>
        <v>0</v>
      </c>
      <c r="AA70" s="395"/>
    </row>
    <row r="71" spans="1:27" s="394" customFormat="1" ht="12.75" customHeight="1">
      <c r="A71" s="394">
        <f t="shared" si="2"/>
        <v>8</v>
      </c>
      <c r="B71" s="432">
        <v>13080217</v>
      </c>
      <c r="C71" s="433" t="s">
        <v>926</v>
      </c>
      <c r="D71" s="389">
        <f>+IF(VLOOKUP(C71,'BG SISTEMA'!B63:G329,6,FALSE)=15,VLOOKUP('CA EF'!C71,'BG SISTEMA'!B63:F329,5,FALSE),0)</f>
        <v>0</v>
      </c>
      <c r="E71" s="390"/>
      <c r="F71" s="390"/>
      <c r="G71" s="391">
        <v>0</v>
      </c>
      <c r="H71" s="391">
        <f t="shared" si="10"/>
        <v>0</v>
      </c>
      <c r="I71" s="391">
        <v>0</v>
      </c>
      <c r="J71" s="391">
        <v>0</v>
      </c>
      <c r="K71" s="391">
        <v>0</v>
      </c>
      <c r="L71" s="391">
        <v>0</v>
      </c>
      <c r="M71" s="391">
        <v>0</v>
      </c>
      <c r="N71" s="391">
        <v>0</v>
      </c>
      <c r="O71" s="391">
        <v>0</v>
      </c>
      <c r="P71" s="391">
        <v>0</v>
      </c>
      <c r="Q71" s="391">
        <v>0</v>
      </c>
      <c r="R71" s="391">
        <v>0</v>
      </c>
      <c r="S71" s="391">
        <v>0</v>
      </c>
      <c r="T71" s="391">
        <v>0</v>
      </c>
      <c r="U71" s="391">
        <v>0</v>
      </c>
      <c r="V71" s="391">
        <v>0</v>
      </c>
      <c r="W71" s="391">
        <v>0</v>
      </c>
      <c r="X71" s="391">
        <v>0</v>
      </c>
      <c r="Y71" s="391">
        <v>0</v>
      </c>
      <c r="Z71" s="392">
        <f t="shared" si="11"/>
        <v>0</v>
      </c>
      <c r="AA71" s="395"/>
    </row>
    <row r="72" spans="1:27" s="394" customFormat="1" ht="12.75" customHeight="1">
      <c r="A72" s="394">
        <f t="shared" si="2"/>
        <v>11</v>
      </c>
      <c r="B72" s="432">
        <v>13080217907</v>
      </c>
      <c r="C72" s="433" t="s">
        <v>928</v>
      </c>
      <c r="D72" s="389">
        <f>+IF(VLOOKUP(C72,'BG SISTEMA'!B64:G330,6,FALSE)=15,VLOOKUP('CA EF'!C72,'BG SISTEMA'!B64:F330,5,FALSE),0)</f>
        <v>0</v>
      </c>
      <c r="E72" s="390"/>
      <c r="F72" s="390"/>
      <c r="G72" s="391">
        <v>0</v>
      </c>
      <c r="H72" s="391">
        <f t="shared" si="10"/>
        <v>0</v>
      </c>
      <c r="I72" s="391">
        <v>0</v>
      </c>
      <c r="J72" s="391">
        <v>0</v>
      </c>
      <c r="K72" s="391">
        <v>0</v>
      </c>
      <c r="L72" s="391">
        <v>0</v>
      </c>
      <c r="M72" s="391">
        <v>0</v>
      </c>
      <c r="N72" s="391">
        <v>0</v>
      </c>
      <c r="O72" s="391">
        <v>0</v>
      </c>
      <c r="P72" s="391">
        <v>0</v>
      </c>
      <c r="Q72" s="391">
        <v>0</v>
      </c>
      <c r="R72" s="391">
        <v>0</v>
      </c>
      <c r="S72" s="391">
        <v>0</v>
      </c>
      <c r="T72" s="391">
        <v>0</v>
      </c>
      <c r="U72" s="391">
        <v>0</v>
      </c>
      <c r="V72" s="391">
        <v>0</v>
      </c>
      <c r="W72" s="391">
        <v>0</v>
      </c>
      <c r="X72" s="391">
        <v>0</v>
      </c>
      <c r="Y72" s="391">
        <v>0</v>
      </c>
      <c r="Z72" s="392">
        <f t="shared" si="11"/>
        <v>0</v>
      </c>
      <c r="AA72" s="393"/>
    </row>
    <row r="73" spans="1:27" s="394" customFormat="1" ht="12.75" customHeight="1">
      <c r="A73" s="394">
        <f t="shared" si="2"/>
        <v>13</v>
      </c>
      <c r="B73" s="432">
        <v>1308021790701</v>
      </c>
      <c r="C73" s="433" t="s">
        <v>928</v>
      </c>
      <c r="D73" s="389">
        <f>+IF(VLOOKUP(C73,'BG SISTEMA'!B65:G331,6,FALSE)=15,VLOOKUP('CA EF'!C73,'BG SISTEMA'!B65:F331,5,FALSE),0)</f>
        <v>0</v>
      </c>
      <c r="E73" s="390"/>
      <c r="F73" s="390"/>
      <c r="G73" s="391">
        <v>0</v>
      </c>
      <c r="H73" s="391">
        <f t="shared" si="10"/>
        <v>0</v>
      </c>
      <c r="I73" s="391">
        <v>0</v>
      </c>
      <c r="J73" s="391">
        <v>0</v>
      </c>
      <c r="K73" s="391">
        <v>0</v>
      </c>
      <c r="L73" s="391">
        <v>0</v>
      </c>
      <c r="M73" s="391">
        <v>0</v>
      </c>
      <c r="N73" s="391">
        <v>0</v>
      </c>
      <c r="O73" s="391">
        <v>0</v>
      </c>
      <c r="P73" s="391">
        <v>0</v>
      </c>
      <c r="Q73" s="391">
        <v>0</v>
      </c>
      <c r="R73" s="391">
        <v>0</v>
      </c>
      <c r="S73" s="391">
        <v>0</v>
      </c>
      <c r="T73" s="391">
        <v>0</v>
      </c>
      <c r="U73" s="391">
        <v>0</v>
      </c>
      <c r="V73" s="391">
        <v>0</v>
      </c>
      <c r="W73" s="391">
        <v>0</v>
      </c>
      <c r="X73" s="391">
        <v>0</v>
      </c>
      <c r="Y73" s="391">
        <v>0</v>
      </c>
      <c r="Z73" s="392">
        <f t="shared" si="11"/>
        <v>0</v>
      </c>
      <c r="AA73" s="395"/>
    </row>
    <row r="74" spans="1:27" s="394" customFormat="1" ht="12.75" customHeight="1">
      <c r="A74" s="394">
        <f t="shared" si="2"/>
        <v>15</v>
      </c>
      <c r="B74" s="431">
        <v>130802179070199</v>
      </c>
      <c r="C74" s="434" t="s">
        <v>931</v>
      </c>
      <c r="D74" s="389">
        <f>+IF(VLOOKUP(C74,'BG SISTEMA'!B66:G332,6,FALSE)=15,VLOOKUP('CA EF'!C74,'BG SISTEMA'!B66:F332,5,FALSE),0)</f>
        <v>-167404</v>
      </c>
      <c r="E74" s="390"/>
      <c r="F74" s="390"/>
      <c r="G74" s="391">
        <v>0</v>
      </c>
      <c r="H74" s="391">
        <f t="shared" si="10"/>
        <v>-167404</v>
      </c>
      <c r="I74" s="391">
        <v>0</v>
      </c>
      <c r="J74" s="391">
        <v>0</v>
      </c>
      <c r="K74" s="391">
        <v>0</v>
      </c>
      <c r="L74" s="391">
        <v>0</v>
      </c>
      <c r="M74" s="391">
        <v>0</v>
      </c>
      <c r="N74" s="391">
        <v>0</v>
      </c>
      <c r="O74" s="391">
        <v>0</v>
      </c>
      <c r="P74" s="391">
        <v>0</v>
      </c>
      <c r="Q74" s="391">
        <v>0</v>
      </c>
      <c r="R74" s="391">
        <v>0</v>
      </c>
      <c r="S74" s="391">
        <f t="shared" ref="S74" si="13">-$H74</f>
        <v>167404</v>
      </c>
      <c r="T74" s="391">
        <v>0</v>
      </c>
      <c r="U74" s="391">
        <v>0</v>
      </c>
      <c r="V74" s="391">
        <v>0</v>
      </c>
      <c r="W74" s="391">
        <v>0</v>
      </c>
      <c r="X74" s="391">
        <v>0</v>
      </c>
      <c r="Y74" s="391">
        <v>0</v>
      </c>
      <c r="Z74" s="392">
        <f t="shared" si="11"/>
        <v>0</v>
      </c>
      <c r="AA74" s="395"/>
    </row>
    <row r="75" spans="1:27" s="394" customFormat="1" ht="12.75" customHeight="1">
      <c r="A75" s="394">
        <f t="shared" si="2"/>
        <v>8</v>
      </c>
      <c r="B75" s="432">
        <v>13080221</v>
      </c>
      <c r="C75" s="433" t="s">
        <v>933</v>
      </c>
      <c r="D75" s="389">
        <f>+IF(VLOOKUP(C75,'BG SISTEMA'!B67:G333,6,FALSE)=15,VLOOKUP('CA EF'!C75,'BG SISTEMA'!B67:F333,5,FALSE),0)</f>
        <v>0</v>
      </c>
      <c r="E75" s="390"/>
      <c r="F75" s="390"/>
      <c r="G75" s="391">
        <v>0</v>
      </c>
      <c r="H75" s="391">
        <f t="shared" si="10"/>
        <v>0</v>
      </c>
      <c r="I75" s="391">
        <v>0</v>
      </c>
      <c r="J75" s="391">
        <v>0</v>
      </c>
      <c r="K75" s="391">
        <v>0</v>
      </c>
      <c r="L75" s="391">
        <v>0</v>
      </c>
      <c r="M75" s="391">
        <v>0</v>
      </c>
      <c r="N75" s="391">
        <v>0</v>
      </c>
      <c r="O75" s="391">
        <v>0</v>
      </c>
      <c r="P75" s="391">
        <v>0</v>
      </c>
      <c r="Q75" s="391">
        <v>0</v>
      </c>
      <c r="R75" s="391">
        <v>0</v>
      </c>
      <c r="S75" s="391">
        <v>0</v>
      </c>
      <c r="T75" s="391">
        <v>0</v>
      </c>
      <c r="U75" s="391">
        <v>0</v>
      </c>
      <c r="V75" s="391">
        <v>0</v>
      </c>
      <c r="W75" s="391">
        <v>0</v>
      </c>
      <c r="X75" s="391">
        <v>0</v>
      </c>
      <c r="Y75" s="391">
        <v>0</v>
      </c>
      <c r="Z75" s="392">
        <f t="shared" si="11"/>
        <v>0</v>
      </c>
      <c r="AA75" s="395"/>
    </row>
    <row r="76" spans="1:27" s="394" customFormat="1" ht="12.75" customHeight="1">
      <c r="A76" s="394">
        <f t="shared" si="2"/>
        <v>11</v>
      </c>
      <c r="B76" s="432">
        <v>13080221001</v>
      </c>
      <c r="C76" s="433" t="s">
        <v>935</v>
      </c>
      <c r="D76" s="389">
        <f>+IF(VLOOKUP(C76,'BG SISTEMA'!B68:G334,6,FALSE)=15,VLOOKUP('CA EF'!C76,'BG SISTEMA'!B68:F334,5,FALSE),0)</f>
        <v>0</v>
      </c>
      <c r="E76" s="390"/>
      <c r="F76" s="390"/>
      <c r="G76" s="391">
        <v>0</v>
      </c>
      <c r="H76" s="391">
        <f t="shared" si="10"/>
        <v>0</v>
      </c>
      <c r="I76" s="391">
        <v>0</v>
      </c>
      <c r="J76" s="391">
        <v>0</v>
      </c>
      <c r="K76" s="391">
        <v>0</v>
      </c>
      <c r="L76" s="391">
        <v>0</v>
      </c>
      <c r="M76" s="391">
        <v>0</v>
      </c>
      <c r="N76" s="391">
        <v>0</v>
      </c>
      <c r="O76" s="391">
        <v>0</v>
      </c>
      <c r="P76" s="391">
        <v>0</v>
      </c>
      <c r="Q76" s="391">
        <v>0</v>
      </c>
      <c r="R76" s="391">
        <v>0</v>
      </c>
      <c r="S76" s="391">
        <v>0</v>
      </c>
      <c r="T76" s="391">
        <v>0</v>
      </c>
      <c r="U76" s="391">
        <v>0</v>
      </c>
      <c r="V76" s="391">
        <v>0</v>
      </c>
      <c r="W76" s="391">
        <v>0</v>
      </c>
      <c r="X76" s="391">
        <v>0</v>
      </c>
      <c r="Y76" s="391">
        <v>0</v>
      </c>
      <c r="Z76" s="392">
        <f t="shared" si="11"/>
        <v>0</v>
      </c>
      <c r="AA76" s="395"/>
    </row>
    <row r="77" spans="1:27" s="394" customFormat="1" ht="12.75" customHeight="1">
      <c r="A77" s="394">
        <f t="shared" si="2"/>
        <v>13</v>
      </c>
      <c r="B77" s="432">
        <v>1308022100101</v>
      </c>
      <c r="C77" s="433" t="s">
        <v>935</v>
      </c>
      <c r="D77" s="389">
        <f>+IF(VLOOKUP(C77,'BG SISTEMA'!B69:G335,6,FALSE)=15,VLOOKUP('CA EF'!C77,'BG SISTEMA'!B69:F335,5,FALSE),0)</f>
        <v>0</v>
      </c>
      <c r="E77" s="390"/>
      <c r="F77" s="390"/>
      <c r="G77" s="391">
        <v>0</v>
      </c>
      <c r="H77" s="391">
        <f t="shared" si="10"/>
        <v>0</v>
      </c>
      <c r="I77" s="391">
        <v>0</v>
      </c>
      <c r="J77" s="391">
        <v>0</v>
      </c>
      <c r="K77" s="391">
        <v>0</v>
      </c>
      <c r="L77" s="391">
        <v>0</v>
      </c>
      <c r="M77" s="391">
        <v>0</v>
      </c>
      <c r="N77" s="391">
        <v>0</v>
      </c>
      <c r="O77" s="391">
        <v>0</v>
      </c>
      <c r="P77" s="391">
        <v>0</v>
      </c>
      <c r="Q77" s="391">
        <v>0</v>
      </c>
      <c r="R77" s="391">
        <v>0</v>
      </c>
      <c r="S77" s="391">
        <v>0</v>
      </c>
      <c r="T77" s="391">
        <v>0</v>
      </c>
      <c r="U77" s="391">
        <v>0</v>
      </c>
      <c r="V77" s="391">
        <v>0</v>
      </c>
      <c r="W77" s="391">
        <v>0</v>
      </c>
      <c r="X77" s="391">
        <v>0</v>
      </c>
      <c r="Y77" s="391">
        <v>0</v>
      </c>
      <c r="Z77" s="392">
        <f t="shared" si="11"/>
        <v>0</v>
      </c>
      <c r="AA77" s="395"/>
    </row>
    <row r="78" spans="1:27" s="394" customFormat="1" ht="12.75" customHeight="1">
      <c r="A78" s="394">
        <f t="shared" ref="A78:A143" si="14">+LEN(B78)</f>
        <v>15</v>
      </c>
      <c r="B78" s="431">
        <v>130802210010199</v>
      </c>
      <c r="C78" s="434" t="s">
        <v>938</v>
      </c>
      <c r="D78" s="389">
        <f>+IF(VLOOKUP(C78,'BG SISTEMA'!B70:G336,6,FALSE)=15,VLOOKUP('CA EF'!C78,'BG SISTEMA'!B70:F336,5,FALSE),0)</f>
        <v>13373262</v>
      </c>
      <c r="E78" s="390"/>
      <c r="F78" s="390"/>
      <c r="G78" s="391">
        <v>0</v>
      </c>
      <c r="H78" s="391">
        <f t="shared" si="10"/>
        <v>13373262</v>
      </c>
      <c r="I78" s="391">
        <v>0</v>
      </c>
      <c r="J78" s="391">
        <v>0</v>
      </c>
      <c r="K78" s="391">
        <v>0</v>
      </c>
      <c r="L78" s="391">
        <v>0</v>
      </c>
      <c r="M78" s="391">
        <v>0</v>
      </c>
      <c r="N78" s="391">
        <v>0</v>
      </c>
      <c r="O78" s="391">
        <v>0</v>
      </c>
      <c r="P78" s="391">
        <v>0</v>
      </c>
      <c r="Q78" s="391">
        <v>0</v>
      </c>
      <c r="R78" s="391">
        <v>0</v>
      </c>
      <c r="S78" s="391">
        <f t="shared" ref="S78" si="15">-$H78</f>
        <v>-13373262</v>
      </c>
      <c r="T78" s="391">
        <v>0</v>
      </c>
      <c r="U78" s="391">
        <v>0</v>
      </c>
      <c r="V78" s="391">
        <v>0</v>
      </c>
      <c r="W78" s="391">
        <v>0</v>
      </c>
      <c r="X78" s="391">
        <v>0</v>
      </c>
      <c r="Y78" s="391">
        <v>0</v>
      </c>
      <c r="Z78" s="392">
        <f t="shared" si="11"/>
        <v>0</v>
      </c>
      <c r="AA78" s="393"/>
    </row>
    <row r="79" spans="1:27" s="394" customFormat="1" ht="12.75" customHeight="1">
      <c r="A79" s="394">
        <f t="shared" si="14"/>
        <v>11</v>
      </c>
      <c r="B79" s="432">
        <v>13080221002</v>
      </c>
      <c r="C79" s="433" t="s">
        <v>940</v>
      </c>
      <c r="D79" s="389">
        <f>+IF(VLOOKUP(C79,'BG SISTEMA'!B71:G337,6,FALSE)=15,VLOOKUP('CA EF'!C79,'BG SISTEMA'!B71:F337,5,FALSE),0)</f>
        <v>0</v>
      </c>
      <c r="E79" s="390"/>
      <c r="F79" s="390"/>
      <c r="G79" s="391">
        <v>0</v>
      </c>
      <c r="H79" s="391">
        <f t="shared" si="10"/>
        <v>0</v>
      </c>
      <c r="I79" s="391">
        <v>0</v>
      </c>
      <c r="J79" s="391">
        <v>0</v>
      </c>
      <c r="K79" s="391">
        <v>0</v>
      </c>
      <c r="L79" s="391">
        <v>0</v>
      </c>
      <c r="M79" s="391">
        <v>0</v>
      </c>
      <c r="N79" s="391">
        <v>0</v>
      </c>
      <c r="O79" s="391">
        <v>0</v>
      </c>
      <c r="P79" s="391">
        <v>0</v>
      </c>
      <c r="Q79" s="391">
        <v>0</v>
      </c>
      <c r="R79" s="391">
        <v>0</v>
      </c>
      <c r="S79" s="391">
        <v>0</v>
      </c>
      <c r="T79" s="391">
        <v>0</v>
      </c>
      <c r="U79" s="391">
        <v>0</v>
      </c>
      <c r="V79" s="391">
        <v>0</v>
      </c>
      <c r="W79" s="391">
        <v>0</v>
      </c>
      <c r="X79" s="391">
        <v>0</v>
      </c>
      <c r="Y79" s="391">
        <v>0</v>
      </c>
      <c r="Z79" s="392">
        <f t="shared" si="11"/>
        <v>0</v>
      </c>
      <c r="AA79" s="395"/>
    </row>
    <row r="80" spans="1:27" s="394" customFormat="1" ht="12.75" customHeight="1">
      <c r="A80" s="394">
        <f t="shared" si="14"/>
        <v>13</v>
      </c>
      <c r="B80" s="432">
        <v>1308022100201</v>
      </c>
      <c r="C80" s="433" t="s">
        <v>940</v>
      </c>
      <c r="D80" s="389">
        <f>+IF(VLOOKUP(C80,'BG SISTEMA'!B72:G338,6,FALSE)=15,VLOOKUP('CA EF'!C80,'BG SISTEMA'!B72:F338,5,FALSE),0)</f>
        <v>0</v>
      </c>
      <c r="E80" s="390"/>
      <c r="F80" s="390"/>
      <c r="G80" s="391">
        <v>0</v>
      </c>
      <c r="H80" s="391">
        <f t="shared" si="10"/>
        <v>0</v>
      </c>
      <c r="I80" s="391">
        <v>0</v>
      </c>
      <c r="J80" s="391">
        <v>0</v>
      </c>
      <c r="K80" s="391">
        <v>0</v>
      </c>
      <c r="L80" s="391">
        <v>0</v>
      </c>
      <c r="M80" s="391">
        <v>0</v>
      </c>
      <c r="N80" s="391">
        <v>0</v>
      </c>
      <c r="O80" s="391">
        <v>0</v>
      </c>
      <c r="P80" s="391">
        <v>0</v>
      </c>
      <c r="Q80" s="391">
        <v>0</v>
      </c>
      <c r="R80" s="391">
        <v>0</v>
      </c>
      <c r="S80" s="391">
        <v>0</v>
      </c>
      <c r="T80" s="391">
        <v>0</v>
      </c>
      <c r="U80" s="391">
        <v>0</v>
      </c>
      <c r="V80" s="391">
        <v>0</v>
      </c>
      <c r="W80" s="391">
        <v>0</v>
      </c>
      <c r="X80" s="391">
        <v>0</v>
      </c>
      <c r="Y80" s="391">
        <v>0</v>
      </c>
      <c r="Z80" s="392">
        <f t="shared" si="11"/>
        <v>0</v>
      </c>
      <c r="AA80" s="395"/>
    </row>
    <row r="81" spans="1:27" s="394" customFormat="1" ht="12.75" customHeight="1">
      <c r="A81" s="394">
        <f t="shared" si="14"/>
        <v>15</v>
      </c>
      <c r="B81" s="431">
        <v>130802210020199</v>
      </c>
      <c r="C81" s="434" t="s">
        <v>943</v>
      </c>
      <c r="D81" s="389">
        <f>+IF(VLOOKUP(C81,'BG SISTEMA'!B73:G339,6,FALSE)=15,VLOOKUP('CA EF'!C81,'BG SISTEMA'!B73:F339,5,FALSE),0)</f>
        <v>8437757</v>
      </c>
      <c r="E81" s="390"/>
      <c r="F81" s="390"/>
      <c r="G81" s="391">
        <v>0</v>
      </c>
      <c r="H81" s="391">
        <f t="shared" si="10"/>
        <v>8437757</v>
      </c>
      <c r="I81" s="391">
        <v>0</v>
      </c>
      <c r="J81" s="391">
        <v>0</v>
      </c>
      <c r="K81" s="391">
        <v>0</v>
      </c>
      <c r="L81" s="391">
        <v>0</v>
      </c>
      <c r="M81" s="391">
        <v>0</v>
      </c>
      <c r="N81" s="391">
        <v>0</v>
      </c>
      <c r="O81" s="391">
        <v>0</v>
      </c>
      <c r="P81" s="391">
        <v>0</v>
      </c>
      <c r="Q81" s="391">
        <v>0</v>
      </c>
      <c r="R81" s="391">
        <v>0</v>
      </c>
      <c r="S81" s="391">
        <f t="shared" ref="S81" si="16">-$H81</f>
        <v>-8437757</v>
      </c>
      <c r="T81" s="391">
        <v>0</v>
      </c>
      <c r="U81" s="391">
        <v>0</v>
      </c>
      <c r="V81" s="391">
        <v>0</v>
      </c>
      <c r="W81" s="391">
        <v>0</v>
      </c>
      <c r="X81" s="391">
        <v>0</v>
      </c>
      <c r="Y81" s="391">
        <v>0</v>
      </c>
      <c r="Z81" s="392">
        <f t="shared" si="11"/>
        <v>0</v>
      </c>
      <c r="AA81" s="395"/>
    </row>
    <row r="82" spans="1:27" s="394" customFormat="1" ht="12.75" customHeight="1">
      <c r="A82" s="394">
        <f t="shared" si="14"/>
        <v>11</v>
      </c>
      <c r="B82" s="432">
        <v>13080221003</v>
      </c>
      <c r="C82" s="433" t="s">
        <v>945</v>
      </c>
      <c r="D82" s="389">
        <f>+IF(VLOOKUP(C82,'BG SISTEMA'!B74:G340,6,FALSE)=15,VLOOKUP('CA EF'!C82,'BG SISTEMA'!B74:F340,5,FALSE),0)</f>
        <v>0</v>
      </c>
      <c r="E82" s="390"/>
      <c r="F82" s="390"/>
      <c r="G82" s="391">
        <v>0</v>
      </c>
      <c r="H82" s="391">
        <f t="shared" si="10"/>
        <v>0</v>
      </c>
      <c r="I82" s="391">
        <v>0</v>
      </c>
      <c r="J82" s="391">
        <v>0</v>
      </c>
      <c r="K82" s="391">
        <v>0</v>
      </c>
      <c r="L82" s="391">
        <v>0</v>
      </c>
      <c r="M82" s="391">
        <v>0</v>
      </c>
      <c r="N82" s="391">
        <v>0</v>
      </c>
      <c r="O82" s="391">
        <v>0</v>
      </c>
      <c r="P82" s="391">
        <v>0</v>
      </c>
      <c r="Q82" s="391">
        <v>0</v>
      </c>
      <c r="R82" s="391">
        <v>0</v>
      </c>
      <c r="S82" s="391">
        <v>0</v>
      </c>
      <c r="T82" s="391">
        <v>0</v>
      </c>
      <c r="U82" s="391">
        <v>0</v>
      </c>
      <c r="V82" s="391">
        <v>0</v>
      </c>
      <c r="W82" s="391">
        <v>0</v>
      </c>
      <c r="X82" s="391">
        <v>0</v>
      </c>
      <c r="Y82" s="391">
        <v>0</v>
      </c>
      <c r="Z82" s="392">
        <f t="shared" si="11"/>
        <v>0</v>
      </c>
      <c r="AA82" s="395"/>
    </row>
    <row r="83" spans="1:27" s="394" customFormat="1" ht="12.75" customHeight="1">
      <c r="A83" s="394">
        <f t="shared" si="14"/>
        <v>13</v>
      </c>
      <c r="B83" s="432">
        <v>1308022100301</v>
      </c>
      <c r="C83" s="433" t="s">
        <v>945</v>
      </c>
      <c r="D83" s="389">
        <f>+IF(VLOOKUP(C83,'BG SISTEMA'!B75:G341,6,FALSE)=15,VLOOKUP('CA EF'!C83,'BG SISTEMA'!B75:F341,5,FALSE),0)</f>
        <v>0</v>
      </c>
      <c r="E83" s="390"/>
      <c r="F83" s="390"/>
      <c r="G83" s="391">
        <v>0</v>
      </c>
      <c r="H83" s="391">
        <f t="shared" si="10"/>
        <v>0</v>
      </c>
      <c r="I83" s="391">
        <v>0</v>
      </c>
      <c r="J83" s="391">
        <v>0</v>
      </c>
      <c r="K83" s="391">
        <v>0</v>
      </c>
      <c r="L83" s="391">
        <v>0</v>
      </c>
      <c r="M83" s="391">
        <v>0</v>
      </c>
      <c r="N83" s="391">
        <v>0</v>
      </c>
      <c r="O83" s="391">
        <v>0</v>
      </c>
      <c r="P83" s="391">
        <v>0</v>
      </c>
      <c r="Q83" s="391">
        <v>0</v>
      </c>
      <c r="R83" s="391">
        <v>0</v>
      </c>
      <c r="S83" s="391">
        <v>0</v>
      </c>
      <c r="T83" s="391">
        <v>0</v>
      </c>
      <c r="U83" s="391">
        <v>0</v>
      </c>
      <c r="V83" s="391">
        <v>0</v>
      </c>
      <c r="W83" s="391">
        <v>0</v>
      </c>
      <c r="X83" s="391">
        <v>0</v>
      </c>
      <c r="Y83" s="391">
        <v>0</v>
      </c>
      <c r="Z83" s="392">
        <f t="shared" si="11"/>
        <v>0</v>
      </c>
      <c r="AA83" s="395"/>
    </row>
    <row r="84" spans="1:27" s="394" customFormat="1" ht="12.75" customHeight="1">
      <c r="A84" s="394">
        <f t="shared" si="14"/>
        <v>15</v>
      </c>
      <c r="B84" s="431">
        <v>130802210030199</v>
      </c>
      <c r="C84" s="434" t="s">
        <v>948</v>
      </c>
      <c r="D84" s="389">
        <f>+IF(VLOOKUP(C84,'BG SISTEMA'!B76:G342,6,FALSE)=15,VLOOKUP('CA EF'!C84,'BG SISTEMA'!B76:F342,5,FALSE),0)</f>
        <v>38955</v>
      </c>
      <c r="E84" s="390"/>
      <c r="F84" s="390"/>
      <c r="G84" s="391">
        <v>0</v>
      </c>
      <c r="H84" s="391">
        <f t="shared" si="10"/>
        <v>38955</v>
      </c>
      <c r="I84" s="391">
        <v>0</v>
      </c>
      <c r="J84" s="391">
        <v>0</v>
      </c>
      <c r="K84" s="391">
        <v>0</v>
      </c>
      <c r="L84" s="391">
        <v>0</v>
      </c>
      <c r="M84" s="391">
        <v>0</v>
      </c>
      <c r="N84" s="391">
        <v>0</v>
      </c>
      <c r="O84" s="391">
        <v>0</v>
      </c>
      <c r="P84" s="391">
        <v>0</v>
      </c>
      <c r="Q84" s="391">
        <v>0</v>
      </c>
      <c r="R84" s="391">
        <v>0</v>
      </c>
      <c r="S84" s="391">
        <f t="shared" ref="S84" si="17">-$H84</f>
        <v>-38955</v>
      </c>
      <c r="T84" s="391">
        <v>0</v>
      </c>
      <c r="U84" s="391">
        <v>0</v>
      </c>
      <c r="V84" s="391">
        <v>0</v>
      </c>
      <c r="W84" s="391">
        <v>0</v>
      </c>
      <c r="X84" s="391">
        <v>0</v>
      </c>
      <c r="Y84" s="391">
        <v>0</v>
      </c>
      <c r="Z84" s="392">
        <f t="shared" si="11"/>
        <v>0</v>
      </c>
      <c r="AA84" s="393"/>
    </row>
    <row r="85" spans="1:27" s="394" customFormat="1" ht="12.75" customHeight="1">
      <c r="A85" s="394">
        <f t="shared" si="14"/>
        <v>11</v>
      </c>
      <c r="B85" s="432">
        <v>13080221901</v>
      </c>
      <c r="C85" s="433" t="s">
        <v>950</v>
      </c>
      <c r="D85" s="389">
        <f>+IF(VLOOKUP(C85,'BG SISTEMA'!B77:G343,6,FALSE)=15,VLOOKUP('CA EF'!C85,'BG SISTEMA'!B77:F343,5,FALSE),0)</f>
        <v>0</v>
      </c>
      <c r="E85" s="390"/>
      <c r="F85" s="390"/>
      <c r="G85" s="391">
        <v>0</v>
      </c>
      <c r="H85" s="391">
        <f t="shared" si="10"/>
        <v>0</v>
      </c>
      <c r="I85" s="391">
        <v>0</v>
      </c>
      <c r="J85" s="391">
        <v>0</v>
      </c>
      <c r="K85" s="391">
        <v>0</v>
      </c>
      <c r="L85" s="391">
        <v>0</v>
      </c>
      <c r="M85" s="391">
        <v>0</v>
      </c>
      <c r="N85" s="391">
        <v>0</v>
      </c>
      <c r="O85" s="391">
        <v>0</v>
      </c>
      <c r="P85" s="391">
        <v>0</v>
      </c>
      <c r="Q85" s="391">
        <v>0</v>
      </c>
      <c r="R85" s="391">
        <v>0</v>
      </c>
      <c r="S85" s="391">
        <v>0</v>
      </c>
      <c r="T85" s="391">
        <v>0</v>
      </c>
      <c r="U85" s="391">
        <v>0</v>
      </c>
      <c r="V85" s="391">
        <v>0</v>
      </c>
      <c r="W85" s="391">
        <v>0</v>
      </c>
      <c r="X85" s="391">
        <v>0</v>
      </c>
      <c r="Y85" s="391">
        <v>0</v>
      </c>
      <c r="Z85" s="392">
        <f t="shared" si="11"/>
        <v>0</v>
      </c>
      <c r="AA85" s="395"/>
    </row>
    <row r="86" spans="1:27" s="394" customFormat="1" ht="12.75" customHeight="1">
      <c r="A86" s="394">
        <f t="shared" si="14"/>
        <v>13</v>
      </c>
      <c r="B86" s="432">
        <v>1308022190101</v>
      </c>
      <c r="C86" s="433" t="s">
        <v>950</v>
      </c>
      <c r="D86" s="389">
        <f>+IF(VLOOKUP(C86,'BG SISTEMA'!B78:G344,6,FALSE)=15,VLOOKUP('CA EF'!C86,'BG SISTEMA'!B78:F344,5,FALSE),0)</f>
        <v>0</v>
      </c>
      <c r="E86" s="390"/>
      <c r="F86" s="390"/>
      <c r="G86" s="391">
        <v>0</v>
      </c>
      <c r="H86" s="391">
        <f t="shared" si="10"/>
        <v>0</v>
      </c>
      <c r="I86" s="391">
        <v>0</v>
      </c>
      <c r="J86" s="391">
        <v>0</v>
      </c>
      <c r="K86" s="391">
        <v>0</v>
      </c>
      <c r="L86" s="391">
        <v>0</v>
      </c>
      <c r="M86" s="391">
        <v>0</v>
      </c>
      <c r="N86" s="391">
        <v>0</v>
      </c>
      <c r="O86" s="391">
        <v>0</v>
      </c>
      <c r="P86" s="391">
        <v>0</v>
      </c>
      <c r="Q86" s="391">
        <v>0</v>
      </c>
      <c r="R86" s="391">
        <v>0</v>
      </c>
      <c r="S86" s="391">
        <v>0</v>
      </c>
      <c r="T86" s="391">
        <v>0</v>
      </c>
      <c r="U86" s="391">
        <v>0</v>
      </c>
      <c r="V86" s="391">
        <v>0</v>
      </c>
      <c r="W86" s="391">
        <v>0</v>
      </c>
      <c r="X86" s="391">
        <v>0</v>
      </c>
      <c r="Y86" s="391">
        <v>0</v>
      </c>
      <c r="Z86" s="392">
        <f t="shared" si="11"/>
        <v>0</v>
      </c>
      <c r="AA86" s="395"/>
    </row>
    <row r="87" spans="1:27" s="394" customFormat="1" ht="12.75" customHeight="1">
      <c r="A87" s="394">
        <f t="shared" si="14"/>
        <v>15</v>
      </c>
      <c r="B87" s="431">
        <v>130802219010199</v>
      </c>
      <c r="C87" s="434" t="s">
        <v>953</v>
      </c>
      <c r="D87" s="389">
        <f>+IF(VLOOKUP(C87,'BG SISTEMA'!B79:G345,6,FALSE)=15,VLOOKUP('CA EF'!C87,'BG SISTEMA'!B79:F345,5,FALSE),0)</f>
        <v>-13767820</v>
      </c>
      <c r="E87" s="390"/>
      <c r="F87" s="390"/>
      <c r="G87" s="391">
        <v>0</v>
      </c>
      <c r="H87" s="391">
        <f t="shared" si="10"/>
        <v>-13767820</v>
      </c>
      <c r="I87" s="391">
        <v>0</v>
      </c>
      <c r="J87" s="391">
        <v>0</v>
      </c>
      <c r="K87" s="391">
        <v>0</v>
      </c>
      <c r="L87" s="391">
        <v>0</v>
      </c>
      <c r="M87" s="391">
        <v>0</v>
      </c>
      <c r="N87" s="391">
        <v>0</v>
      </c>
      <c r="O87" s="391">
        <v>0</v>
      </c>
      <c r="P87" s="391">
        <v>0</v>
      </c>
      <c r="Q87" s="391">
        <v>0</v>
      </c>
      <c r="R87" s="391">
        <v>0</v>
      </c>
      <c r="S87" s="391">
        <f t="shared" ref="S87" si="18">-$H87</f>
        <v>13767820</v>
      </c>
      <c r="T87" s="391">
        <v>0</v>
      </c>
      <c r="U87" s="391">
        <v>0</v>
      </c>
      <c r="V87" s="391">
        <v>0</v>
      </c>
      <c r="W87" s="391">
        <v>0</v>
      </c>
      <c r="X87" s="391">
        <v>0</v>
      </c>
      <c r="Y87" s="391">
        <v>0</v>
      </c>
      <c r="Z87" s="392">
        <f t="shared" si="11"/>
        <v>0</v>
      </c>
      <c r="AA87" s="395"/>
    </row>
    <row r="88" spans="1:27" s="394" customFormat="1" ht="12.75" customHeight="1">
      <c r="A88" s="394">
        <f t="shared" si="14"/>
        <v>11</v>
      </c>
      <c r="B88" s="432">
        <v>13080221902</v>
      </c>
      <c r="C88" s="433" t="s">
        <v>955</v>
      </c>
      <c r="D88" s="389">
        <f>+IF(VLOOKUP(C88,'BG SISTEMA'!B80:G346,6,FALSE)=15,VLOOKUP('CA EF'!C88,'BG SISTEMA'!B80:F346,5,FALSE),0)</f>
        <v>0</v>
      </c>
      <c r="E88" s="390"/>
      <c r="F88" s="390"/>
      <c r="G88" s="391">
        <v>0</v>
      </c>
      <c r="H88" s="391">
        <f t="shared" si="10"/>
        <v>0</v>
      </c>
      <c r="I88" s="391">
        <v>0</v>
      </c>
      <c r="J88" s="391">
        <v>0</v>
      </c>
      <c r="K88" s="391">
        <v>0</v>
      </c>
      <c r="L88" s="391">
        <v>0</v>
      </c>
      <c r="M88" s="391">
        <v>0</v>
      </c>
      <c r="N88" s="391">
        <v>0</v>
      </c>
      <c r="O88" s="391">
        <v>0</v>
      </c>
      <c r="P88" s="391">
        <v>0</v>
      </c>
      <c r="Q88" s="391">
        <v>0</v>
      </c>
      <c r="R88" s="391">
        <v>0</v>
      </c>
      <c r="S88" s="391">
        <v>0</v>
      </c>
      <c r="T88" s="391">
        <v>0</v>
      </c>
      <c r="U88" s="391">
        <v>0</v>
      </c>
      <c r="V88" s="391">
        <v>0</v>
      </c>
      <c r="W88" s="391">
        <v>0</v>
      </c>
      <c r="X88" s="391">
        <v>0</v>
      </c>
      <c r="Y88" s="391">
        <v>0</v>
      </c>
      <c r="Z88" s="392">
        <f t="shared" si="11"/>
        <v>0</v>
      </c>
      <c r="AA88" s="395"/>
    </row>
    <row r="89" spans="1:27" s="394" customFormat="1" ht="12.75" customHeight="1">
      <c r="A89" s="394">
        <f t="shared" si="14"/>
        <v>13</v>
      </c>
      <c r="B89" s="432">
        <v>1308022190201</v>
      </c>
      <c r="C89" s="433" t="s">
        <v>955</v>
      </c>
      <c r="D89" s="389">
        <f>+IF(VLOOKUP(C89,'BG SISTEMA'!B81:G347,6,FALSE)=15,VLOOKUP('CA EF'!C89,'BG SISTEMA'!B81:F347,5,FALSE),0)</f>
        <v>0</v>
      </c>
      <c r="E89" s="390"/>
      <c r="F89" s="390"/>
      <c r="G89" s="391">
        <v>0</v>
      </c>
      <c r="H89" s="391">
        <f t="shared" si="10"/>
        <v>0</v>
      </c>
      <c r="I89" s="391">
        <v>0</v>
      </c>
      <c r="J89" s="391">
        <v>0</v>
      </c>
      <c r="K89" s="391">
        <v>0</v>
      </c>
      <c r="L89" s="391">
        <v>0</v>
      </c>
      <c r="M89" s="391">
        <v>0</v>
      </c>
      <c r="N89" s="391">
        <v>0</v>
      </c>
      <c r="O89" s="391">
        <v>0</v>
      </c>
      <c r="P89" s="391">
        <v>0</v>
      </c>
      <c r="Q89" s="391">
        <v>0</v>
      </c>
      <c r="R89" s="391">
        <v>0</v>
      </c>
      <c r="S89" s="391">
        <v>0</v>
      </c>
      <c r="T89" s="391">
        <v>0</v>
      </c>
      <c r="U89" s="391">
        <v>0</v>
      </c>
      <c r="V89" s="391">
        <v>0</v>
      </c>
      <c r="W89" s="391">
        <v>0</v>
      </c>
      <c r="X89" s="391">
        <v>0</v>
      </c>
      <c r="Y89" s="391">
        <v>0</v>
      </c>
      <c r="Z89" s="392">
        <f t="shared" si="11"/>
        <v>0</v>
      </c>
      <c r="AA89" s="395"/>
    </row>
    <row r="90" spans="1:27" s="394" customFormat="1" ht="12.75" customHeight="1">
      <c r="A90" s="394">
        <f t="shared" si="14"/>
        <v>15</v>
      </c>
      <c r="B90" s="431">
        <v>130802219020199</v>
      </c>
      <c r="C90" s="434" t="s">
        <v>958</v>
      </c>
      <c r="D90" s="389">
        <f>+IF(VLOOKUP(C90,'BG SISTEMA'!B82:G348,6,FALSE)=15,VLOOKUP('CA EF'!C90,'BG SISTEMA'!B82:F348,5,FALSE),0)</f>
        <v>-3143409</v>
      </c>
      <c r="E90" s="390"/>
      <c r="F90" s="390"/>
      <c r="G90" s="391">
        <v>0</v>
      </c>
      <c r="H90" s="391">
        <f t="shared" si="10"/>
        <v>-3143409</v>
      </c>
      <c r="I90" s="391">
        <v>0</v>
      </c>
      <c r="J90" s="391">
        <v>0</v>
      </c>
      <c r="K90" s="391">
        <v>0</v>
      </c>
      <c r="L90" s="391">
        <v>0</v>
      </c>
      <c r="M90" s="391">
        <v>0</v>
      </c>
      <c r="N90" s="391">
        <v>0</v>
      </c>
      <c r="O90" s="391">
        <v>0</v>
      </c>
      <c r="P90" s="391">
        <v>0</v>
      </c>
      <c r="Q90" s="391">
        <v>0</v>
      </c>
      <c r="R90" s="391">
        <v>0</v>
      </c>
      <c r="S90" s="391">
        <f t="shared" ref="S90" si="19">-$H90</f>
        <v>3143409</v>
      </c>
      <c r="T90" s="391">
        <v>0</v>
      </c>
      <c r="U90" s="391">
        <v>0</v>
      </c>
      <c r="V90" s="391">
        <v>0</v>
      </c>
      <c r="W90" s="391">
        <v>0</v>
      </c>
      <c r="X90" s="391">
        <v>0</v>
      </c>
      <c r="Y90" s="391">
        <v>0</v>
      </c>
      <c r="Z90" s="392">
        <f t="shared" si="11"/>
        <v>0</v>
      </c>
      <c r="AA90" s="395"/>
    </row>
    <row r="91" spans="1:27" s="394" customFormat="1" ht="12.75" customHeight="1">
      <c r="A91" s="394">
        <f t="shared" si="14"/>
        <v>11</v>
      </c>
      <c r="B91" s="432">
        <v>13080221903</v>
      </c>
      <c r="C91" s="433" t="s">
        <v>960</v>
      </c>
      <c r="D91" s="389">
        <f>+IF(VLOOKUP(C91,'BG SISTEMA'!B83:G349,6,FALSE)=15,VLOOKUP('CA EF'!C91,'BG SISTEMA'!B83:F349,5,FALSE),0)</f>
        <v>0</v>
      </c>
      <c r="E91" s="390"/>
      <c r="F91" s="390"/>
      <c r="G91" s="391">
        <v>0</v>
      </c>
      <c r="H91" s="391">
        <f t="shared" si="10"/>
        <v>0</v>
      </c>
      <c r="I91" s="391">
        <v>0</v>
      </c>
      <c r="J91" s="391">
        <v>0</v>
      </c>
      <c r="K91" s="391">
        <v>0</v>
      </c>
      <c r="L91" s="391">
        <v>0</v>
      </c>
      <c r="M91" s="391">
        <v>0</v>
      </c>
      <c r="N91" s="391">
        <v>0</v>
      </c>
      <c r="O91" s="391">
        <v>0</v>
      </c>
      <c r="P91" s="391">
        <v>0</v>
      </c>
      <c r="Q91" s="391">
        <v>0</v>
      </c>
      <c r="R91" s="391">
        <v>0</v>
      </c>
      <c r="S91" s="391">
        <v>0</v>
      </c>
      <c r="T91" s="391">
        <v>0</v>
      </c>
      <c r="U91" s="391">
        <v>0</v>
      </c>
      <c r="V91" s="391">
        <v>0</v>
      </c>
      <c r="W91" s="391">
        <v>0</v>
      </c>
      <c r="X91" s="391">
        <v>0</v>
      </c>
      <c r="Y91" s="391">
        <v>0</v>
      </c>
      <c r="Z91" s="392">
        <f t="shared" si="11"/>
        <v>0</v>
      </c>
      <c r="AA91" s="395"/>
    </row>
    <row r="92" spans="1:27" s="394" customFormat="1" ht="12.75" customHeight="1">
      <c r="A92" s="394">
        <f t="shared" si="14"/>
        <v>13</v>
      </c>
      <c r="B92" s="432">
        <v>1308022190301</v>
      </c>
      <c r="C92" s="433" t="s">
        <v>960</v>
      </c>
      <c r="D92" s="389">
        <f>+IF(VLOOKUP(C92,'BG SISTEMA'!B84:G350,6,FALSE)=15,VLOOKUP('CA EF'!C92,'BG SISTEMA'!B84:F350,5,FALSE),0)</f>
        <v>0</v>
      </c>
      <c r="E92" s="390"/>
      <c r="F92" s="390"/>
      <c r="G92" s="391">
        <v>0</v>
      </c>
      <c r="H92" s="391">
        <f t="shared" si="10"/>
        <v>0</v>
      </c>
      <c r="I92" s="391">
        <v>0</v>
      </c>
      <c r="J92" s="391">
        <v>0</v>
      </c>
      <c r="K92" s="391">
        <v>0</v>
      </c>
      <c r="L92" s="391">
        <v>0</v>
      </c>
      <c r="M92" s="391">
        <v>0</v>
      </c>
      <c r="N92" s="391">
        <v>0</v>
      </c>
      <c r="O92" s="391">
        <v>0</v>
      </c>
      <c r="P92" s="391">
        <v>0</v>
      </c>
      <c r="Q92" s="391">
        <v>0</v>
      </c>
      <c r="R92" s="391">
        <v>0</v>
      </c>
      <c r="S92" s="391">
        <v>0</v>
      </c>
      <c r="T92" s="391">
        <v>0</v>
      </c>
      <c r="U92" s="391">
        <v>0</v>
      </c>
      <c r="V92" s="391">
        <v>0</v>
      </c>
      <c r="W92" s="391">
        <v>0</v>
      </c>
      <c r="X92" s="391">
        <v>0</v>
      </c>
      <c r="Y92" s="391">
        <v>0</v>
      </c>
      <c r="Z92" s="392">
        <f t="shared" si="11"/>
        <v>0</v>
      </c>
      <c r="AA92" s="395"/>
    </row>
    <row r="93" spans="1:27" s="394" customFormat="1" ht="12.75" customHeight="1">
      <c r="A93" s="394">
        <f t="shared" si="14"/>
        <v>15</v>
      </c>
      <c r="B93" s="431">
        <v>130802219030199</v>
      </c>
      <c r="C93" s="434" t="s">
        <v>963</v>
      </c>
      <c r="D93" s="389">
        <f>+IF(VLOOKUP(C93,'BG SISTEMA'!B85:G351,6,FALSE)=15,VLOOKUP('CA EF'!C93,'BG SISTEMA'!B85:F351,5,FALSE),0)</f>
        <v>-1395065</v>
      </c>
      <c r="E93" s="390"/>
      <c r="F93" s="390"/>
      <c r="G93" s="391">
        <v>0</v>
      </c>
      <c r="H93" s="391">
        <f t="shared" si="10"/>
        <v>-1395065</v>
      </c>
      <c r="I93" s="391">
        <v>0</v>
      </c>
      <c r="J93" s="391">
        <v>0</v>
      </c>
      <c r="K93" s="391">
        <v>0</v>
      </c>
      <c r="L93" s="391">
        <v>0</v>
      </c>
      <c r="M93" s="391">
        <v>0</v>
      </c>
      <c r="N93" s="391">
        <v>0</v>
      </c>
      <c r="O93" s="391">
        <v>0</v>
      </c>
      <c r="P93" s="391">
        <v>0</v>
      </c>
      <c r="Q93" s="391">
        <v>0</v>
      </c>
      <c r="R93" s="391">
        <v>0</v>
      </c>
      <c r="S93" s="391">
        <f t="shared" ref="S93" si="20">-$H93</f>
        <v>1395065</v>
      </c>
      <c r="T93" s="391">
        <v>0</v>
      </c>
      <c r="U93" s="391">
        <v>0</v>
      </c>
      <c r="V93" s="391">
        <v>0</v>
      </c>
      <c r="W93" s="391">
        <v>0</v>
      </c>
      <c r="X93" s="391">
        <v>0</v>
      </c>
      <c r="Y93" s="391">
        <v>0</v>
      </c>
      <c r="Z93" s="392">
        <f t="shared" si="11"/>
        <v>0</v>
      </c>
      <c r="AA93" s="395"/>
    </row>
    <row r="94" spans="1:27" s="394" customFormat="1" ht="12.75" customHeight="1">
      <c r="A94" s="394">
        <f t="shared" si="14"/>
        <v>8</v>
      </c>
      <c r="B94" s="432">
        <v>13080225</v>
      </c>
      <c r="C94" s="433" t="s">
        <v>964</v>
      </c>
      <c r="D94" s="389">
        <f>+IF(VLOOKUP(C94,'BG SISTEMA'!B86:G352,6,FALSE)=15,VLOOKUP('CA EF'!C94,'BG SISTEMA'!B86:F352,5,FALSE),0)</f>
        <v>0</v>
      </c>
      <c r="E94" s="390"/>
      <c r="F94" s="390"/>
      <c r="G94" s="391">
        <v>0</v>
      </c>
      <c r="H94" s="391">
        <f t="shared" si="10"/>
        <v>0</v>
      </c>
      <c r="I94" s="391">
        <v>0</v>
      </c>
      <c r="J94" s="391">
        <v>0</v>
      </c>
      <c r="K94" s="391">
        <v>0</v>
      </c>
      <c r="L94" s="391">
        <v>0</v>
      </c>
      <c r="M94" s="391">
        <v>0</v>
      </c>
      <c r="N94" s="391">
        <v>0</v>
      </c>
      <c r="O94" s="391">
        <v>0</v>
      </c>
      <c r="P94" s="391">
        <v>0</v>
      </c>
      <c r="Q94" s="391">
        <v>0</v>
      </c>
      <c r="R94" s="391">
        <v>0</v>
      </c>
      <c r="S94" s="391">
        <v>0</v>
      </c>
      <c r="T94" s="391">
        <v>0</v>
      </c>
      <c r="U94" s="391">
        <v>0</v>
      </c>
      <c r="V94" s="391">
        <v>0</v>
      </c>
      <c r="W94" s="391">
        <v>0</v>
      </c>
      <c r="X94" s="391">
        <v>0</v>
      </c>
      <c r="Y94" s="391">
        <v>0</v>
      </c>
      <c r="Z94" s="392">
        <f t="shared" si="11"/>
        <v>0</v>
      </c>
      <c r="AA94" s="395"/>
    </row>
    <row r="95" spans="1:27" s="394" customFormat="1" ht="12.75" customHeight="1">
      <c r="A95" s="394">
        <f t="shared" si="14"/>
        <v>11</v>
      </c>
      <c r="B95" s="432">
        <v>13080225001</v>
      </c>
      <c r="C95" s="433" t="s">
        <v>523</v>
      </c>
      <c r="D95" s="389">
        <f>+IF(VLOOKUP(C95,'BG SISTEMA'!B87:G353,6,FALSE)=15,VLOOKUP('CA EF'!C95,'BG SISTEMA'!B87:F353,5,FALSE),0)</f>
        <v>0</v>
      </c>
      <c r="E95" s="390"/>
      <c r="F95" s="390"/>
      <c r="G95" s="391">
        <v>0</v>
      </c>
      <c r="H95" s="391">
        <f t="shared" si="10"/>
        <v>0</v>
      </c>
      <c r="I95" s="391">
        <v>0</v>
      </c>
      <c r="J95" s="391">
        <v>0</v>
      </c>
      <c r="K95" s="391">
        <v>0</v>
      </c>
      <c r="L95" s="391">
        <v>0</v>
      </c>
      <c r="M95" s="391">
        <v>0</v>
      </c>
      <c r="N95" s="391">
        <v>0</v>
      </c>
      <c r="O95" s="391">
        <v>0</v>
      </c>
      <c r="P95" s="391">
        <v>0</v>
      </c>
      <c r="Q95" s="391">
        <v>0</v>
      </c>
      <c r="R95" s="391">
        <v>0</v>
      </c>
      <c r="S95" s="391">
        <v>0</v>
      </c>
      <c r="T95" s="391">
        <v>0</v>
      </c>
      <c r="U95" s="391">
        <v>0</v>
      </c>
      <c r="V95" s="391">
        <v>0</v>
      </c>
      <c r="W95" s="391">
        <v>0</v>
      </c>
      <c r="X95" s="391">
        <v>0</v>
      </c>
      <c r="Y95" s="391">
        <v>0</v>
      </c>
      <c r="Z95" s="392">
        <f t="shared" si="11"/>
        <v>0</v>
      </c>
      <c r="AA95" s="393"/>
    </row>
    <row r="96" spans="1:27" s="394" customFormat="1" ht="12.75" customHeight="1">
      <c r="A96" s="394">
        <f t="shared" si="14"/>
        <v>13</v>
      </c>
      <c r="B96" s="432">
        <v>1308022500101</v>
      </c>
      <c r="C96" s="433" t="s">
        <v>523</v>
      </c>
      <c r="D96" s="389">
        <f>+IF(VLOOKUP(C96,'BG SISTEMA'!B88:G354,6,FALSE)=15,VLOOKUP('CA EF'!C96,'BG SISTEMA'!B88:F354,5,FALSE),0)</f>
        <v>0</v>
      </c>
      <c r="E96" s="390"/>
      <c r="F96" s="390"/>
      <c r="G96" s="391">
        <v>0</v>
      </c>
      <c r="H96" s="391">
        <f t="shared" ref="H96:H127" si="21">+D96+E96-F96-G96</f>
        <v>0</v>
      </c>
      <c r="I96" s="391">
        <v>0</v>
      </c>
      <c r="J96" s="391">
        <v>0</v>
      </c>
      <c r="K96" s="391">
        <v>0</v>
      </c>
      <c r="L96" s="391">
        <v>0</v>
      </c>
      <c r="M96" s="391">
        <v>0</v>
      </c>
      <c r="N96" s="391">
        <v>0</v>
      </c>
      <c r="O96" s="391">
        <v>0</v>
      </c>
      <c r="P96" s="391">
        <v>0</v>
      </c>
      <c r="Q96" s="391">
        <v>0</v>
      </c>
      <c r="R96" s="391">
        <v>0</v>
      </c>
      <c r="S96" s="391">
        <v>0</v>
      </c>
      <c r="T96" s="391">
        <v>0</v>
      </c>
      <c r="U96" s="391">
        <v>0</v>
      </c>
      <c r="V96" s="391">
        <v>0</v>
      </c>
      <c r="W96" s="391">
        <v>0</v>
      </c>
      <c r="X96" s="391">
        <v>0</v>
      </c>
      <c r="Y96" s="391">
        <v>0</v>
      </c>
      <c r="Z96" s="392">
        <f t="shared" si="11"/>
        <v>0</v>
      </c>
      <c r="AA96" s="393"/>
    </row>
    <row r="97" spans="1:27" s="394" customFormat="1" ht="12.75" customHeight="1">
      <c r="A97" s="394">
        <f t="shared" si="14"/>
        <v>15</v>
      </c>
      <c r="B97" s="431">
        <v>130802250010199</v>
      </c>
      <c r="C97" s="434" t="s">
        <v>525</v>
      </c>
      <c r="D97" s="389">
        <f>+IF(VLOOKUP(C97,'BG SISTEMA'!B89:G355,6,FALSE)=15,VLOOKUP('CA EF'!C97,'BG SISTEMA'!B89:F355,5,FALSE),0)</f>
        <v>-1</v>
      </c>
      <c r="E97" s="390"/>
      <c r="F97" s="390"/>
      <c r="G97" s="391">
        <v>17139723</v>
      </c>
      <c r="H97" s="391">
        <f t="shared" si="21"/>
        <v>-17139724</v>
      </c>
      <c r="I97" s="391">
        <v>0</v>
      </c>
      <c r="J97" s="391">
        <v>0</v>
      </c>
      <c r="K97" s="391">
        <v>0</v>
      </c>
      <c r="L97" s="391">
        <v>0</v>
      </c>
      <c r="M97" s="391">
        <v>0</v>
      </c>
      <c r="N97" s="391">
        <v>0</v>
      </c>
      <c r="O97" s="391">
        <v>0</v>
      </c>
      <c r="P97" s="391">
        <v>0</v>
      </c>
      <c r="Q97" s="391">
        <v>0</v>
      </c>
      <c r="R97" s="391">
        <v>0</v>
      </c>
      <c r="S97" s="391">
        <f t="shared" ref="S97:S99" si="22">-$H97</f>
        <v>17139724</v>
      </c>
      <c r="T97" s="391">
        <v>0</v>
      </c>
      <c r="U97" s="391">
        <v>0</v>
      </c>
      <c r="V97" s="391">
        <v>0</v>
      </c>
      <c r="W97" s="391">
        <v>0</v>
      </c>
      <c r="X97" s="391">
        <v>0</v>
      </c>
      <c r="Y97" s="391">
        <v>0</v>
      </c>
      <c r="Z97" s="392">
        <f t="shared" si="11"/>
        <v>0</v>
      </c>
      <c r="AA97" s="393"/>
    </row>
    <row r="98" spans="1:27" s="394" customFormat="1" ht="12.75" customHeight="1">
      <c r="A98" s="394">
        <f t="shared" si="14"/>
        <v>13</v>
      </c>
      <c r="B98" s="432">
        <v>1308022500101</v>
      </c>
      <c r="C98" s="433" t="s">
        <v>526</v>
      </c>
      <c r="D98" s="389">
        <v>0</v>
      </c>
      <c r="E98" s="390"/>
      <c r="F98" s="390"/>
      <c r="G98" s="391">
        <v>0</v>
      </c>
      <c r="H98" s="391">
        <f t="shared" si="21"/>
        <v>0</v>
      </c>
      <c r="I98" s="391">
        <v>0</v>
      </c>
      <c r="J98" s="391">
        <v>0</v>
      </c>
      <c r="K98" s="391">
        <v>0</v>
      </c>
      <c r="L98" s="391">
        <v>0</v>
      </c>
      <c r="M98" s="391">
        <v>0</v>
      </c>
      <c r="N98" s="391">
        <v>0</v>
      </c>
      <c r="O98" s="391">
        <v>0</v>
      </c>
      <c r="P98" s="391">
        <v>0</v>
      </c>
      <c r="Q98" s="391">
        <v>0</v>
      </c>
      <c r="R98" s="391">
        <v>0</v>
      </c>
      <c r="S98" s="391">
        <v>0</v>
      </c>
      <c r="T98" s="391">
        <v>0</v>
      </c>
      <c r="U98" s="391">
        <v>0</v>
      </c>
      <c r="V98" s="391">
        <v>0</v>
      </c>
      <c r="W98" s="391">
        <v>0</v>
      </c>
      <c r="X98" s="391">
        <v>0</v>
      </c>
      <c r="Y98" s="391">
        <v>0</v>
      </c>
      <c r="Z98" s="392">
        <f t="shared" si="11"/>
        <v>0</v>
      </c>
      <c r="AA98" s="393"/>
    </row>
    <row r="99" spans="1:27" s="394" customFormat="1" ht="12.75" customHeight="1">
      <c r="A99" s="394">
        <f t="shared" si="14"/>
        <v>15</v>
      </c>
      <c r="B99" s="431">
        <v>130802250010199</v>
      </c>
      <c r="C99" s="434" t="s">
        <v>527</v>
      </c>
      <c r="D99" s="389">
        <v>0</v>
      </c>
      <c r="E99" s="390"/>
      <c r="F99" s="390"/>
      <c r="G99" s="391">
        <v>-13786302</v>
      </c>
      <c r="H99" s="391">
        <f t="shared" si="21"/>
        <v>13786302</v>
      </c>
      <c r="I99" s="391">
        <v>0</v>
      </c>
      <c r="J99" s="391">
        <v>0</v>
      </c>
      <c r="K99" s="391">
        <v>0</v>
      </c>
      <c r="L99" s="391">
        <v>0</v>
      </c>
      <c r="M99" s="391">
        <v>0</v>
      </c>
      <c r="N99" s="391">
        <v>0</v>
      </c>
      <c r="O99" s="391">
        <v>0</v>
      </c>
      <c r="P99" s="391">
        <v>0</v>
      </c>
      <c r="Q99" s="391">
        <v>0</v>
      </c>
      <c r="R99" s="391">
        <v>0</v>
      </c>
      <c r="S99" s="391">
        <f t="shared" si="22"/>
        <v>-13786302</v>
      </c>
      <c r="T99" s="391">
        <v>0</v>
      </c>
      <c r="U99" s="391">
        <v>0</v>
      </c>
      <c r="V99" s="391">
        <v>0</v>
      </c>
      <c r="W99" s="391">
        <v>0</v>
      </c>
      <c r="X99" s="391">
        <v>0</v>
      </c>
      <c r="Y99" s="391">
        <v>0</v>
      </c>
      <c r="Z99" s="392">
        <f t="shared" si="11"/>
        <v>0</v>
      </c>
      <c r="AA99" s="393"/>
    </row>
    <row r="100" spans="1:27" s="394" customFormat="1" ht="12.75" customHeight="1">
      <c r="A100" s="394">
        <f t="shared" si="14"/>
        <v>2</v>
      </c>
      <c r="B100" s="432">
        <v>14</v>
      </c>
      <c r="C100" s="433" t="s">
        <v>529</v>
      </c>
      <c r="D100" s="389">
        <f>+IF(VLOOKUP(C100,'BG SISTEMA'!B90:G356,6,FALSE)=15,VLOOKUP('CA EF'!C100,'BG SISTEMA'!B90:F356,5,FALSE),0)</f>
        <v>0</v>
      </c>
      <c r="E100" s="390"/>
      <c r="F100" s="390"/>
      <c r="G100" s="391">
        <v>0</v>
      </c>
      <c r="H100" s="391">
        <f t="shared" si="21"/>
        <v>0</v>
      </c>
      <c r="I100" s="391">
        <v>0</v>
      </c>
      <c r="J100" s="391">
        <v>0</v>
      </c>
      <c r="K100" s="391">
        <v>0</v>
      </c>
      <c r="L100" s="391">
        <v>0</v>
      </c>
      <c r="M100" s="391">
        <v>0</v>
      </c>
      <c r="N100" s="391">
        <v>0</v>
      </c>
      <c r="O100" s="391">
        <v>0</v>
      </c>
      <c r="P100" s="391">
        <v>0</v>
      </c>
      <c r="Q100" s="391">
        <v>0</v>
      </c>
      <c r="R100" s="391">
        <v>0</v>
      </c>
      <c r="S100" s="391">
        <v>0</v>
      </c>
      <c r="T100" s="391">
        <v>0</v>
      </c>
      <c r="U100" s="391">
        <v>0</v>
      </c>
      <c r="V100" s="391">
        <v>0</v>
      </c>
      <c r="W100" s="391">
        <v>0</v>
      </c>
      <c r="X100" s="391">
        <v>0</v>
      </c>
      <c r="Y100" s="391">
        <v>0</v>
      </c>
      <c r="Z100" s="392">
        <f t="shared" si="11"/>
        <v>0</v>
      </c>
      <c r="AA100" s="393"/>
    </row>
    <row r="101" spans="1:27" s="394" customFormat="1" ht="12.75" customHeight="1">
      <c r="A101" s="394">
        <f t="shared" si="14"/>
        <v>5</v>
      </c>
      <c r="B101" s="432">
        <v>14010</v>
      </c>
      <c r="C101" s="433" t="s">
        <v>531</v>
      </c>
      <c r="D101" s="389">
        <f>+IF(VLOOKUP(C101,'BG SISTEMA'!B91:G357,6,FALSE)=15,VLOOKUP('CA EF'!C101,'BG SISTEMA'!B91:F357,5,FALSE),0)</f>
        <v>0</v>
      </c>
      <c r="E101" s="390"/>
      <c r="F101" s="390"/>
      <c r="G101" s="391">
        <v>0</v>
      </c>
      <c r="H101" s="391">
        <f t="shared" si="21"/>
        <v>0</v>
      </c>
      <c r="I101" s="391">
        <v>0</v>
      </c>
      <c r="J101" s="391">
        <v>0</v>
      </c>
      <c r="K101" s="391">
        <v>0</v>
      </c>
      <c r="L101" s="391">
        <v>0</v>
      </c>
      <c r="M101" s="391">
        <v>0</v>
      </c>
      <c r="N101" s="391">
        <v>0</v>
      </c>
      <c r="O101" s="391">
        <v>0</v>
      </c>
      <c r="P101" s="391">
        <v>0</v>
      </c>
      <c r="Q101" s="391">
        <v>0</v>
      </c>
      <c r="R101" s="391">
        <v>0</v>
      </c>
      <c r="S101" s="391">
        <v>0</v>
      </c>
      <c r="T101" s="391">
        <v>0</v>
      </c>
      <c r="U101" s="391">
        <v>0</v>
      </c>
      <c r="V101" s="391">
        <v>0</v>
      </c>
      <c r="W101" s="391">
        <v>0</v>
      </c>
      <c r="X101" s="391">
        <v>0</v>
      </c>
      <c r="Y101" s="391">
        <v>0</v>
      </c>
      <c r="Z101" s="392">
        <f t="shared" si="11"/>
        <v>0</v>
      </c>
      <c r="AA101" s="393"/>
    </row>
    <row r="102" spans="1:27" s="394" customFormat="1" ht="12.75" customHeight="1">
      <c r="A102" s="394">
        <f t="shared" si="14"/>
        <v>8</v>
      </c>
      <c r="B102" s="432">
        <v>14010237</v>
      </c>
      <c r="C102" s="433" t="s">
        <v>533</v>
      </c>
      <c r="D102" s="389">
        <f>+IF(VLOOKUP(C102,'BG SISTEMA'!B92:G358,6,FALSE)=15,VLOOKUP('CA EF'!C102,'BG SISTEMA'!B92:F358,5,FALSE),0)</f>
        <v>0</v>
      </c>
      <c r="E102" s="390"/>
      <c r="F102" s="390"/>
      <c r="G102" s="391">
        <v>0</v>
      </c>
      <c r="H102" s="391">
        <f t="shared" si="21"/>
        <v>0</v>
      </c>
      <c r="I102" s="391">
        <v>0</v>
      </c>
      <c r="J102" s="391">
        <v>0</v>
      </c>
      <c r="K102" s="391">
        <v>0</v>
      </c>
      <c r="L102" s="391">
        <v>0</v>
      </c>
      <c r="M102" s="391">
        <v>0</v>
      </c>
      <c r="N102" s="391">
        <v>0</v>
      </c>
      <c r="O102" s="391">
        <v>0</v>
      </c>
      <c r="P102" s="391">
        <v>0</v>
      </c>
      <c r="Q102" s="391">
        <v>0</v>
      </c>
      <c r="R102" s="391">
        <v>0</v>
      </c>
      <c r="S102" s="391">
        <v>0</v>
      </c>
      <c r="T102" s="391">
        <v>0</v>
      </c>
      <c r="U102" s="391">
        <v>0</v>
      </c>
      <c r="V102" s="391">
        <v>0</v>
      </c>
      <c r="W102" s="391">
        <v>0</v>
      </c>
      <c r="X102" s="391">
        <v>0</v>
      </c>
      <c r="Y102" s="391">
        <v>0</v>
      </c>
      <c r="Z102" s="392">
        <f t="shared" si="11"/>
        <v>0</v>
      </c>
      <c r="AA102" s="393"/>
    </row>
    <row r="103" spans="1:27" s="394" customFormat="1" ht="12.75" customHeight="1">
      <c r="A103" s="394">
        <f t="shared" si="14"/>
        <v>11</v>
      </c>
      <c r="B103" s="432">
        <v>14010237004</v>
      </c>
      <c r="C103" s="433" t="s">
        <v>535</v>
      </c>
      <c r="D103" s="389">
        <f>+IF(VLOOKUP(C103,'BG SISTEMA'!B93:G359,6,FALSE)=15,VLOOKUP('CA EF'!C103,'BG SISTEMA'!B93:F359,5,FALSE),0)</f>
        <v>0</v>
      </c>
      <c r="E103" s="390"/>
      <c r="F103" s="390"/>
      <c r="G103" s="391">
        <v>0</v>
      </c>
      <c r="H103" s="391">
        <f t="shared" si="21"/>
        <v>0</v>
      </c>
      <c r="I103" s="391">
        <v>0</v>
      </c>
      <c r="J103" s="391">
        <v>0</v>
      </c>
      <c r="K103" s="391">
        <v>0</v>
      </c>
      <c r="L103" s="391">
        <v>0</v>
      </c>
      <c r="M103" s="391">
        <v>0</v>
      </c>
      <c r="N103" s="391">
        <v>0</v>
      </c>
      <c r="O103" s="391">
        <v>0</v>
      </c>
      <c r="P103" s="391">
        <v>0</v>
      </c>
      <c r="Q103" s="391">
        <v>0</v>
      </c>
      <c r="R103" s="391">
        <v>0</v>
      </c>
      <c r="S103" s="391">
        <v>0</v>
      </c>
      <c r="T103" s="391">
        <v>0</v>
      </c>
      <c r="U103" s="391">
        <v>0</v>
      </c>
      <c r="V103" s="391">
        <v>0</v>
      </c>
      <c r="W103" s="391">
        <v>0</v>
      </c>
      <c r="X103" s="391">
        <v>0</v>
      </c>
      <c r="Y103" s="391">
        <v>0</v>
      </c>
      <c r="Z103" s="392">
        <f t="shared" si="11"/>
        <v>0</v>
      </c>
      <c r="AA103" s="393"/>
    </row>
    <row r="104" spans="1:27" s="394" customFormat="1" ht="12.75" customHeight="1">
      <c r="A104" s="394">
        <f t="shared" si="14"/>
        <v>13</v>
      </c>
      <c r="B104" s="432">
        <v>1401023700401</v>
      </c>
      <c r="C104" s="433" t="s">
        <v>535</v>
      </c>
      <c r="D104" s="389">
        <f>+IF(VLOOKUP(C104,'BG SISTEMA'!B94:G360,6,FALSE)=15,VLOOKUP('CA EF'!C104,'BG SISTEMA'!B94:F360,5,FALSE),0)</f>
        <v>0</v>
      </c>
      <c r="E104" s="390"/>
      <c r="F104" s="390"/>
      <c r="G104" s="391">
        <v>0</v>
      </c>
      <c r="H104" s="391">
        <f t="shared" si="21"/>
        <v>0</v>
      </c>
      <c r="I104" s="391">
        <v>0</v>
      </c>
      <c r="J104" s="391">
        <v>0</v>
      </c>
      <c r="K104" s="391">
        <v>0</v>
      </c>
      <c r="L104" s="391">
        <v>0</v>
      </c>
      <c r="M104" s="391">
        <v>0</v>
      </c>
      <c r="N104" s="391">
        <v>0</v>
      </c>
      <c r="O104" s="391">
        <v>0</v>
      </c>
      <c r="P104" s="391">
        <v>0</v>
      </c>
      <c r="Q104" s="391">
        <v>0</v>
      </c>
      <c r="R104" s="391">
        <v>0</v>
      </c>
      <c r="S104" s="391">
        <v>0</v>
      </c>
      <c r="T104" s="391">
        <v>0</v>
      </c>
      <c r="U104" s="391">
        <v>0</v>
      </c>
      <c r="V104" s="391">
        <v>0</v>
      </c>
      <c r="W104" s="391">
        <v>0</v>
      </c>
      <c r="X104" s="391">
        <v>0</v>
      </c>
      <c r="Y104" s="391">
        <v>0</v>
      </c>
      <c r="Z104" s="392">
        <f t="shared" si="11"/>
        <v>0</v>
      </c>
      <c r="AA104" s="393"/>
    </row>
    <row r="105" spans="1:27" s="394" customFormat="1" ht="12.75" customHeight="1">
      <c r="A105" s="394">
        <f t="shared" si="14"/>
        <v>15</v>
      </c>
      <c r="B105" s="431">
        <v>140102370040199</v>
      </c>
      <c r="C105" s="434" t="s">
        <v>537</v>
      </c>
      <c r="D105" s="389">
        <f>+IF(VLOOKUP(C105,'BG SISTEMA'!B95:G361,6,FALSE)=15,VLOOKUP('CA EF'!C105,'BG SISTEMA'!B95:F361,5,FALSE),0)</f>
        <v>69130909</v>
      </c>
      <c r="E105" s="390"/>
      <c r="F105" s="390"/>
      <c r="G105" s="391">
        <v>69130909</v>
      </c>
      <c r="H105" s="391">
        <f t="shared" si="21"/>
        <v>0</v>
      </c>
      <c r="I105" s="391">
        <v>0</v>
      </c>
      <c r="J105" s="391">
        <v>0</v>
      </c>
      <c r="K105" s="391">
        <v>0</v>
      </c>
      <c r="L105" s="391">
        <v>0</v>
      </c>
      <c r="M105" s="391">
        <v>0</v>
      </c>
      <c r="N105" s="391">
        <v>0</v>
      </c>
      <c r="O105" s="391">
        <v>0</v>
      </c>
      <c r="P105" s="391">
        <v>0</v>
      </c>
      <c r="Q105" s="391">
        <v>0</v>
      </c>
      <c r="R105" s="391">
        <v>0</v>
      </c>
      <c r="S105" s="391">
        <v>0</v>
      </c>
      <c r="T105" s="391">
        <v>0</v>
      </c>
      <c r="U105" s="391">
        <v>0</v>
      </c>
      <c r="V105" s="391">
        <v>0</v>
      </c>
      <c r="W105" s="391">
        <v>0</v>
      </c>
      <c r="X105" s="391">
        <v>0</v>
      </c>
      <c r="Y105" s="391">
        <v>0</v>
      </c>
      <c r="Z105" s="392">
        <f t="shared" si="11"/>
        <v>0</v>
      </c>
      <c r="AA105" s="393"/>
    </row>
    <row r="106" spans="1:27" s="394" customFormat="1" ht="12.75" customHeight="1">
      <c r="A106" s="394">
        <f t="shared" si="14"/>
        <v>11</v>
      </c>
      <c r="B106" s="432">
        <v>14010237005</v>
      </c>
      <c r="C106" s="433" t="s">
        <v>244</v>
      </c>
      <c r="D106" s="389">
        <f>+IF(VLOOKUP(C106,'BG SISTEMA'!B96:G362,6,FALSE)=15,VLOOKUP('CA EF'!C106,'BG SISTEMA'!B96:F362,5,FALSE),0)</f>
        <v>0</v>
      </c>
      <c r="E106" s="390"/>
      <c r="F106" s="390"/>
      <c r="G106" s="391">
        <v>0</v>
      </c>
      <c r="H106" s="391">
        <f t="shared" si="21"/>
        <v>0</v>
      </c>
      <c r="I106" s="391">
        <v>0</v>
      </c>
      <c r="J106" s="391">
        <v>0</v>
      </c>
      <c r="K106" s="391">
        <v>0</v>
      </c>
      <c r="L106" s="391">
        <v>0</v>
      </c>
      <c r="M106" s="391">
        <v>0</v>
      </c>
      <c r="N106" s="391">
        <v>0</v>
      </c>
      <c r="O106" s="391">
        <v>0</v>
      </c>
      <c r="P106" s="391">
        <v>0</v>
      </c>
      <c r="Q106" s="391">
        <v>0</v>
      </c>
      <c r="R106" s="391">
        <v>0</v>
      </c>
      <c r="S106" s="391">
        <v>0</v>
      </c>
      <c r="T106" s="391">
        <v>0</v>
      </c>
      <c r="U106" s="391">
        <v>0</v>
      </c>
      <c r="V106" s="391">
        <v>0</v>
      </c>
      <c r="W106" s="391">
        <v>0</v>
      </c>
      <c r="X106" s="391">
        <v>0</v>
      </c>
      <c r="Y106" s="391">
        <v>0</v>
      </c>
      <c r="Z106" s="392">
        <f t="shared" si="11"/>
        <v>0</v>
      </c>
      <c r="AA106" s="393"/>
    </row>
    <row r="107" spans="1:27" s="394" customFormat="1" ht="12.75" customHeight="1">
      <c r="A107" s="394">
        <f t="shared" si="14"/>
        <v>13</v>
      </c>
      <c r="B107" s="432">
        <v>1401023700501</v>
      </c>
      <c r="C107" s="433" t="s">
        <v>244</v>
      </c>
      <c r="D107" s="389">
        <f>+IF(VLOOKUP(C107,'BG SISTEMA'!B97:G363,6,FALSE)=15,VLOOKUP('CA EF'!C107,'BG SISTEMA'!B97:F363,5,FALSE),0)</f>
        <v>0</v>
      </c>
      <c r="E107" s="390"/>
      <c r="F107" s="390"/>
      <c r="G107" s="391">
        <v>0</v>
      </c>
      <c r="H107" s="391">
        <f t="shared" si="21"/>
        <v>0</v>
      </c>
      <c r="I107" s="391">
        <v>0</v>
      </c>
      <c r="J107" s="391">
        <v>0</v>
      </c>
      <c r="K107" s="391">
        <v>0</v>
      </c>
      <c r="L107" s="391">
        <v>0</v>
      </c>
      <c r="M107" s="391">
        <v>0</v>
      </c>
      <c r="N107" s="391">
        <v>0</v>
      </c>
      <c r="O107" s="391">
        <v>0</v>
      </c>
      <c r="P107" s="391">
        <v>0</v>
      </c>
      <c r="Q107" s="391">
        <v>0</v>
      </c>
      <c r="R107" s="391">
        <v>0</v>
      </c>
      <c r="S107" s="391">
        <v>0</v>
      </c>
      <c r="T107" s="391">
        <v>0</v>
      </c>
      <c r="U107" s="391">
        <v>0</v>
      </c>
      <c r="V107" s="391">
        <v>0</v>
      </c>
      <c r="W107" s="391">
        <v>0</v>
      </c>
      <c r="X107" s="391">
        <v>0</v>
      </c>
      <c r="Y107" s="391">
        <v>0</v>
      </c>
      <c r="Z107" s="392">
        <f t="shared" si="11"/>
        <v>0</v>
      </c>
      <c r="AA107" s="395"/>
    </row>
    <row r="108" spans="1:27" s="394" customFormat="1" ht="12.75" customHeight="1">
      <c r="A108" s="394">
        <f t="shared" si="14"/>
        <v>15</v>
      </c>
      <c r="B108" s="431">
        <v>140102370050101</v>
      </c>
      <c r="C108" s="434" t="s">
        <v>540</v>
      </c>
      <c r="D108" s="389">
        <f>+IF(VLOOKUP(C108,'BG SISTEMA'!B98:G364,6,FALSE)=15,VLOOKUP('CA EF'!C108,'BG SISTEMA'!B98:F364,5,FALSE),0)</f>
        <v>16966276</v>
      </c>
      <c r="E108" s="390"/>
      <c r="F108" s="390"/>
      <c r="G108" s="391">
        <v>0</v>
      </c>
      <c r="H108" s="391">
        <f t="shared" si="21"/>
        <v>16966276</v>
      </c>
      <c r="I108" s="391">
        <v>0</v>
      </c>
      <c r="J108" s="391">
        <v>0</v>
      </c>
      <c r="K108" s="391">
        <v>0</v>
      </c>
      <c r="L108" s="391">
        <v>0</v>
      </c>
      <c r="M108" s="391">
        <v>0</v>
      </c>
      <c r="N108" s="391">
        <f t="shared" ref="N108" si="23">-$H108</f>
        <v>-16966276</v>
      </c>
      <c r="O108" s="391">
        <v>0</v>
      </c>
      <c r="P108" s="391">
        <v>0</v>
      </c>
      <c r="Q108" s="391">
        <v>0</v>
      </c>
      <c r="R108" s="391">
        <v>0</v>
      </c>
      <c r="S108" s="391">
        <v>0</v>
      </c>
      <c r="T108" s="391">
        <v>0</v>
      </c>
      <c r="U108" s="391">
        <v>0</v>
      </c>
      <c r="V108" s="391">
        <v>0</v>
      </c>
      <c r="W108" s="391">
        <v>0</v>
      </c>
      <c r="X108" s="391">
        <v>0</v>
      </c>
      <c r="Y108" s="391">
        <v>0</v>
      </c>
      <c r="Z108" s="392">
        <f t="shared" si="11"/>
        <v>0</v>
      </c>
      <c r="AA108" s="395"/>
    </row>
    <row r="109" spans="1:27" s="394" customFormat="1" ht="12.75" customHeight="1">
      <c r="A109" s="394">
        <f t="shared" si="14"/>
        <v>15</v>
      </c>
      <c r="B109" s="431">
        <v>140102370050199</v>
      </c>
      <c r="C109" s="434" t="s">
        <v>542</v>
      </c>
      <c r="D109" s="389">
        <f>+IF(VLOOKUP(C109,'BG SISTEMA'!B99:G365,6,FALSE)=15,VLOOKUP('CA EF'!C109,'BG SISTEMA'!B99:F365,5,FALSE),0)</f>
        <v>181992771</v>
      </c>
      <c r="E109" s="390"/>
      <c r="F109" s="390"/>
      <c r="G109" s="391">
        <v>181992771</v>
      </c>
      <c r="H109" s="391">
        <f t="shared" si="21"/>
        <v>0</v>
      </c>
      <c r="I109" s="391">
        <v>0</v>
      </c>
      <c r="J109" s="391">
        <v>0</v>
      </c>
      <c r="K109" s="391">
        <v>0</v>
      </c>
      <c r="L109" s="391">
        <v>0</v>
      </c>
      <c r="M109" s="391">
        <v>0</v>
      </c>
      <c r="N109" s="391">
        <v>0</v>
      </c>
      <c r="O109" s="391">
        <v>0</v>
      </c>
      <c r="P109" s="391">
        <v>0</v>
      </c>
      <c r="Q109" s="391">
        <v>0</v>
      </c>
      <c r="R109" s="391">
        <v>0</v>
      </c>
      <c r="S109" s="391">
        <v>0</v>
      </c>
      <c r="T109" s="391">
        <v>0</v>
      </c>
      <c r="U109" s="391">
        <v>0</v>
      </c>
      <c r="V109" s="391">
        <v>0</v>
      </c>
      <c r="W109" s="391">
        <v>0</v>
      </c>
      <c r="X109" s="391">
        <v>0</v>
      </c>
      <c r="Y109" s="391">
        <v>0</v>
      </c>
      <c r="Z109" s="392">
        <f t="shared" si="11"/>
        <v>0</v>
      </c>
      <c r="AA109" s="395"/>
    </row>
    <row r="110" spans="1:27" s="394" customFormat="1" ht="12.75" customHeight="1">
      <c r="A110" s="394">
        <f t="shared" si="14"/>
        <v>11</v>
      </c>
      <c r="B110" s="432">
        <v>14010237009</v>
      </c>
      <c r="C110" s="433" t="s">
        <v>544</v>
      </c>
      <c r="D110" s="389">
        <f>+IF(VLOOKUP(C110,'BG SISTEMA'!B100:G366,6,FALSE)=15,VLOOKUP('CA EF'!C110,'BG SISTEMA'!B100:F366,5,FALSE),0)</f>
        <v>0</v>
      </c>
      <c r="E110" s="390"/>
      <c r="F110" s="390"/>
      <c r="G110" s="391">
        <v>0</v>
      </c>
      <c r="H110" s="391">
        <f t="shared" si="21"/>
        <v>0</v>
      </c>
      <c r="I110" s="391">
        <v>0</v>
      </c>
      <c r="J110" s="391">
        <v>0</v>
      </c>
      <c r="K110" s="391">
        <v>0</v>
      </c>
      <c r="L110" s="391">
        <v>0</v>
      </c>
      <c r="M110" s="391">
        <v>0</v>
      </c>
      <c r="N110" s="391">
        <v>0</v>
      </c>
      <c r="O110" s="391">
        <v>0</v>
      </c>
      <c r="P110" s="391">
        <v>0</v>
      </c>
      <c r="Q110" s="391">
        <v>0</v>
      </c>
      <c r="R110" s="391">
        <v>0</v>
      </c>
      <c r="S110" s="391">
        <v>0</v>
      </c>
      <c r="T110" s="391">
        <v>0</v>
      </c>
      <c r="U110" s="391">
        <v>0</v>
      </c>
      <c r="V110" s="391">
        <v>0</v>
      </c>
      <c r="W110" s="391">
        <v>0</v>
      </c>
      <c r="X110" s="391">
        <v>0</v>
      </c>
      <c r="Y110" s="391">
        <v>0</v>
      </c>
      <c r="Z110" s="392">
        <f t="shared" si="11"/>
        <v>0</v>
      </c>
      <c r="AA110" s="395"/>
    </row>
    <row r="111" spans="1:27" s="394" customFormat="1" ht="12.75" customHeight="1">
      <c r="A111" s="394">
        <f t="shared" si="14"/>
        <v>13</v>
      </c>
      <c r="B111" s="432">
        <v>1401023700901</v>
      </c>
      <c r="C111" s="433" t="s">
        <v>544</v>
      </c>
      <c r="D111" s="389">
        <f>+IF(VLOOKUP(C111,'BG SISTEMA'!B101:G367,6,FALSE)=15,VLOOKUP('CA EF'!C111,'BG SISTEMA'!B101:F367,5,FALSE),0)</f>
        <v>0</v>
      </c>
      <c r="E111" s="390"/>
      <c r="F111" s="390"/>
      <c r="G111" s="391">
        <v>0</v>
      </c>
      <c r="H111" s="391">
        <f t="shared" si="21"/>
        <v>0</v>
      </c>
      <c r="I111" s="391">
        <v>0</v>
      </c>
      <c r="J111" s="391">
        <v>0</v>
      </c>
      <c r="K111" s="391">
        <v>0</v>
      </c>
      <c r="L111" s="391">
        <v>0</v>
      </c>
      <c r="M111" s="391">
        <v>0</v>
      </c>
      <c r="N111" s="391">
        <v>0</v>
      </c>
      <c r="O111" s="391">
        <v>0</v>
      </c>
      <c r="P111" s="391">
        <v>0</v>
      </c>
      <c r="Q111" s="391">
        <v>0</v>
      </c>
      <c r="R111" s="391">
        <v>0</v>
      </c>
      <c r="S111" s="391">
        <v>0</v>
      </c>
      <c r="T111" s="391">
        <v>0</v>
      </c>
      <c r="U111" s="391">
        <v>0</v>
      </c>
      <c r="V111" s="391">
        <v>0</v>
      </c>
      <c r="W111" s="391">
        <v>0</v>
      </c>
      <c r="X111" s="391">
        <v>0</v>
      </c>
      <c r="Y111" s="391">
        <v>0</v>
      </c>
      <c r="Z111" s="392">
        <f t="shared" si="11"/>
        <v>0</v>
      </c>
      <c r="AA111" s="395"/>
    </row>
    <row r="112" spans="1:27" s="394" customFormat="1" ht="12.75" customHeight="1">
      <c r="A112" s="394">
        <f t="shared" si="14"/>
        <v>15</v>
      </c>
      <c r="B112" s="431">
        <v>140102370090199</v>
      </c>
      <c r="C112" s="434" t="s">
        <v>546</v>
      </c>
      <c r="D112" s="389">
        <f>+IF(VLOOKUP(C112,'BG SISTEMA'!B102:G368,6,FALSE)=15,VLOOKUP('CA EF'!C112,'BG SISTEMA'!B102:F368,5,FALSE),0)</f>
        <v>275185305</v>
      </c>
      <c r="E112" s="390"/>
      <c r="F112" s="390"/>
      <c r="G112" s="391">
        <v>275185305</v>
      </c>
      <c r="H112" s="391">
        <f t="shared" si="21"/>
        <v>0</v>
      </c>
      <c r="I112" s="391">
        <v>0</v>
      </c>
      <c r="J112" s="391">
        <v>0</v>
      </c>
      <c r="K112" s="391">
        <v>0</v>
      </c>
      <c r="L112" s="391">
        <v>0</v>
      </c>
      <c r="M112" s="391">
        <v>0</v>
      </c>
      <c r="N112" s="391">
        <v>0</v>
      </c>
      <c r="O112" s="391">
        <v>0</v>
      </c>
      <c r="P112" s="391">
        <v>0</v>
      </c>
      <c r="Q112" s="391">
        <v>0</v>
      </c>
      <c r="R112" s="391">
        <v>0</v>
      </c>
      <c r="S112" s="391">
        <v>0</v>
      </c>
      <c r="T112" s="391">
        <v>0</v>
      </c>
      <c r="U112" s="391">
        <v>0</v>
      </c>
      <c r="V112" s="391">
        <v>0</v>
      </c>
      <c r="W112" s="391">
        <v>0</v>
      </c>
      <c r="X112" s="391">
        <v>0</v>
      </c>
      <c r="Y112" s="391">
        <v>0</v>
      </c>
      <c r="Z112" s="392">
        <f t="shared" si="11"/>
        <v>0</v>
      </c>
      <c r="AA112" s="393"/>
    </row>
    <row r="113" spans="1:27" s="394" customFormat="1" ht="12.75" customHeight="1">
      <c r="A113" s="394">
        <f t="shared" si="14"/>
        <v>11</v>
      </c>
      <c r="B113" s="432">
        <v>14010237903</v>
      </c>
      <c r="C113" s="433" t="s">
        <v>548</v>
      </c>
      <c r="D113" s="389">
        <f>+IF(VLOOKUP(C113,'BG SISTEMA'!B103:G369,6,FALSE)=15,VLOOKUP('CA EF'!C113,'BG SISTEMA'!B103:F369,5,FALSE),0)</f>
        <v>0</v>
      </c>
      <c r="E113" s="390"/>
      <c r="F113" s="390"/>
      <c r="G113" s="391">
        <v>0</v>
      </c>
      <c r="H113" s="391">
        <f t="shared" si="21"/>
        <v>0</v>
      </c>
      <c r="I113" s="391">
        <v>0</v>
      </c>
      <c r="J113" s="391">
        <v>0</v>
      </c>
      <c r="K113" s="391">
        <v>0</v>
      </c>
      <c r="L113" s="391">
        <v>0</v>
      </c>
      <c r="M113" s="391">
        <v>0</v>
      </c>
      <c r="N113" s="391">
        <v>0</v>
      </c>
      <c r="O113" s="391">
        <v>0</v>
      </c>
      <c r="P113" s="391">
        <v>0</v>
      </c>
      <c r="Q113" s="391">
        <v>0</v>
      </c>
      <c r="R113" s="391">
        <v>0</v>
      </c>
      <c r="S113" s="391">
        <v>0</v>
      </c>
      <c r="T113" s="391">
        <v>0</v>
      </c>
      <c r="U113" s="391">
        <v>0</v>
      </c>
      <c r="V113" s="391">
        <v>0</v>
      </c>
      <c r="W113" s="391">
        <v>0</v>
      </c>
      <c r="X113" s="391">
        <v>0</v>
      </c>
      <c r="Y113" s="391">
        <v>0</v>
      </c>
      <c r="Z113" s="392">
        <f t="shared" si="11"/>
        <v>0</v>
      </c>
      <c r="AA113" s="395"/>
    </row>
    <row r="114" spans="1:27" s="394" customFormat="1" ht="12.75" customHeight="1">
      <c r="A114" s="394">
        <f t="shared" si="14"/>
        <v>13</v>
      </c>
      <c r="B114" s="432">
        <v>1401023790301</v>
      </c>
      <c r="C114" s="433" t="s">
        <v>548</v>
      </c>
      <c r="D114" s="389">
        <f>+IF(VLOOKUP(C114,'BG SISTEMA'!B104:G370,6,FALSE)=15,VLOOKUP('CA EF'!C114,'BG SISTEMA'!B104:F370,5,FALSE),0)</f>
        <v>0</v>
      </c>
      <c r="E114" s="390"/>
      <c r="F114" s="390"/>
      <c r="G114" s="391">
        <v>0</v>
      </c>
      <c r="H114" s="391">
        <f t="shared" si="21"/>
        <v>0</v>
      </c>
      <c r="I114" s="391">
        <v>0</v>
      </c>
      <c r="J114" s="391">
        <v>0</v>
      </c>
      <c r="K114" s="391">
        <v>0</v>
      </c>
      <c r="L114" s="391">
        <v>0</v>
      </c>
      <c r="M114" s="391">
        <v>0</v>
      </c>
      <c r="N114" s="391">
        <v>0</v>
      </c>
      <c r="O114" s="391">
        <v>0</v>
      </c>
      <c r="P114" s="391">
        <v>0</v>
      </c>
      <c r="Q114" s="391">
        <v>0</v>
      </c>
      <c r="R114" s="391">
        <v>0</v>
      </c>
      <c r="S114" s="391">
        <v>0</v>
      </c>
      <c r="T114" s="391">
        <v>0</v>
      </c>
      <c r="U114" s="391">
        <v>0</v>
      </c>
      <c r="V114" s="391">
        <v>0</v>
      </c>
      <c r="W114" s="391">
        <v>0</v>
      </c>
      <c r="X114" s="391">
        <v>0</v>
      </c>
      <c r="Y114" s="391">
        <v>0</v>
      </c>
      <c r="Z114" s="392">
        <f t="shared" si="11"/>
        <v>0</v>
      </c>
      <c r="AA114" s="395"/>
    </row>
    <row r="115" spans="1:27" s="394" customFormat="1" ht="12.75" customHeight="1">
      <c r="A115" s="394">
        <f t="shared" si="14"/>
        <v>15</v>
      </c>
      <c r="B115" s="431">
        <v>140102379030199</v>
      </c>
      <c r="C115" s="434" t="s">
        <v>550</v>
      </c>
      <c r="D115" s="389">
        <f>+IF(VLOOKUP(C115,'BG SISTEMA'!B105:G371,6,FALSE)=15,VLOOKUP('CA EF'!C115,'BG SISTEMA'!B105:F371,5,FALSE),0)</f>
        <v>-6221784</v>
      </c>
      <c r="E115" s="390">
        <f>-D115</f>
        <v>6221784</v>
      </c>
      <c r="F115" s="390"/>
      <c r="G115" s="391">
        <v>0</v>
      </c>
      <c r="H115" s="391">
        <f t="shared" si="21"/>
        <v>0</v>
      </c>
      <c r="I115" s="391">
        <v>0</v>
      </c>
      <c r="J115" s="391">
        <v>0</v>
      </c>
      <c r="K115" s="391">
        <v>0</v>
      </c>
      <c r="L115" s="391">
        <v>0</v>
      </c>
      <c r="M115" s="391">
        <v>0</v>
      </c>
      <c r="N115" s="391">
        <v>0</v>
      </c>
      <c r="O115" s="391">
        <v>0</v>
      </c>
      <c r="P115" s="391">
        <v>0</v>
      </c>
      <c r="Q115" s="391">
        <v>0</v>
      </c>
      <c r="R115" s="391">
        <v>0</v>
      </c>
      <c r="S115" s="391">
        <v>0</v>
      </c>
      <c r="T115" s="391">
        <v>0</v>
      </c>
      <c r="U115" s="391">
        <v>0</v>
      </c>
      <c r="V115" s="391">
        <v>0</v>
      </c>
      <c r="W115" s="391">
        <v>0</v>
      </c>
      <c r="X115" s="391">
        <v>0</v>
      </c>
      <c r="Y115" s="391">
        <v>0</v>
      </c>
      <c r="Z115" s="392">
        <f t="shared" si="11"/>
        <v>0</v>
      </c>
      <c r="AA115" s="395"/>
    </row>
    <row r="116" spans="1:27" s="394" customFormat="1" ht="12.75" customHeight="1">
      <c r="A116" s="394">
        <f t="shared" si="14"/>
        <v>11</v>
      </c>
      <c r="B116" s="432">
        <v>14010237904</v>
      </c>
      <c r="C116" s="433" t="s">
        <v>552</v>
      </c>
      <c r="D116" s="389">
        <f>+IF(VLOOKUP(C116,'BG SISTEMA'!B106:G372,6,FALSE)=15,VLOOKUP('CA EF'!C116,'BG SISTEMA'!B106:F372,5,FALSE),0)</f>
        <v>0</v>
      </c>
      <c r="E116" s="390"/>
      <c r="F116" s="390"/>
      <c r="G116" s="391">
        <v>0</v>
      </c>
      <c r="H116" s="391">
        <f t="shared" si="21"/>
        <v>0</v>
      </c>
      <c r="I116" s="391">
        <v>0</v>
      </c>
      <c r="J116" s="391">
        <v>0</v>
      </c>
      <c r="K116" s="391">
        <v>0</v>
      </c>
      <c r="L116" s="391">
        <v>0</v>
      </c>
      <c r="M116" s="391">
        <v>0</v>
      </c>
      <c r="N116" s="391">
        <v>0</v>
      </c>
      <c r="O116" s="391">
        <v>0</v>
      </c>
      <c r="P116" s="391">
        <v>0</v>
      </c>
      <c r="Q116" s="391">
        <v>0</v>
      </c>
      <c r="R116" s="391">
        <v>0</v>
      </c>
      <c r="S116" s="391">
        <v>0</v>
      </c>
      <c r="T116" s="391">
        <v>0</v>
      </c>
      <c r="U116" s="391">
        <v>0</v>
      </c>
      <c r="V116" s="391">
        <v>0</v>
      </c>
      <c r="W116" s="391">
        <v>0</v>
      </c>
      <c r="X116" s="391">
        <v>0</v>
      </c>
      <c r="Y116" s="391">
        <v>0</v>
      </c>
      <c r="Z116" s="392">
        <f t="shared" si="11"/>
        <v>0</v>
      </c>
      <c r="AA116" s="395"/>
    </row>
    <row r="117" spans="1:27" s="394" customFormat="1" ht="12.75" customHeight="1">
      <c r="A117" s="394">
        <f t="shared" si="14"/>
        <v>13</v>
      </c>
      <c r="B117" s="432">
        <v>1401023790401</v>
      </c>
      <c r="C117" s="433" t="s">
        <v>552</v>
      </c>
      <c r="D117" s="389">
        <f>+IF(VLOOKUP(C117,'BG SISTEMA'!B107:G373,6,FALSE)=15,VLOOKUP('CA EF'!C117,'BG SISTEMA'!B107:F373,5,FALSE),0)</f>
        <v>0</v>
      </c>
      <c r="E117" s="390"/>
      <c r="F117" s="390"/>
      <c r="G117" s="391">
        <v>0</v>
      </c>
      <c r="H117" s="391">
        <f t="shared" si="21"/>
        <v>0</v>
      </c>
      <c r="I117" s="391">
        <v>0</v>
      </c>
      <c r="J117" s="391">
        <v>0</v>
      </c>
      <c r="K117" s="391">
        <v>0</v>
      </c>
      <c r="L117" s="391">
        <v>0</v>
      </c>
      <c r="M117" s="391">
        <v>0</v>
      </c>
      <c r="N117" s="391">
        <v>0</v>
      </c>
      <c r="O117" s="391">
        <v>0</v>
      </c>
      <c r="P117" s="391">
        <v>0</v>
      </c>
      <c r="Q117" s="391">
        <v>0</v>
      </c>
      <c r="R117" s="391">
        <v>0</v>
      </c>
      <c r="S117" s="391">
        <v>0</v>
      </c>
      <c r="T117" s="391">
        <v>0</v>
      </c>
      <c r="U117" s="391">
        <v>0</v>
      </c>
      <c r="V117" s="391">
        <v>0</v>
      </c>
      <c r="W117" s="391">
        <v>0</v>
      </c>
      <c r="X117" s="391">
        <v>0</v>
      </c>
      <c r="Y117" s="391">
        <v>0</v>
      </c>
      <c r="Z117" s="392">
        <f t="shared" si="11"/>
        <v>0</v>
      </c>
      <c r="AA117" s="393"/>
    </row>
    <row r="118" spans="1:27" s="394" customFormat="1" ht="12.75" customHeight="1">
      <c r="A118" s="394">
        <f t="shared" si="14"/>
        <v>15</v>
      </c>
      <c r="B118" s="431">
        <v>140102379040199</v>
      </c>
      <c r="C118" s="434" t="s">
        <v>554</v>
      </c>
      <c r="D118" s="389">
        <f>+IF(VLOOKUP(C118,'BG SISTEMA'!B108:G374,6,FALSE)=15,VLOOKUP('CA EF'!C118,'BG SISTEMA'!B108:F374,5,FALSE),0)</f>
        <v>-40948374</v>
      </c>
      <c r="E118" s="390">
        <f>-D118</f>
        <v>40948374</v>
      </c>
      <c r="F118" s="390"/>
      <c r="G118" s="391">
        <v>0</v>
      </c>
      <c r="H118" s="391">
        <f t="shared" si="21"/>
        <v>0</v>
      </c>
      <c r="I118" s="391">
        <v>0</v>
      </c>
      <c r="J118" s="391">
        <v>0</v>
      </c>
      <c r="K118" s="391">
        <v>0</v>
      </c>
      <c r="L118" s="391">
        <v>0</v>
      </c>
      <c r="M118" s="391">
        <v>0</v>
      </c>
      <c r="N118" s="391">
        <v>0</v>
      </c>
      <c r="O118" s="391">
        <v>0</v>
      </c>
      <c r="P118" s="391">
        <v>0</v>
      </c>
      <c r="Q118" s="391">
        <v>0</v>
      </c>
      <c r="R118" s="391">
        <v>0</v>
      </c>
      <c r="S118" s="391">
        <v>0</v>
      </c>
      <c r="T118" s="391">
        <v>0</v>
      </c>
      <c r="U118" s="391">
        <v>0</v>
      </c>
      <c r="V118" s="391">
        <v>0</v>
      </c>
      <c r="W118" s="391">
        <v>0</v>
      </c>
      <c r="X118" s="391">
        <v>0</v>
      </c>
      <c r="Y118" s="391">
        <v>0</v>
      </c>
      <c r="Z118" s="392">
        <f t="shared" si="11"/>
        <v>0</v>
      </c>
      <c r="AA118" s="395"/>
    </row>
    <row r="119" spans="1:27" s="394" customFormat="1" ht="12.75" customHeight="1">
      <c r="A119" s="394">
        <f t="shared" si="14"/>
        <v>11</v>
      </c>
      <c r="B119" s="432">
        <v>14010237908</v>
      </c>
      <c r="C119" s="433" t="s">
        <v>556</v>
      </c>
      <c r="D119" s="389">
        <f>+IF(VLOOKUP(C119,'BG SISTEMA'!B109:G375,6,FALSE)=15,VLOOKUP('CA EF'!C119,'BG SISTEMA'!B109:F375,5,FALSE),0)</f>
        <v>0</v>
      </c>
      <c r="E119" s="390"/>
      <c r="F119" s="390"/>
      <c r="G119" s="391">
        <v>0</v>
      </c>
      <c r="H119" s="391">
        <f t="shared" si="21"/>
        <v>0</v>
      </c>
      <c r="I119" s="391">
        <v>0</v>
      </c>
      <c r="J119" s="391">
        <v>0</v>
      </c>
      <c r="K119" s="391">
        <v>0</v>
      </c>
      <c r="L119" s="391">
        <v>0</v>
      </c>
      <c r="M119" s="391">
        <v>0</v>
      </c>
      <c r="N119" s="391">
        <v>0</v>
      </c>
      <c r="O119" s="391">
        <v>0</v>
      </c>
      <c r="P119" s="391">
        <v>0</v>
      </c>
      <c r="Q119" s="391">
        <v>0</v>
      </c>
      <c r="R119" s="391">
        <v>0</v>
      </c>
      <c r="S119" s="391">
        <v>0</v>
      </c>
      <c r="T119" s="391">
        <v>0</v>
      </c>
      <c r="U119" s="391">
        <v>0</v>
      </c>
      <c r="V119" s="391">
        <v>0</v>
      </c>
      <c r="W119" s="391">
        <v>0</v>
      </c>
      <c r="X119" s="391">
        <v>0</v>
      </c>
      <c r="Y119" s="391">
        <v>0</v>
      </c>
      <c r="Z119" s="392">
        <f t="shared" si="11"/>
        <v>0</v>
      </c>
      <c r="AA119" s="395"/>
    </row>
    <row r="120" spans="1:27" s="394" customFormat="1" ht="12.75" customHeight="1">
      <c r="A120" s="394">
        <f t="shared" si="14"/>
        <v>13</v>
      </c>
      <c r="B120" s="432">
        <v>1401023790801</v>
      </c>
      <c r="C120" s="433" t="s">
        <v>556</v>
      </c>
      <c r="D120" s="389">
        <f>+IF(VLOOKUP(C120,'BG SISTEMA'!B110:G376,6,FALSE)=15,VLOOKUP('CA EF'!C120,'BG SISTEMA'!B110:F376,5,FALSE),0)</f>
        <v>0</v>
      </c>
      <c r="E120" s="390"/>
      <c r="F120" s="390"/>
      <c r="G120" s="391">
        <v>0</v>
      </c>
      <c r="H120" s="391">
        <f t="shared" si="21"/>
        <v>0</v>
      </c>
      <c r="I120" s="391">
        <v>0</v>
      </c>
      <c r="J120" s="391">
        <v>0</v>
      </c>
      <c r="K120" s="391">
        <v>0</v>
      </c>
      <c r="L120" s="391">
        <v>0</v>
      </c>
      <c r="M120" s="391">
        <v>0</v>
      </c>
      <c r="N120" s="391">
        <v>0</v>
      </c>
      <c r="O120" s="391">
        <v>0</v>
      </c>
      <c r="P120" s="391">
        <v>0</v>
      </c>
      <c r="Q120" s="391">
        <v>0</v>
      </c>
      <c r="R120" s="391">
        <v>0</v>
      </c>
      <c r="S120" s="391">
        <v>0</v>
      </c>
      <c r="T120" s="391">
        <v>0</v>
      </c>
      <c r="U120" s="391">
        <v>0</v>
      </c>
      <c r="V120" s="391">
        <v>0</v>
      </c>
      <c r="W120" s="391">
        <v>0</v>
      </c>
      <c r="X120" s="391">
        <v>0</v>
      </c>
      <c r="Y120" s="391">
        <v>0</v>
      </c>
      <c r="Z120" s="392">
        <f t="shared" si="11"/>
        <v>0</v>
      </c>
      <c r="AA120" s="395"/>
    </row>
    <row r="121" spans="1:27" s="394" customFormat="1" ht="12.75" customHeight="1">
      <c r="A121" s="394">
        <f t="shared" si="14"/>
        <v>15</v>
      </c>
      <c r="B121" s="431">
        <v>140102379080199</v>
      </c>
      <c r="C121" s="434" t="s">
        <v>558</v>
      </c>
      <c r="D121" s="389">
        <f>+IF(VLOOKUP(C121,'BG SISTEMA'!B111:G377,6,FALSE)=15,VLOOKUP('CA EF'!C121,'BG SISTEMA'!B111:F377,5,FALSE),0)</f>
        <v>-68796330</v>
      </c>
      <c r="E121" s="390">
        <f>-D121</f>
        <v>68796330</v>
      </c>
      <c r="F121" s="390"/>
      <c r="G121" s="391">
        <v>0</v>
      </c>
      <c r="H121" s="391">
        <f t="shared" si="21"/>
        <v>0</v>
      </c>
      <c r="I121" s="391">
        <v>0</v>
      </c>
      <c r="J121" s="391">
        <v>0</v>
      </c>
      <c r="K121" s="391">
        <v>0</v>
      </c>
      <c r="L121" s="391">
        <v>0</v>
      </c>
      <c r="M121" s="391">
        <v>0</v>
      </c>
      <c r="N121" s="391">
        <v>0</v>
      </c>
      <c r="O121" s="391">
        <v>0</v>
      </c>
      <c r="P121" s="391">
        <v>0</v>
      </c>
      <c r="Q121" s="391">
        <v>0</v>
      </c>
      <c r="R121" s="391">
        <v>0</v>
      </c>
      <c r="S121" s="391">
        <v>0</v>
      </c>
      <c r="T121" s="391">
        <v>0</v>
      </c>
      <c r="U121" s="391">
        <v>0</v>
      </c>
      <c r="V121" s="391">
        <v>0</v>
      </c>
      <c r="W121" s="391">
        <v>0</v>
      </c>
      <c r="X121" s="391">
        <v>0</v>
      </c>
      <c r="Y121" s="391">
        <v>0</v>
      </c>
      <c r="Z121" s="392">
        <f t="shared" si="11"/>
        <v>0</v>
      </c>
      <c r="AA121" s="395"/>
    </row>
    <row r="122" spans="1:27" s="394" customFormat="1" ht="12.75" customHeight="1">
      <c r="A122" s="394">
        <f t="shared" si="14"/>
        <v>2</v>
      </c>
      <c r="B122" s="432">
        <v>15</v>
      </c>
      <c r="C122" s="433" t="s">
        <v>560</v>
      </c>
      <c r="D122" s="389">
        <f>+IF(VLOOKUP(C122,'BG SISTEMA'!B112:G378,6,FALSE)=15,VLOOKUP('CA EF'!C122,'BG SISTEMA'!B112:F378,5,FALSE),0)</f>
        <v>0</v>
      </c>
      <c r="E122" s="390"/>
      <c r="F122" s="390"/>
      <c r="G122" s="391">
        <v>0</v>
      </c>
      <c r="H122" s="391">
        <f t="shared" si="21"/>
        <v>0</v>
      </c>
      <c r="I122" s="391">
        <v>0</v>
      </c>
      <c r="J122" s="391">
        <v>0</v>
      </c>
      <c r="K122" s="391">
        <v>0</v>
      </c>
      <c r="L122" s="391">
        <v>0</v>
      </c>
      <c r="M122" s="391">
        <v>0</v>
      </c>
      <c r="N122" s="391">
        <v>0</v>
      </c>
      <c r="O122" s="391">
        <v>0</v>
      </c>
      <c r="P122" s="391">
        <v>0</v>
      </c>
      <c r="Q122" s="391">
        <v>0</v>
      </c>
      <c r="R122" s="391">
        <v>0</v>
      </c>
      <c r="S122" s="391">
        <v>0</v>
      </c>
      <c r="T122" s="391">
        <v>0</v>
      </c>
      <c r="U122" s="391">
        <v>0</v>
      </c>
      <c r="V122" s="391">
        <v>0</v>
      </c>
      <c r="W122" s="391">
        <v>0</v>
      </c>
      <c r="X122" s="391">
        <v>0</v>
      </c>
      <c r="Y122" s="391">
        <v>0</v>
      </c>
      <c r="Z122" s="392">
        <f t="shared" si="11"/>
        <v>0</v>
      </c>
      <c r="AA122" s="395"/>
    </row>
    <row r="123" spans="1:27" s="394" customFormat="1" ht="12.75" customHeight="1">
      <c r="A123" s="394">
        <f t="shared" si="14"/>
        <v>5</v>
      </c>
      <c r="B123" s="432">
        <v>15010</v>
      </c>
      <c r="C123" s="433" t="s">
        <v>562</v>
      </c>
      <c r="D123" s="389">
        <f>+IF(VLOOKUP(C123,'BG SISTEMA'!B113:G379,6,FALSE)=15,VLOOKUP('CA EF'!C123,'BG SISTEMA'!B113:F379,5,FALSE),0)</f>
        <v>0</v>
      </c>
      <c r="E123" s="390"/>
      <c r="F123" s="390"/>
      <c r="G123" s="391">
        <v>0</v>
      </c>
      <c r="H123" s="391">
        <f t="shared" si="21"/>
        <v>0</v>
      </c>
      <c r="I123" s="391">
        <v>0</v>
      </c>
      <c r="J123" s="391">
        <v>0</v>
      </c>
      <c r="K123" s="391">
        <v>0</v>
      </c>
      <c r="L123" s="391">
        <v>0</v>
      </c>
      <c r="M123" s="391">
        <v>0</v>
      </c>
      <c r="N123" s="391">
        <v>0</v>
      </c>
      <c r="O123" s="391">
        <v>0</v>
      </c>
      <c r="P123" s="391">
        <v>0</v>
      </c>
      <c r="Q123" s="391">
        <v>0</v>
      </c>
      <c r="R123" s="391">
        <v>0</v>
      </c>
      <c r="S123" s="391">
        <v>0</v>
      </c>
      <c r="T123" s="391">
        <v>0</v>
      </c>
      <c r="U123" s="391">
        <v>0</v>
      </c>
      <c r="V123" s="391">
        <v>0</v>
      </c>
      <c r="W123" s="391">
        <v>0</v>
      </c>
      <c r="X123" s="391">
        <v>0</v>
      </c>
      <c r="Y123" s="391">
        <v>0</v>
      </c>
      <c r="Z123" s="392">
        <f t="shared" si="11"/>
        <v>0</v>
      </c>
      <c r="AA123" s="393"/>
    </row>
    <row r="124" spans="1:27" s="394" customFormat="1" ht="12.75" customHeight="1">
      <c r="A124" s="394">
        <f t="shared" si="14"/>
        <v>8</v>
      </c>
      <c r="B124" s="432">
        <v>15010239</v>
      </c>
      <c r="C124" s="433" t="s">
        <v>562</v>
      </c>
      <c r="D124" s="389">
        <f>+IF(VLOOKUP(C124,'BG SISTEMA'!B114:G380,6,FALSE)=15,VLOOKUP('CA EF'!C124,'BG SISTEMA'!B114:F380,5,FALSE),0)</f>
        <v>0</v>
      </c>
      <c r="E124" s="390"/>
      <c r="F124" s="390"/>
      <c r="G124" s="391">
        <v>0</v>
      </c>
      <c r="H124" s="391">
        <f t="shared" si="21"/>
        <v>0</v>
      </c>
      <c r="I124" s="391">
        <v>0</v>
      </c>
      <c r="J124" s="391">
        <v>0</v>
      </c>
      <c r="K124" s="391">
        <v>0</v>
      </c>
      <c r="L124" s="391">
        <v>0</v>
      </c>
      <c r="M124" s="391">
        <v>0</v>
      </c>
      <c r="N124" s="391">
        <v>0</v>
      </c>
      <c r="O124" s="391">
        <v>0</v>
      </c>
      <c r="P124" s="391">
        <v>0</v>
      </c>
      <c r="Q124" s="391">
        <v>0</v>
      </c>
      <c r="R124" s="391">
        <v>0</v>
      </c>
      <c r="S124" s="391">
        <v>0</v>
      </c>
      <c r="T124" s="391">
        <v>0</v>
      </c>
      <c r="U124" s="391">
        <v>0</v>
      </c>
      <c r="V124" s="391">
        <v>0</v>
      </c>
      <c r="W124" s="391">
        <v>0</v>
      </c>
      <c r="X124" s="391">
        <v>0</v>
      </c>
      <c r="Y124" s="391">
        <v>0</v>
      </c>
      <c r="Z124" s="392">
        <f t="shared" si="11"/>
        <v>0</v>
      </c>
      <c r="AA124" s="395"/>
    </row>
    <row r="125" spans="1:27" s="394" customFormat="1" ht="12.75" customHeight="1">
      <c r="A125" s="394">
        <f t="shared" si="14"/>
        <v>11</v>
      </c>
      <c r="B125" s="432">
        <v>15010239002</v>
      </c>
      <c r="C125" s="433" t="s">
        <v>973</v>
      </c>
      <c r="D125" s="389">
        <f>+IF(VLOOKUP(C125,'BG SISTEMA'!B115:G381,6,FALSE)=15,VLOOKUP('CA EF'!C125,'BG SISTEMA'!B115:F381,5,FALSE),0)</f>
        <v>0</v>
      </c>
      <c r="E125" s="390"/>
      <c r="F125" s="390"/>
      <c r="G125" s="391">
        <v>0</v>
      </c>
      <c r="H125" s="391">
        <f t="shared" si="21"/>
        <v>0</v>
      </c>
      <c r="I125" s="391">
        <v>0</v>
      </c>
      <c r="J125" s="391">
        <v>0</v>
      </c>
      <c r="K125" s="391">
        <v>0</v>
      </c>
      <c r="L125" s="391">
        <v>0</v>
      </c>
      <c r="M125" s="391">
        <v>0</v>
      </c>
      <c r="N125" s="391">
        <v>0</v>
      </c>
      <c r="O125" s="391">
        <v>0</v>
      </c>
      <c r="P125" s="391">
        <v>0</v>
      </c>
      <c r="Q125" s="391">
        <v>0</v>
      </c>
      <c r="R125" s="391">
        <v>0</v>
      </c>
      <c r="S125" s="391">
        <v>0</v>
      </c>
      <c r="T125" s="391">
        <v>0</v>
      </c>
      <c r="U125" s="391">
        <v>0</v>
      </c>
      <c r="V125" s="391">
        <v>0</v>
      </c>
      <c r="W125" s="391">
        <v>0</v>
      </c>
      <c r="X125" s="391">
        <v>0</v>
      </c>
      <c r="Y125" s="391">
        <v>0</v>
      </c>
      <c r="Z125" s="392">
        <f t="shared" si="11"/>
        <v>0</v>
      </c>
      <c r="AA125" s="395"/>
    </row>
    <row r="126" spans="1:27" s="394" customFormat="1" ht="12.75" customHeight="1">
      <c r="A126" s="394">
        <f t="shared" si="14"/>
        <v>13</v>
      </c>
      <c r="B126" s="432">
        <v>1501023900201</v>
      </c>
      <c r="C126" s="433" t="s">
        <v>973</v>
      </c>
      <c r="D126" s="389">
        <f>+IF(VLOOKUP(C126,'BG SISTEMA'!B116:G382,6,FALSE)=15,VLOOKUP('CA EF'!C126,'BG SISTEMA'!B116:F382,5,FALSE),0)</f>
        <v>0</v>
      </c>
      <c r="E126" s="390"/>
      <c r="F126" s="390"/>
      <c r="G126" s="391">
        <v>0</v>
      </c>
      <c r="H126" s="391">
        <f t="shared" si="21"/>
        <v>0</v>
      </c>
      <c r="I126" s="391">
        <v>0</v>
      </c>
      <c r="J126" s="391">
        <v>0</v>
      </c>
      <c r="K126" s="391">
        <v>0</v>
      </c>
      <c r="L126" s="391">
        <v>0</v>
      </c>
      <c r="M126" s="391">
        <v>0</v>
      </c>
      <c r="N126" s="391">
        <v>0</v>
      </c>
      <c r="O126" s="391">
        <v>0</v>
      </c>
      <c r="P126" s="391">
        <v>0</v>
      </c>
      <c r="Q126" s="391">
        <v>0</v>
      </c>
      <c r="R126" s="391">
        <v>0</v>
      </c>
      <c r="S126" s="391">
        <v>0</v>
      </c>
      <c r="T126" s="391">
        <v>0</v>
      </c>
      <c r="U126" s="391">
        <v>0</v>
      </c>
      <c r="V126" s="391">
        <v>0</v>
      </c>
      <c r="W126" s="391">
        <v>0</v>
      </c>
      <c r="X126" s="391">
        <v>0</v>
      </c>
      <c r="Y126" s="391">
        <v>0</v>
      </c>
      <c r="Z126" s="392">
        <f t="shared" si="11"/>
        <v>0</v>
      </c>
      <c r="AA126" s="393"/>
    </row>
    <row r="127" spans="1:27" s="394" customFormat="1" ht="12.75" customHeight="1">
      <c r="A127" s="394">
        <f t="shared" si="14"/>
        <v>15</v>
      </c>
      <c r="B127" s="431">
        <v>150102390020101</v>
      </c>
      <c r="C127" s="434" t="s">
        <v>976</v>
      </c>
      <c r="D127" s="389">
        <f>+IF(VLOOKUP(C127,'BG SISTEMA'!B117:G383,6,FALSE)=15,VLOOKUP('CA EF'!C127,'BG SISTEMA'!B117:F383,5,FALSE),0)</f>
        <v>5321594</v>
      </c>
      <c r="E127" s="390"/>
      <c r="F127" s="390"/>
      <c r="G127" s="391">
        <v>0</v>
      </c>
      <c r="H127" s="391">
        <f t="shared" si="21"/>
        <v>5321594</v>
      </c>
      <c r="I127" s="391">
        <v>0</v>
      </c>
      <c r="J127" s="391">
        <v>0</v>
      </c>
      <c r="K127" s="391">
        <v>0</v>
      </c>
      <c r="L127" s="391">
        <v>0</v>
      </c>
      <c r="M127" s="391">
        <v>0</v>
      </c>
      <c r="N127" s="391">
        <f t="shared" ref="N127" si="24">-$H127</f>
        <v>-5321594</v>
      </c>
      <c r="O127" s="391">
        <v>0</v>
      </c>
      <c r="P127" s="391">
        <v>0</v>
      </c>
      <c r="Q127" s="391">
        <v>0</v>
      </c>
      <c r="R127" s="391">
        <v>0</v>
      </c>
      <c r="S127" s="391">
        <v>0</v>
      </c>
      <c r="T127" s="391">
        <v>0</v>
      </c>
      <c r="U127" s="391">
        <v>0</v>
      </c>
      <c r="V127" s="391">
        <v>0</v>
      </c>
      <c r="W127" s="391">
        <v>0</v>
      </c>
      <c r="X127" s="391">
        <v>0</v>
      </c>
      <c r="Y127" s="391">
        <v>0</v>
      </c>
      <c r="Z127" s="392">
        <f t="shared" si="11"/>
        <v>0</v>
      </c>
      <c r="AA127" s="393"/>
    </row>
    <row r="128" spans="1:27" s="394" customFormat="1" ht="12.75" customHeight="1">
      <c r="A128" s="394">
        <f t="shared" si="14"/>
        <v>11</v>
      </c>
      <c r="B128" s="432">
        <v>15010239003</v>
      </c>
      <c r="C128" s="433" t="s">
        <v>565</v>
      </c>
      <c r="D128" s="389">
        <f>+IF(VLOOKUP(C128,'BG SISTEMA'!B118:G384,6,FALSE)=15,VLOOKUP('CA EF'!C128,'BG SISTEMA'!B118:F384,5,FALSE),0)</f>
        <v>0</v>
      </c>
      <c r="E128" s="390"/>
      <c r="F128" s="390"/>
      <c r="G128" s="391">
        <v>0</v>
      </c>
      <c r="H128" s="391">
        <f t="shared" ref="H128:H143" si="25">+D128+E128-F128-G128</f>
        <v>0</v>
      </c>
      <c r="I128" s="391">
        <v>0</v>
      </c>
      <c r="J128" s="391">
        <v>0</v>
      </c>
      <c r="K128" s="391">
        <v>0</v>
      </c>
      <c r="L128" s="391">
        <v>0</v>
      </c>
      <c r="M128" s="391">
        <v>0</v>
      </c>
      <c r="N128" s="391">
        <v>0</v>
      </c>
      <c r="O128" s="391">
        <v>0</v>
      </c>
      <c r="P128" s="391">
        <v>0</v>
      </c>
      <c r="Q128" s="391">
        <v>0</v>
      </c>
      <c r="R128" s="391">
        <v>0</v>
      </c>
      <c r="S128" s="391">
        <v>0</v>
      </c>
      <c r="T128" s="391">
        <v>0</v>
      </c>
      <c r="U128" s="391">
        <v>0</v>
      </c>
      <c r="V128" s="391">
        <v>0</v>
      </c>
      <c r="W128" s="391">
        <v>0</v>
      </c>
      <c r="X128" s="391">
        <v>0</v>
      </c>
      <c r="Y128" s="391">
        <v>0</v>
      </c>
      <c r="Z128" s="392">
        <f t="shared" ref="Z128:Z188" si="26">SUM(H128:Y128)</f>
        <v>0</v>
      </c>
      <c r="AA128" s="393"/>
    </row>
    <row r="129" spans="1:27" s="394" customFormat="1" ht="12.75" customHeight="1">
      <c r="A129" s="394">
        <f t="shared" si="14"/>
        <v>13</v>
      </c>
      <c r="B129" s="432">
        <v>1501023900301</v>
      </c>
      <c r="C129" s="433" t="s">
        <v>565</v>
      </c>
      <c r="D129" s="389">
        <f>+IF(VLOOKUP(C129,'BG SISTEMA'!B119:G385,6,FALSE)=15,VLOOKUP('CA EF'!C129,'BG SISTEMA'!B119:F385,5,FALSE),0)</f>
        <v>0</v>
      </c>
      <c r="E129" s="390"/>
      <c r="F129" s="390"/>
      <c r="G129" s="391">
        <v>0</v>
      </c>
      <c r="H129" s="391">
        <f t="shared" si="25"/>
        <v>0</v>
      </c>
      <c r="I129" s="391">
        <v>0</v>
      </c>
      <c r="J129" s="391">
        <v>0</v>
      </c>
      <c r="K129" s="391">
        <v>0</v>
      </c>
      <c r="L129" s="391">
        <v>0</v>
      </c>
      <c r="M129" s="391">
        <v>0</v>
      </c>
      <c r="N129" s="391">
        <v>0</v>
      </c>
      <c r="O129" s="391">
        <v>0</v>
      </c>
      <c r="P129" s="391">
        <v>0</v>
      </c>
      <c r="Q129" s="391">
        <v>0</v>
      </c>
      <c r="R129" s="391">
        <v>0</v>
      </c>
      <c r="S129" s="391">
        <v>0</v>
      </c>
      <c r="T129" s="391">
        <v>0</v>
      </c>
      <c r="U129" s="391">
        <v>0</v>
      </c>
      <c r="V129" s="391">
        <v>0</v>
      </c>
      <c r="W129" s="391">
        <v>0</v>
      </c>
      <c r="X129" s="391">
        <v>0</v>
      </c>
      <c r="Y129" s="391">
        <v>0</v>
      </c>
      <c r="Z129" s="392">
        <f t="shared" si="26"/>
        <v>0</v>
      </c>
      <c r="AA129" s="395"/>
    </row>
    <row r="130" spans="1:27" s="394" customFormat="1" ht="12.75" customHeight="1">
      <c r="A130" s="394">
        <f t="shared" si="14"/>
        <v>15</v>
      </c>
      <c r="B130" s="431">
        <v>150102390030101</v>
      </c>
      <c r="C130" s="434" t="s">
        <v>567</v>
      </c>
      <c r="D130" s="389">
        <f>+IF(VLOOKUP(C130,'BG SISTEMA'!B120:G386,6,FALSE)=15,VLOOKUP('CA EF'!C130,'BG SISTEMA'!B120:F386,5,FALSE),0)</f>
        <v>221459019</v>
      </c>
      <c r="E130" s="390"/>
      <c r="F130" s="390"/>
      <c r="G130" s="391">
        <v>201106419</v>
      </c>
      <c r="H130" s="391">
        <f t="shared" si="25"/>
        <v>20352600</v>
      </c>
      <c r="I130" s="391">
        <v>0</v>
      </c>
      <c r="J130" s="391">
        <v>0</v>
      </c>
      <c r="K130" s="391">
        <v>0</v>
      </c>
      <c r="L130" s="391">
        <v>0</v>
      </c>
      <c r="M130" s="391">
        <v>0</v>
      </c>
      <c r="N130" s="391">
        <f t="shared" ref="N130:N131" si="27">-$H130</f>
        <v>-20352600</v>
      </c>
      <c r="O130" s="391">
        <v>0</v>
      </c>
      <c r="P130" s="391">
        <v>0</v>
      </c>
      <c r="Q130" s="391">
        <v>0</v>
      </c>
      <c r="R130" s="391">
        <v>0</v>
      </c>
      <c r="S130" s="391">
        <v>0</v>
      </c>
      <c r="T130" s="391">
        <v>0</v>
      </c>
      <c r="U130" s="391">
        <v>0</v>
      </c>
      <c r="V130" s="391">
        <v>0</v>
      </c>
      <c r="W130" s="391">
        <v>0</v>
      </c>
      <c r="X130" s="391">
        <v>0</v>
      </c>
      <c r="Y130" s="391">
        <v>0</v>
      </c>
      <c r="Z130" s="392">
        <f t="shared" si="26"/>
        <v>0</v>
      </c>
      <c r="AA130" s="395"/>
    </row>
    <row r="131" spans="1:27" s="394" customFormat="1" ht="12.75" customHeight="1">
      <c r="A131" s="394">
        <f t="shared" si="14"/>
        <v>15</v>
      </c>
      <c r="B131" s="431">
        <v>150102390030199</v>
      </c>
      <c r="C131" s="434" t="s">
        <v>569</v>
      </c>
      <c r="D131" s="389">
        <f>+IF(VLOOKUP(C131,'BG SISTEMA'!B121:G387,6,FALSE)=15,VLOOKUP('CA EF'!C131,'BG SISTEMA'!B121:F387,5,FALSE),0)</f>
        <v>29200000</v>
      </c>
      <c r="E131" s="390"/>
      <c r="F131" s="390"/>
      <c r="G131" s="391">
        <v>26000000</v>
      </c>
      <c r="H131" s="391">
        <f t="shared" si="25"/>
        <v>3200000</v>
      </c>
      <c r="I131" s="391">
        <v>0</v>
      </c>
      <c r="J131" s="391">
        <v>0</v>
      </c>
      <c r="K131" s="391">
        <v>0</v>
      </c>
      <c r="L131" s="391">
        <v>0</v>
      </c>
      <c r="M131" s="391">
        <v>0</v>
      </c>
      <c r="N131" s="391">
        <f t="shared" si="27"/>
        <v>-3200000</v>
      </c>
      <c r="O131" s="391">
        <v>0</v>
      </c>
      <c r="P131" s="391">
        <v>0</v>
      </c>
      <c r="Q131" s="391">
        <v>0</v>
      </c>
      <c r="R131" s="391">
        <v>0</v>
      </c>
      <c r="S131" s="391">
        <v>0</v>
      </c>
      <c r="T131" s="391">
        <v>0</v>
      </c>
      <c r="U131" s="391">
        <v>0</v>
      </c>
      <c r="V131" s="391">
        <v>0</v>
      </c>
      <c r="W131" s="391">
        <v>0</v>
      </c>
      <c r="X131" s="391">
        <v>0</v>
      </c>
      <c r="Y131" s="391">
        <v>0</v>
      </c>
      <c r="Z131" s="392">
        <f t="shared" si="26"/>
        <v>0</v>
      </c>
      <c r="AA131" s="395"/>
    </row>
    <row r="132" spans="1:27" s="394" customFormat="1" ht="12.75" customHeight="1">
      <c r="A132" s="394">
        <f t="shared" si="14"/>
        <v>11</v>
      </c>
      <c r="B132" s="432">
        <v>15010239903</v>
      </c>
      <c r="C132" s="433" t="s">
        <v>571</v>
      </c>
      <c r="D132" s="389">
        <f>+IF(VLOOKUP(C132,'BG SISTEMA'!B122:G388,6,FALSE)=15,VLOOKUP('CA EF'!C132,'BG SISTEMA'!B122:F388,5,FALSE),0)</f>
        <v>0</v>
      </c>
      <c r="E132" s="390"/>
      <c r="F132" s="390"/>
      <c r="G132" s="391">
        <v>0</v>
      </c>
      <c r="H132" s="391">
        <f t="shared" si="25"/>
        <v>0</v>
      </c>
      <c r="I132" s="391">
        <v>0</v>
      </c>
      <c r="J132" s="391">
        <v>0</v>
      </c>
      <c r="K132" s="391">
        <v>0</v>
      </c>
      <c r="L132" s="391">
        <v>0</v>
      </c>
      <c r="M132" s="391">
        <v>0</v>
      </c>
      <c r="N132" s="391">
        <v>0</v>
      </c>
      <c r="O132" s="391">
        <v>0</v>
      </c>
      <c r="P132" s="391">
        <v>0</v>
      </c>
      <c r="Q132" s="391">
        <v>0</v>
      </c>
      <c r="R132" s="391">
        <v>0</v>
      </c>
      <c r="S132" s="391">
        <v>0</v>
      </c>
      <c r="T132" s="391">
        <v>0</v>
      </c>
      <c r="U132" s="391">
        <v>0</v>
      </c>
      <c r="V132" s="391">
        <v>0</v>
      </c>
      <c r="W132" s="391">
        <v>0</v>
      </c>
      <c r="X132" s="391">
        <v>0</v>
      </c>
      <c r="Y132" s="391">
        <v>0</v>
      </c>
      <c r="Z132" s="392">
        <f t="shared" si="26"/>
        <v>0</v>
      </c>
      <c r="AA132" s="395"/>
    </row>
    <row r="133" spans="1:27" s="394" customFormat="1" ht="12.75" customHeight="1">
      <c r="A133" s="394">
        <f t="shared" si="14"/>
        <v>13</v>
      </c>
      <c r="B133" s="432">
        <v>1501023990301</v>
      </c>
      <c r="C133" s="433" t="s">
        <v>571</v>
      </c>
      <c r="D133" s="389">
        <f>+IF(VLOOKUP(C133,'BG SISTEMA'!B123:G389,6,FALSE)=15,VLOOKUP('CA EF'!C133,'BG SISTEMA'!B123:F389,5,FALSE),0)</f>
        <v>0</v>
      </c>
      <c r="E133" s="390"/>
      <c r="F133" s="390"/>
      <c r="G133" s="391">
        <v>0</v>
      </c>
      <c r="H133" s="391">
        <f t="shared" si="25"/>
        <v>0</v>
      </c>
      <c r="I133" s="391">
        <v>0</v>
      </c>
      <c r="J133" s="391">
        <v>0</v>
      </c>
      <c r="K133" s="391">
        <v>0</v>
      </c>
      <c r="L133" s="391">
        <v>0</v>
      </c>
      <c r="M133" s="391">
        <v>0</v>
      </c>
      <c r="N133" s="391">
        <v>0</v>
      </c>
      <c r="O133" s="391">
        <v>0</v>
      </c>
      <c r="P133" s="391">
        <v>0</v>
      </c>
      <c r="Q133" s="391">
        <v>0</v>
      </c>
      <c r="R133" s="391">
        <v>0</v>
      </c>
      <c r="S133" s="391">
        <v>0</v>
      </c>
      <c r="T133" s="391">
        <v>0</v>
      </c>
      <c r="U133" s="391">
        <v>0</v>
      </c>
      <c r="V133" s="391">
        <v>0</v>
      </c>
      <c r="W133" s="391">
        <v>0</v>
      </c>
      <c r="X133" s="391">
        <v>0</v>
      </c>
      <c r="Y133" s="391">
        <v>0</v>
      </c>
      <c r="Z133" s="392">
        <f t="shared" si="26"/>
        <v>0</v>
      </c>
      <c r="AA133" s="395"/>
    </row>
    <row r="134" spans="1:27" s="394" customFormat="1" ht="12.75" customHeight="1">
      <c r="A134" s="394">
        <f t="shared" si="14"/>
        <v>15</v>
      </c>
      <c r="B134" s="431">
        <v>150102399030101</v>
      </c>
      <c r="C134" s="434" t="s">
        <v>573</v>
      </c>
      <c r="D134" s="389">
        <f>+IF(VLOOKUP(C134,'BG SISTEMA'!B124:G390,6,FALSE)=15,VLOOKUP('CA EF'!C134,'BG SISTEMA'!B124:F390,5,FALSE),0)</f>
        <v>-20110644</v>
      </c>
      <c r="E134" s="390">
        <f>-D134</f>
        <v>20110644</v>
      </c>
      <c r="F134" s="390"/>
      <c r="G134" s="391">
        <v>0</v>
      </c>
      <c r="H134" s="391">
        <f t="shared" si="25"/>
        <v>0</v>
      </c>
      <c r="I134" s="391">
        <v>0</v>
      </c>
      <c r="J134" s="391">
        <v>0</v>
      </c>
      <c r="K134" s="391">
        <v>0</v>
      </c>
      <c r="L134" s="391">
        <v>0</v>
      </c>
      <c r="M134" s="391">
        <v>0</v>
      </c>
      <c r="N134" s="391">
        <v>0</v>
      </c>
      <c r="O134" s="391">
        <v>0</v>
      </c>
      <c r="P134" s="391">
        <v>0</v>
      </c>
      <c r="Q134" s="391">
        <v>0</v>
      </c>
      <c r="R134" s="391">
        <v>0</v>
      </c>
      <c r="S134" s="391">
        <v>0</v>
      </c>
      <c r="T134" s="391">
        <v>0</v>
      </c>
      <c r="U134" s="391">
        <v>0</v>
      </c>
      <c r="V134" s="391">
        <v>0</v>
      </c>
      <c r="W134" s="391">
        <v>0</v>
      </c>
      <c r="X134" s="391">
        <v>0</v>
      </c>
      <c r="Y134" s="391">
        <v>0</v>
      </c>
      <c r="Z134" s="392">
        <f t="shared" si="26"/>
        <v>0</v>
      </c>
      <c r="AA134" s="395"/>
    </row>
    <row r="135" spans="1:27" s="394" customFormat="1" ht="12.75" customHeight="1">
      <c r="A135" s="394">
        <f t="shared" si="14"/>
        <v>15</v>
      </c>
      <c r="B135" s="431">
        <v>150102399030199</v>
      </c>
      <c r="C135" s="434" t="s">
        <v>575</v>
      </c>
      <c r="D135" s="389">
        <f>+IF(VLOOKUP(C135,'BG SISTEMA'!B125:G391,6,FALSE)=15,VLOOKUP('CA EF'!C135,'BG SISTEMA'!B125:F391,5,FALSE),0)</f>
        <v>-2599998</v>
      </c>
      <c r="E135" s="390">
        <f>-D135</f>
        <v>2599998</v>
      </c>
      <c r="F135" s="390"/>
      <c r="G135" s="391">
        <v>0</v>
      </c>
      <c r="H135" s="391">
        <f t="shared" si="25"/>
        <v>0</v>
      </c>
      <c r="I135" s="391">
        <v>0</v>
      </c>
      <c r="J135" s="391">
        <v>0</v>
      </c>
      <c r="K135" s="391">
        <v>0</v>
      </c>
      <c r="L135" s="391">
        <v>0</v>
      </c>
      <c r="M135" s="391">
        <v>0</v>
      </c>
      <c r="N135" s="391">
        <v>0</v>
      </c>
      <c r="O135" s="391">
        <v>0</v>
      </c>
      <c r="P135" s="391">
        <v>0</v>
      </c>
      <c r="Q135" s="391">
        <v>0</v>
      </c>
      <c r="R135" s="391">
        <v>0</v>
      </c>
      <c r="S135" s="391">
        <v>0</v>
      </c>
      <c r="T135" s="391">
        <v>0</v>
      </c>
      <c r="U135" s="391">
        <v>0</v>
      </c>
      <c r="V135" s="391">
        <v>0</v>
      </c>
      <c r="W135" s="391">
        <v>0</v>
      </c>
      <c r="X135" s="391">
        <v>0</v>
      </c>
      <c r="Y135" s="391">
        <v>0</v>
      </c>
      <c r="Z135" s="392">
        <f t="shared" si="26"/>
        <v>0</v>
      </c>
      <c r="AA135" s="395"/>
    </row>
    <row r="136" spans="1:27" s="394" customFormat="1" ht="12.75" customHeight="1">
      <c r="A136" s="394">
        <f t="shared" si="14"/>
        <v>5</v>
      </c>
      <c r="B136" s="432">
        <v>15020</v>
      </c>
      <c r="C136" s="433" t="s">
        <v>576</v>
      </c>
      <c r="D136" s="389">
        <f>+IF(VLOOKUP(C136,'BG SISTEMA'!B126:G392,6,FALSE)=15,VLOOKUP('CA EF'!C136,'BG SISTEMA'!B126:F392,5,FALSE),0)</f>
        <v>0</v>
      </c>
      <c r="E136" s="390"/>
      <c r="F136" s="390"/>
      <c r="G136" s="391">
        <v>0</v>
      </c>
      <c r="H136" s="391">
        <f t="shared" si="25"/>
        <v>0</v>
      </c>
      <c r="I136" s="391">
        <v>0</v>
      </c>
      <c r="J136" s="391">
        <v>0</v>
      </c>
      <c r="K136" s="391">
        <v>0</v>
      </c>
      <c r="L136" s="391">
        <v>0</v>
      </c>
      <c r="M136" s="391">
        <v>0</v>
      </c>
      <c r="N136" s="391">
        <v>0</v>
      </c>
      <c r="O136" s="391">
        <v>0</v>
      </c>
      <c r="P136" s="391">
        <v>0</v>
      </c>
      <c r="Q136" s="391">
        <v>0</v>
      </c>
      <c r="R136" s="391">
        <v>0</v>
      </c>
      <c r="S136" s="391">
        <v>0</v>
      </c>
      <c r="T136" s="391">
        <v>0</v>
      </c>
      <c r="U136" s="391">
        <v>0</v>
      </c>
      <c r="V136" s="391">
        <v>0</v>
      </c>
      <c r="W136" s="391">
        <v>0</v>
      </c>
      <c r="X136" s="391">
        <v>0</v>
      </c>
      <c r="Y136" s="391">
        <v>0</v>
      </c>
      <c r="Z136" s="392">
        <f t="shared" si="26"/>
        <v>0</v>
      </c>
      <c r="AA136" s="393"/>
    </row>
    <row r="137" spans="1:27" s="394" customFormat="1" ht="12.75" customHeight="1">
      <c r="A137" s="394">
        <f t="shared" si="14"/>
        <v>8</v>
      </c>
      <c r="B137" s="432">
        <v>15020241</v>
      </c>
      <c r="C137" s="433" t="s">
        <v>576</v>
      </c>
      <c r="D137" s="389">
        <f>+IF(VLOOKUP(C137,'BG SISTEMA'!B127:G393,6,FALSE)=15,VLOOKUP('CA EF'!C137,'BG SISTEMA'!B127:F393,5,FALSE),0)</f>
        <v>0</v>
      </c>
      <c r="E137" s="390"/>
      <c r="F137" s="390"/>
      <c r="G137" s="391">
        <v>0</v>
      </c>
      <c r="H137" s="391">
        <f t="shared" si="25"/>
        <v>0</v>
      </c>
      <c r="I137" s="391">
        <v>0</v>
      </c>
      <c r="J137" s="391">
        <v>0</v>
      </c>
      <c r="K137" s="391">
        <v>0</v>
      </c>
      <c r="L137" s="391">
        <v>0</v>
      </c>
      <c r="M137" s="391">
        <v>0</v>
      </c>
      <c r="N137" s="391">
        <v>0</v>
      </c>
      <c r="O137" s="391">
        <v>0</v>
      </c>
      <c r="P137" s="391">
        <v>0</v>
      </c>
      <c r="Q137" s="391">
        <v>0</v>
      </c>
      <c r="R137" s="391">
        <v>0</v>
      </c>
      <c r="S137" s="391">
        <v>0</v>
      </c>
      <c r="T137" s="391">
        <v>0</v>
      </c>
      <c r="U137" s="391">
        <v>0</v>
      </c>
      <c r="V137" s="391">
        <v>0</v>
      </c>
      <c r="W137" s="391">
        <v>0</v>
      </c>
      <c r="X137" s="391">
        <v>0</v>
      </c>
      <c r="Y137" s="391">
        <v>0</v>
      </c>
      <c r="Z137" s="392">
        <f t="shared" si="26"/>
        <v>0</v>
      </c>
      <c r="AA137" s="395"/>
    </row>
    <row r="138" spans="1:27" s="394" customFormat="1" ht="12.75" customHeight="1">
      <c r="A138" s="394">
        <f t="shared" si="14"/>
        <v>11</v>
      </c>
      <c r="B138" s="432">
        <v>15020241001</v>
      </c>
      <c r="C138" s="433" t="s">
        <v>577</v>
      </c>
      <c r="D138" s="389">
        <f>+IF(VLOOKUP(C138,'BG SISTEMA'!B128:G394,6,FALSE)=15,VLOOKUP('CA EF'!C138,'BG SISTEMA'!B128:F394,5,FALSE),0)</f>
        <v>0</v>
      </c>
      <c r="E138" s="390"/>
      <c r="F138" s="390"/>
      <c r="G138" s="391">
        <v>0</v>
      </c>
      <c r="H138" s="391">
        <f t="shared" si="25"/>
        <v>0</v>
      </c>
      <c r="I138" s="391">
        <v>0</v>
      </c>
      <c r="J138" s="391">
        <v>0</v>
      </c>
      <c r="K138" s="391">
        <v>0</v>
      </c>
      <c r="L138" s="391">
        <v>0</v>
      </c>
      <c r="M138" s="391">
        <v>0</v>
      </c>
      <c r="N138" s="391">
        <v>0</v>
      </c>
      <c r="O138" s="391">
        <v>0</v>
      </c>
      <c r="P138" s="391">
        <v>0</v>
      </c>
      <c r="Q138" s="391">
        <v>0</v>
      </c>
      <c r="R138" s="391">
        <v>0</v>
      </c>
      <c r="S138" s="391">
        <v>0</v>
      </c>
      <c r="T138" s="391">
        <v>0</v>
      </c>
      <c r="U138" s="391">
        <v>0</v>
      </c>
      <c r="V138" s="391">
        <v>0</v>
      </c>
      <c r="W138" s="391">
        <v>0</v>
      </c>
      <c r="X138" s="391">
        <v>0</v>
      </c>
      <c r="Y138" s="391">
        <v>0</v>
      </c>
      <c r="Z138" s="392">
        <f t="shared" si="26"/>
        <v>0</v>
      </c>
      <c r="AA138" s="395"/>
    </row>
    <row r="139" spans="1:27" s="394" customFormat="1" ht="12.75" customHeight="1">
      <c r="A139" s="394">
        <f t="shared" si="14"/>
        <v>13</v>
      </c>
      <c r="B139" s="432">
        <v>1502024100101</v>
      </c>
      <c r="C139" s="433" t="s">
        <v>577</v>
      </c>
      <c r="D139" s="389">
        <f>+IF(VLOOKUP(C139,'BG SISTEMA'!B129:G395,6,FALSE)=15,VLOOKUP('CA EF'!C139,'BG SISTEMA'!B129:F395,5,FALSE),0)</f>
        <v>0</v>
      </c>
      <c r="E139" s="390"/>
      <c r="F139" s="390"/>
      <c r="G139" s="391">
        <v>0</v>
      </c>
      <c r="H139" s="391">
        <f t="shared" si="25"/>
        <v>0</v>
      </c>
      <c r="I139" s="391">
        <v>0</v>
      </c>
      <c r="J139" s="391">
        <v>0</v>
      </c>
      <c r="K139" s="391">
        <v>0</v>
      </c>
      <c r="L139" s="391">
        <v>0</v>
      </c>
      <c r="M139" s="391">
        <v>0</v>
      </c>
      <c r="N139" s="391">
        <v>0</v>
      </c>
      <c r="O139" s="391">
        <v>0</v>
      </c>
      <c r="P139" s="391">
        <v>0</v>
      </c>
      <c r="Q139" s="391">
        <v>0</v>
      </c>
      <c r="R139" s="391">
        <v>0</v>
      </c>
      <c r="S139" s="391">
        <v>0</v>
      </c>
      <c r="T139" s="391">
        <v>0</v>
      </c>
      <c r="U139" s="391">
        <v>0</v>
      </c>
      <c r="V139" s="391">
        <v>0</v>
      </c>
      <c r="W139" s="391">
        <v>0</v>
      </c>
      <c r="X139" s="391">
        <v>0</v>
      </c>
      <c r="Y139" s="391">
        <v>0</v>
      </c>
      <c r="Z139" s="392">
        <f t="shared" si="26"/>
        <v>0</v>
      </c>
      <c r="AA139" s="395"/>
    </row>
    <row r="140" spans="1:27" s="394" customFormat="1" ht="12.75" customHeight="1">
      <c r="A140" s="394">
        <f t="shared" si="14"/>
        <v>15</v>
      </c>
      <c r="B140" s="431">
        <v>150202410010199</v>
      </c>
      <c r="C140" s="434" t="s">
        <v>578</v>
      </c>
      <c r="D140" s="389">
        <f>+IF(VLOOKUP(C140,'BG SISTEMA'!B130:G396,6,FALSE)=15,VLOOKUP('CA EF'!C140,'BG SISTEMA'!B130:F396,5,FALSE),0)</f>
        <v>403467500</v>
      </c>
      <c r="E140" s="390"/>
      <c r="F140" s="390"/>
      <c r="G140" s="391">
        <v>403467500</v>
      </c>
      <c r="H140" s="391">
        <f t="shared" si="25"/>
        <v>0</v>
      </c>
      <c r="I140" s="391">
        <v>0</v>
      </c>
      <c r="J140" s="391">
        <v>0</v>
      </c>
      <c r="K140" s="391">
        <v>0</v>
      </c>
      <c r="L140" s="391">
        <v>0</v>
      </c>
      <c r="M140" s="391">
        <v>0</v>
      </c>
      <c r="N140" s="391">
        <v>0</v>
      </c>
      <c r="O140" s="391">
        <v>0</v>
      </c>
      <c r="P140" s="391">
        <v>0</v>
      </c>
      <c r="Q140" s="391">
        <v>0</v>
      </c>
      <c r="R140" s="391">
        <v>0</v>
      </c>
      <c r="S140" s="391">
        <v>0</v>
      </c>
      <c r="T140" s="391">
        <v>0</v>
      </c>
      <c r="U140" s="391">
        <v>0</v>
      </c>
      <c r="V140" s="391">
        <v>0</v>
      </c>
      <c r="W140" s="391">
        <v>0</v>
      </c>
      <c r="X140" s="391">
        <v>0</v>
      </c>
      <c r="Y140" s="391">
        <v>0</v>
      </c>
      <c r="Z140" s="392">
        <f t="shared" si="26"/>
        <v>0</v>
      </c>
      <c r="AA140" s="395"/>
    </row>
    <row r="141" spans="1:27" s="394" customFormat="1" ht="12.75" customHeight="1">
      <c r="A141" s="394">
        <f t="shared" si="14"/>
        <v>11</v>
      </c>
      <c r="B141" s="432">
        <v>15020241901</v>
      </c>
      <c r="C141" s="433" t="s">
        <v>579</v>
      </c>
      <c r="D141" s="389">
        <f>+IF(VLOOKUP(C141,'BG SISTEMA'!B131:G397,6,FALSE)=15,VLOOKUP('CA EF'!C141,'BG SISTEMA'!B131:F397,5,FALSE),0)</f>
        <v>0</v>
      </c>
      <c r="E141" s="390"/>
      <c r="F141" s="390"/>
      <c r="G141" s="391">
        <v>0</v>
      </c>
      <c r="H141" s="391">
        <f t="shared" si="25"/>
        <v>0</v>
      </c>
      <c r="I141" s="391">
        <v>0</v>
      </c>
      <c r="J141" s="391">
        <v>0</v>
      </c>
      <c r="K141" s="391">
        <v>0</v>
      </c>
      <c r="L141" s="391">
        <v>0</v>
      </c>
      <c r="M141" s="391">
        <v>0</v>
      </c>
      <c r="N141" s="391">
        <v>0</v>
      </c>
      <c r="O141" s="391">
        <v>0</v>
      </c>
      <c r="P141" s="391">
        <v>0</v>
      </c>
      <c r="Q141" s="391">
        <v>0</v>
      </c>
      <c r="R141" s="391">
        <v>0</v>
      </c>
      <c r="S141" s="391">
        <v>0</v>
      </c>
      <c r="T141" s="391">
        <v>0</v>
      </c>
      <c r="U141" s="391">
        <v>0</v>
      </c>
      <c r="V141" s="391">
        <v>0</v>
      </c>
      <c r="W141" s="391">
        <v>0</v>
      </c>
      <c r="X141" s="391">
        <v>0</v>
      </c>
      <c r="Y141" s="391">
        <v>0</v>
      </c>
      <c r="Z141" s="392">
        <f t="shared" si="26"/>
        <v>0</v>
      </c>
      <c r="AA141" s="393"/>
    </row>
    <row r="142" spans="1:27" s="394" customFormat="1" ht="12.75" customHeight="1">
      <c r="A142" s="394">
        <f t="shared" si="14"/>
        <v>13</v>
      </c>
      <c r="B142" s="432">
        <v>1502024190101</v>
      </c>
      <c r="C142" s="433" t="s">
        <v>579</v>
      </c>
      <c r="D142" s="389">
        <f>+IF(VLOOKUP(C142,'BG SISTEMA'!B132:G398,6,FALSE)=15,VLOOKUP('CA EF'!C142,'BG SISTEMA'!B132:F398,5,FALSE),0)</f>
        <v>0</v>
      </c>
      <c r="E142" s="390"/>
      <c r="F142" s="390"/>
      <c r="G142" s="391">
        <v>0</v>
      </c>
      <c r="H142" s="391">
        <f t="shared" si="25"/>
        <v>0</v>
      </c>
      <c r="I142" s="391">
        <v>0</v>
      </c>
      <c r="J142" s="391">
        <v>0</v>
      </c>
      <c r="K142" s="391">
        <v>0</v>
      </c>
      <c r="L142" s="391">
        <v>0</v>
      </c>
      <c r="M142" s="391">
        <v>0</v>
      </c>
      <c r="N142" s="391">
        <v>0</v>
      </c>
      <c r="O142" s="391">
        <v>0</v>
      </c>
      <c r="P142" s="391">
        <v>0</v>
      </c>
      <c r="Q142" s="391">
        <v>0</v>
      </c>
      <c r="R142" s="391">
        <v>0</v>
      </c>
      <c r="S142" s="391">
        <v>0</v>
      </c>
      <c r="T142" s="391">
        <v>0</v>
      </c>
      <c r="U142" s="391">
        <v>0</v>
      </c>
      <c r="V142" s="391">
        <v>0</v>
      </c>
      <c r="W142" s="391">
        <v>0</v>
      </c>
      <c r="X142" s="391">
        <v>0</v>
      </c>
      <c r="Y142" s="391">
        <v>0</v>
      </c>
      <c r="Z142" s="392">
        <f t="shared" si="26"/>
        <v>0</v>
      </c>
      <c r="AA142" s="395"/>
    </row>
    <row r="143" spans="1:27" s="394" customFormat="1" ht="12.75" customHeight="1">
      <c r="A143" s="394">
        <f t="shared" si="14"/>
        <v>15</v>
      </c>
      <c r="B143" s="431">
        <v>150202419010199</v>
      </c>
      <c r="C143" s="434" t="s">
        <v>580</v>
      </c>
      <c r="D143" s="389">
        <f>+IF(VLOOKUP(C143,'BG SISTEMA'!B133:G399,6,FALSE)=15,VLOOKUP('CA EF'!C143,'BG SISTEMA'!B133:F399,5,FALSE),0)</f>
        <v>-40346748</v>
      </c>
      <c r="E143" s="390">
        <f>-D143</f>
        <v>40346748</v>
      </c>
      <c r="F143" s="390"/>
      <c r="G143" s="391">
        <v>0</v>
      </c>
      <c r="H143" s="391">
        <f t="shared" si="25"/>
        <v>0</v>
      </c>
      <c r="I143" s="391">
        <v>0</v>
      </c>
      <c r="J143" s="391">
        <v>0</v>
      </c>
      <c r="K143" s="391">
        <v>0</v>
      </c>
      <c r="L143" s="391">
        <v>0</v>
      </c>
      <c r="M143" s="391">
        <v>0</v>
      </c>
      <c r="N143" s="391">
        <v>0</v>
      </c>
      <c r="O143" s="391">
        <v>0</v>
      </c>
      <c r="P143" s="391">
        <v>0</v>
      </c>
      <c r="Q143" s="391">
        <v>0</v>
      </c>
      <c r="R143" s="391">
        <v>0</v>
      </c>
      <c r="S143" s="391">
        <v>0</v>
      </c>
      <c r="T143" s="391">
        <v>0</v>
      </c>
      <c r="U143" s="391">
        <v>0</v>
      </c>
      <c r="V143" s="391">
        <v>0</v>
      </c>
      <c r="W143" s="391">
        <v>0</v>
      </c>
      <c r="X143" s="391">
        <v>0</v>
      </c>
      <c r="Y143" s="391">
        <v>0</v>
      </c>
      <c r="Z143" s="392">
        <f t="shared" si="26"/>
        <v>0</v>
      </c>
      <c r="AA143" s="395"/>
    </row>
    <row r="144" spans="1:27" s="394" customFormat="1" ht="12.75" customHeight="1">
      <c r="A144" s="394">
        <f t="shared" ref="A144:A212" si="28">+LEN(B144)</f>
        <v>1</v>
      </c>
      <c r="B144" s="432">
        <v>2</v>
      </c>
      <c r="C144" s="433" t="s">
        <v>4</v>
      </c>
      <c r="D144" s="389">
        <f>+IF(VLOOKUP(C144,'BG SISTEMA'!B134:G400,6,FALSE)=15,VLOOKUP('CA EF'!C144,'BG SISTEMA'!B134:F400,5,FALSE),0)</f>
        <v>0</v>
      </c>
      <c r="E144" s="390"/>
      <c r="F144" s="390"/>
      <c r="G144" s="391">
        <v>0</v>
      </c>
      <c r="H144" s="391">
        <f t="shared" ref="H144:H204" si="29">+D144-E144+F144-G144</f>
        <v>0</v>
      </c>
      <c r="I144" s="391">
        <v>0</v>
      </c>
      <c r="J144" s="391">
        <v>0</v>
      </c>
      <c r="K144" s="391">
        <v>0</v>
      </c>
      <c r="L144" s="391">
        <v>0</v>
      </c>
      <c r="M144" s="391">
        <v>0</v>
      </c>
      <c r="N144" s="391">
        <v>0</v>
      </c>
      <c r="O144" s="391">
        <v>0</v>
      </c>
      <c r="P144" s="391">
        <v>0</v>
      </c>
      <c r="Q144" s="391">
        <v>0</v>
      </c>
      <c r="R144" s="391">
        <v>0</v>
      </c>
      <c r="S144" s="391">
        <v>0</v>
      </c>
      <c r="T144" s="391">
        <v>0</v>
      </c>
      <c r="U144" s="391">
        <v>0</v>
      </c>
      <c r="V144" s="391">
        <v>0</v>
      </c>
      <c r="W144" s="391">
        <v>0</v>
      </c>
      <c r="X144" s="391">
        <v>0</v>
      </c>
      <c r="Y144" s="391">
        <v>0</v>
      </c>
      <c r="Z144" s="392">
        <f t="shared" si="26"/>
        <v>0</v>
      </c>
      <c r="AA144" s="395"/>
    </row>
    <row r="145" spans="1:27" s="394" customFormat="1" ht="12.75" customHeight="1">
      <c r="A145" s="394">
        <f t="shared" si="28"/>
        <v>2</v>
      </c>
      <c r="B145" s="432">
        <v>21</v>
      </c>
      <c r="C145" s="433" t="s">
        <v>583</v>
      </c>
      <c r="D145" s="389">
        <f>+IF(VLOOKUP(C145,'BG SISTEMA'!B135:G401,6,FALSE)=15,VLOOKUP('CA EF'!C145,'BG SISTEMA'!B135:F401,5,FALSE),0)</f>
        <v>0</v>
      </c>
      <c r="E145" s="390"/>
      <c r="F145" s="390"/>
      <c r="G145" s="391">
        <v>0</v>
      </c>
      <c r="H145" s="391">
        <f t="shared" si="29"/>
        <v>0</v>
      </c>
      <c r="I145" s="391">
        <v>0</v>
      </c>
      <c r="J145" s="391">
        <v>0</v>
      </c>
      <c r="K145" s="391">
        <v>0</v>
      </c>
      <c r="L145" s="391">
        <v>0</v>
      </c>
      <c r="M145" s="391">
        <v>0</v>
      </c>
      <c r="N145" s="391">
        <v>0</v>
      </c>
      <c r="O145" s="391">
        <v>0</v>
      </c>
      <c r="P145" s="391">
        <v>0</v>
      </c>
      <c r="Q145" s="391">
        <v>0</v>
      </c>
      <c r="R145" s="391">
        <v>0</v>
      </c>
      <c r="S145" s="391">
        <v>0</v>
      </c>
      <c r="T145" s="391">
        <v>0</v>
      </c>
      <c r="U145" s="391">
        <v>0</v>
      </c>
      <c r="V145" s="391">
        <v>0</v>
      </c>
      <c r="W145" s="391">
        <v>0</v>
      </c>
      <c r="X145" s="391">
        <v>0</v>
      </c>
      <c r="Y145" s="391">
        <v>0</v>
      </c>
      <c r="Z145" s="392">
        <f t="shared" si="26"/>
        <v>0</v>
      </c>
      <c r="AA145" s="395"/>
    </row>
    <row r="146" spans="1:27" s="394" customFormat="1" ht="12.75" customHeight="1">
      <c r="A146" s="394">
        <f t="shared" si="28"/>
        <v>5</v>
      </c>
      <c r="B146" s="432">
        <v>21010</v>
      </c>
      <c r="C146" s="433" t="s">
        <v>286</v>
      </c>
      <c r="D146" s="389">
        <f>+IF(VLOOKUP(C146,'BG SISTEMA'!B136:G402,6,FALSE)=15,VLOOKUP('CA EF'!C146,'BG SISTEMA'!B136:F402,5,FALSE),0)</f>
        <v>0</v>
      </c>
      <c r="E146" s="390"/>
      <c r="F146" s="390"/>
      <c r="G146" s="391">
        <v>0</v>
      </c>
      <c r="H146" s="391">
        <f t="shared" si="29"/>
        <v>0</v>
      </c>
      <c r="I146" s="391">
        <v>0</v>
      </c>
      <c r="J146" s="391">
        <v>0</v>
      </c>
      <c r="K146" s="391">
        <v>0</v>
      </c>
      <c r="L146" s="391">
        <v>0</v>
      </c>
      <c r="M146" s="391">
        <v>0</v>
      </c>
      <c r="N146" s="391">
        <v>0</v>
      </c>
      <c r="O146" s="391">
        <v>0</v>
      </c>
      <c r="P146" s="391">
        <v>0</v>
      </c>
      <c r="Q146" s="391">
        <v>0</v>
      </c>
      <c r="R146" s="391">
        <v>0</v>
      </c>
      <c r="S146" s="391">
        <v>0</v>
      </c>
      <c r="T146" s="391">
        <v>0</v>
      </c>
      <c r="U146" s="391">
        <v>0</v>
      </c>
      <c r="V146" s="391">
        <v>0</v>
      </c>
      <c r="W146" s="391">
        <v>0</v>
      </c>
      <c r="X146" s="391">
        <v>0</v>
      </c>
      <c r="Y146" s="391">
        <v>0</v>
      </c>
      <c r="Z146" s="392">
        <f t="shared" si="26"/>
        <v>0</v>
      </c>
      <c r="AA146" s="395"/>
    </row>
    <row r="147" spans="1:27" s="394" customFormat="1" ht="12.75" customHeight="1">
      <c r="A147" s="394">
        <f t="shared" si="28"/>
        <v>8</v>
      </c>
      <c r="B147" s="432">
        <v>21010102</v>
      </c>
      <c r="C147" s="433" t="s">
        <v>586</v>
      </c>
      <c r="D147" s="389">
        <f>+IF(VLOOKUP(C147,'BG SISTEMA'!B137:G403,6,FALSE)=15,VLOOKUP('CA EF'!C147,'BG SISTEMA'!B137:F403,5,FALSE),0)</f>
        <v>0</v>
      </c>
      <c r="E147" s="390"/>
      <c r="F147" s="390"/>
      <c r="G147" s="391">
        <v>0</v>
      </c>
      <c r="H147" s="391">
        <f t="shared" si="29"/>
        <v>0</v>
      </c>
      <c r="I147" s="391">
        <v>0</v>
      </c>
      <c r="J147" s="391">
        <v>0</v>
      </c>
      <c r="K147" s="391">
        <v>0</v>
      </c>
      <c r="L147" s="391">
        <v>0</v>
      </c>
      <c r="M147" s="391">
        <v>0</v>
      </c>
      <c r="N147" s="391">
        <v>0</v>
      </c>
      <c r="O147" s="391">
        <v>0</v>
      </c>
      <c r="P147" s="391">
        <v>0</v>
      </c>
      <c r="Q147" s="391">
        <v>0</v>
      </c>
      <c r="R147" s="391">
        <v>0</v>
      </c>
      <c r="S147" s="391">
        <v>0</v>
      </c>
      <c r="T147" s="391">
        <v>0</v>
      </c>
      <c r="U147" s="391">
        <v>0</v>
      </c>
      <c r="V147" s="391">
        <v>0</v>
      </c>
      <c r="W147" s="391">
        <v>0</v>
      </c>
      <c r="X147" s="391">
        <v>0</v>
      </c>
      <c r="Y147" s="391">
        <v>0</v>
      </c>
      <c r="Z147" s="392">
        <f t="shared" si="26"/>
        <v>0</v>
      </c>
      <c r="AA147" s="395"/>
    </row>
    <row r="148" spans="1:27" s="394" customFormat="1" ht="12.75" customHeight="1">
      <c r="A148" s="394">
        <f t="shared" si="28"/>
        <v>11</v>
      </c>
      <c r="B148" s="432">
        <v>21010102001</v>
      </c>
      <c r="C148" s="433" t="s">
        <v>588</v>
      </c>
      <c r="D148" s="389">
        <f>+IF(VLOOKUP(C148,'BG SISTEMA'!B138:G404,6,FALSE)=15,VLOOKUP('CA EF'!C148,'BG SISTEMA'!B138:F404,5,FALSE),0)</f>
        <v>0</v>
      </c>
      <c r="E148" s="390"/>
      <c r="F148" s="390"/>
      <c r="G148" s="391">
        <v>0</v>
      </c>
      <c r="H148" s="391">
        <f t="shared" si="29"/>
        <v>0</v>
      </c>
      <c r="I148" s="391">
        <v>0</v>
      </c>
      <c r="J148" s="391">
        <v>0</v>
      </c>
      <c r="K148" s="391">
        <v>0</v>
      </c>
      <c r="L148" s="391">
        <v>0</v>
      </c>
      <c r="M148" s="391">
        <v>0</v>
      </c>
      <c r="N148" s="391">
        <v>0</v>
      </c>
      <c r="O148" s="391">
        <v>0</v>
      </c>
      <c r="P148" s="391">
        <v>0</v>
      </c>
      <c r="Q148" s="391">
        <v>0</v>
      </c>
      <c r="R148" s="391">
        <v>0</v>
      </c>
      <c r="S148" s="391">
        <v>0</v>
      </c>
      <c r="T148" s="391">
        <v>0</v>
      </c>
      <c r="U148" s="391">
        <v>0</v>
      </c>
      <c r="V148" s="391">
        <v>0</v>
      </c>
      <c r="W148" s="391">
        <v>0</v>
      </c>
      <c r="X148" s="391">
        <v>0</v>
      </c>
      <c r="Y148" s="391">
        <v>0</v>
      </c>
      <c r="Z148" s="392">
        <f t="shared" si="26"/>
        <v>0</v>
      </c>
      <c r="AA148" s="393"/>
    </row>
    <row r="149" spans="1:27" s="394" customFormat="1" ht="12.75" customHeight="1">
      <c r="A149" s="394">
        <f t="shared" si="28"/>
        <v>13</v>
      </c>
      <c r="B149" s="432">
        <v>2101010200101</v>
      </c>
      <c r="C149" s="433" t="s">
        <v>588</v>
      </c>
      <c r="D149" s="389">
        <f>+IF(VLOOKUP(C149,'BG SISTEMA'!B139:G405,6,FALSE)=15,VLOOKUP('CA EF'!C149,'BG SISTEMA'!B139:F405,5,FALSE),0)</f>
        <v>0</v>
      </c>
      <c r="E149" s="390"/>
      <c r="F149" s="390"/>
      <c r="G149" s="391">
        <v>0</v>
      </c>
      <c r="H149" s="391">
        <f t="shared" si="29"/>
        <v>0</v>
      </c>
      <c r="I149" s="391">
        <v>0</v>
      </c>
      <c r="J149" s="391">
        <v>0</v>
      </c>
      <c r="K149" s="391">
        <v>0</v>
      </c>
      <c r="L149" s="391">
        <v>0</v>
      </c>
      <c r="M149" s="391">
        <v>0</v>
      </c>
      <c r="N149" s="391">
        <v>0</v>
      </c>
      <c r="O149" s="391">
        <v>0</v>
      </c>
      <c r="P149" s="391">
        <v>0</v>
      </c>
      <c r="Q149" s="391">
        <v>0</v>
      </c>
      <c r="R149" s="391">
        <v>0</v>
      </c>
      <c r="S149" s="391">
        <v>0</v>
      </c>
      <c r="T149" s="391">
        <v>0</v>
      </c>
      <c r="U149" s="391">
        <v>0</v>
      </c>
      <c r="V149" s="391">
        <v>0</v>
      </c>
      <c r="W149" s="391">
        <v>0</v>
      </c>
      <c r="X149" s="391">
        <v>0</v>
      </c>
      <c r="Y149" s="391">
        <v>0</v>
      </c>
      <c r="Z149" s="392">
        <f t="shared" si="26"/>
        <v>0</v>
      </c>
      <c r="AA149" s="395"/>
    </row>
    <row r="150" spans="1:27" s="394" customFormat="1" ht="12.75" customHeight="1">
      <c r="A150" s="394">
        <f t="shared" si="28"/>
        <v>15</v>
      </c>
      <c r="B150" s="431">
        <v>210101020010199</v>
      </c>
      <c r="C150" s="434" t="s">
        <v>590</v>
      </c>
      <c r="D150" s="389">
        <f>+IF(VLOOKUP(C150,'BG SISTEMA'!B140:G406,6,FALSE)=15,VLOOKUP('CA EF'!C150,'BG SISTEMA'!B140:F406,5,FALSE),0)</f>
        <v>-1726650</v>
      </c>
      <c r="E150" s="390"/>
      <c r="F150" s="390"/>
      <c r="G150" s="391">
        <v>-1250000</v>
      </c>
      <c r="H150" s="391">
        <f t="shared" si="29"/>
        <v>-476650</v>
      </c>
      <c r="I150" s="391">
        <v>0</v>
      </c>
      <c r="J150" s="391">
        <v>0</v>
      </c>
      <c r="K150" s="391">
        <v>0</v>
      </c>
      <c r="L150" s="391">
        <v>0</v>
      </c>
      <c r="M150" s="391">
        <v>0</v>
      </c>
      <c r="N150" s="391">
        <f t="shared" ref="N150" si="30">-$H150</f>
        <v>476650</v>
      </c>
      <c r="O150" s="391">
        <v>0</v>
      </c>
      <c r="P150" s="391">
        <v>0</v>
      </c>
      <c r="Q150" s="391">
        <v>0</v>
      </c>
      <c r="R150" s="391">
        <v>0</v>
      </c>
      <c r="S150" s="391">
        <v>0</v>
      </c>
      <c r="T150" s="391">
        <v>0</v>
      </c>
      <c r="U150" s="391">
        <v>0</v>
      </c>
      <c r="V150" s="391">
        <v>0</v>
      </c>
      <c r="W150" s="391">
        <v>0</v>
      </c>
      <c r="X150" s="391">
        <v>0</v>
      </c>
      <c r="Y150" s="391">
        <v>0</v>
      </c>
      <c r="Z150" s="392">
        <f t="shared" si="26"/>
        <v>0</v>
      </c>
      <c r="AA150" s="395"/>
    </row>
    <row r="151" spans="1:27" s="394" customFormat="1" ht="12.75" customHeight="1">
      <c r="A151" s="394">
        <f t="shared" si="28"/>
        <v>11</v>
      </c>
      <c r="B151" s="432">
        <v>21010102002</v>
      </c>
      <c r="C151" s="433" t="s">
        <v>592</v>
      </c>
      <c r="D151" s="389">
        <f>+IF(VLOOKUP(C151,'BG SISTEMA'!B141:G407,6,FALSE)=15,VLOOKUP('CA EF'!C151,'BG SISTEMA'!B141:F407,5,FALSE),0)</f>
        <v>0</v>
      </c>
      <c r="E151" s="390"/>
      <c r="F151" s="390"/>
      <c r="G151" s="391">
        <v>0</v>
      </c>
      <c r="H151" s="391">
        <f t="shared" si="29"/>
        <v>0</v>
      </c>
      <c r="I151" s="391">
        <v>0</v>
      </c>
      <c r="J151" s="391">
        <v>0</v>
      </c>
      <c r="K151" s="391">
        <v>0</v>
      </c>
      <c r="L151" s="391">
        <v>0</v>
      </c>
      <c r="M151" s="391">
        <v>0</v>
      </c>
      <c r="N151" s="391">
        <v>0</v>
      </c>
      <c r="O151" s="391">
        <v>0</v>
      </c>
      <c r="P151" s="391">
        <v>0</v>
      </c>
      <c r="Q151" s="391">
        <v>0</v>
      </c>
      <c r="R151" s="391">
        <v>0</v>
      </c>
      <c r="S151" s="391">
        <v>0</v>
      </c>
      <c r="T151" s="391">
        <v>0</v>
      </c>
      <c r="U151" s="391">
        <v>0</v>
      </c>
      <c r="V151" s="391">
        <v>0</v>
      </c>
      <c r="W151" s="391">
        <v>0</v>
      </c>
      <c r="X151" s="391">
        <v>0</v>
      </c>
      <c r="Y151" s="391">
        <v>0</v>
      </c>
      <c r="Z151" s="392">
        <f t="shared" si="26"/>
        <v>0</v>
      </c>
      <c r="AA151" s="395"/>
    </row>
    <row r="152" spans="1:27" s="394" customFormat="1" ht="12.75" customHeight="1">
      <c r="A152" s="394">
        <f t="shared" si="28"/>
        <v>13</v>
      </c>
      <c r="B152" s="432">
        <v>2101010200201</v>
      </c>
      <c r="C152" s="433" t="s">
        <v>592</v>
      </c>
      <c r="D152" s="389">
        <f>+IF(VLOOKUP(C152,'BG SISTEMA'!B142:G408,6,FALSE)=15,VLOOKUP('CA EF'!C152,'BG SISTEMA'!B142:F408,5,FALSE),0)</f>
        <v>0</v>
      </c>
      <c r="E152" s="390"/>
      <c r="F152" s="390"/>
      <c r="G152" s="391">
        <v>0</v>
      </c>
      <c r="H152" s="391">
        <f t="shared" si="29"/>
        <v>0</v>
      </c>
      <c r="I152" s="391">
        <v>0</v>
      </c>
      <c r="J152" s="391">
        <v>0</v>
      </c>
      <c r="K152" s="391">
        <v>0</v>
      </c>
      <c r="L152" s="391">
        <v>0</v>
      </c>
      <c r="M152" s="391">
        <v>0</v>
      </c>
      <c r="N152" s="391">
        <v>0</v>
      </c>
      <c r="O152" s="391">
        <v>0</v>
      </c>
      <c r="P152" s="391">
        <v>0</v>
      </c>
      <c r="Q152" s="391">
        <v>0</v>
      </c>
      <c r="R152" s="391">
        <v>0</v>
      </c>
      <c r="S152" s="391">
        <v>0</v>
      </c>
      <c r="T152" s="391">
        <v>0</v>
      </c>
      <c r="U152" s="391">
        <v>0</v>
      </c>
      <c r="V152" s="391">
        <v>0</v>
      </c>
      <c r="W152" s="391">
        <v>0</v>
      </c>
      <c r="X152" s="391">
        <v>0</v>
      </c>
      <c r="Y152" s="391">
        <v>0</v>
      </c>
      <c r="Z152" s="392">
        <f t="shared" si="26"/>
        <v>0</v>
      </c>
      <c r="AA152" s="395"/>
    </row>
    <row r="153" spans="1:27" s="394" customFormat="1" ht="12.75" customHeight="1">
      <c r="A153" s="394">
        <f t="shared" si="28"/>
        <v>15</v>
      </c>
      <c r="B153" s="431">
        <v>210101020020101</v>
      </c>
      <c r="C153" s="434" t="s">
        <v>594</v>
      </c>
      <c r="D153" s="389">
        <f>+IF(VLOOKUP(C153,'BG SISTEMA'!B143:G409,6,FALSE)=15,VLOOKUP('CA EF'!C153,'BG SISTEMA'!B143:F409,5,FALSE),0)</f>
        <v>-22738288</v>
      </c>
      <c r="E153" s="390"/>
      <c r="F153" s="390"/>
      <c r="G153" s="391">
        <v>-3204793</v>
      </c>
      <c r="H153" s="391">
        <f t="shared" si="29"/>
        <v>-19533495</v>
      </c>
      <c r="I153" s="391">
        <v>0</v>
      </c>
      <c r="J153" s="391">
        <v>0</v>
      </c>
      <c r="K153" s="391">
        <v>0</v>
      </c>
      <c r="L153" s="391">
        <v>0</v>
      </c>
      <c r="M153" s="391">
        <v>0</v>
      </c>
      <c r="N153" s="391">
        <f t="shared" ref="N153:N154" si="31">-$H153</f>
        <v>19533495</v>
      </c>
      <c r="O153" s="391">
        <v>0</v>
      </c>
      <c r="P153" s="391">
        <v>0</v>
      </c>
      <c r="Q153" s="391">
        <v>0</v>
      </c>
      <c r="R153" s="391">
        <v>0</v>
      </c>
      <c r="S153" s="391">
        <v>0</v>
      </c>
      <c r="T153" s="391">
        <v>0</v>
      </c>
      <c r="U153" s="391">
        <v>0</v>
      </c>
      <c r="V153" s="391">
        <v>0</v>
      </c>
      <c r="W153" s="391">
        <v>0</v>
      </c>
      <c r="X153" s="391">
        <v>0</v>
      </c>
      <c r="Y153" s="391">
        <v>0</v>
      </c>
      <c r="Z153" s="392">
        <f t="shared" si="26"/>
        <v>0</v>
      </c>
      <c r="AA153" s="393"/>
    </row>
    <row r="154" spans="1:27" s="394" customFormat="1" ht="12.75" customHeight="1">
      <c r="A154" s="394">
        <f t="shared" si="28"/>
        <v>15</v>
      </c>
      <c r="B154" s="431">
        <v>210101020020199</v>
      </c>
      <c r="C154" s="434" t="s">
        <v>596</v>
      </c>
      <c r="D154" s="389">
        <f>+IF(VLOOKUP(C154,'BG SISTEMA'!B144:G410,6,FALSE)=15,VLOOKUP('CA EF'!C154,'BG SISTEMA'!B144:F410,5,FALSE),0)</f>
        <v>-12071484</v>
      </c>
      <c r="E154" s="390"/>
      <c r="F154" s="390"/>
      <c r="G154" s="391">
        <v>-51759500</v>
      </c>
      <c r="H154" s="391">
        <f t="shared" si="29"/>
        <v>39688016</v>
      </c>
      <c r="I154" s="391">
        <v>0</v>
      </c>
      <c r="J154" s="391">
        <v>0</v>
      </c>
      <c r="K154" s="391">
        <v>0</v>
      </c>
      <c r="L154" s="391">
        <v>0</v>
      </c>
      <c r="M154" s="391">
        <v>0</v>
      </c>
      <c r="N154" s="391">
        <f t="shared" si="31"/>
        <v>-39688016</v>
      </c>
      <c r="O154" s="391">
        <v>0</v>
      </c>
      <c r="P154" s="391">
        <v>0</v>
      </c>
      <c r="Q154" s="391">
        <v>0</v>
      </c>
      <c r="R154" s="391">
        <v>0</v>
      </c>
      <c r="S154" s="391">
        <v>0</v>
      </c>
      <c r="T154" s="391">
        <v>0</v>
      </c>
      <c r="U154" s="391">
        <v>0</v>
      </c>
      <c r="V154" s="391">
        <v>0</v>
      </c>
      <c r="W154" s="391">
        <v>0</v>
      </c>
      <c r="X154" s="391">
        <v>0</v>
      </c>
      <c r="Y154" s="391">
        <v>0</v>
      </c>
      <c r="Z154" s="392">
        <f t="shared" si="26"/>
        <v>0</v>
      </c>
      <c r="AA154" s="395"/>
    </row>
    <row r="155" spans="1:27" s="394" customFormat="1" ht="12.75" customHeight="1">
      <c r="A155" s="394">
        <f t="shared" si="28"/>
        <v>11</v>
      </c>
      <c r="B155" s="432">
        <v>21010102005</v>
      </c>
      <c r="C155" s="433" t="s">
        <v>990</v>
      </c>
      <c r="D155" s="389">
        <f>+IF(VLOOKUP(C155,'BG SISTEMA'!B145:G411,6,FALSE)=15,VLOOKUP('CA EF'!C155,'BG SISTEMA'!B145:F411,5,FALSE),0)</f>
        <v>0</v>
      </c>
      <c r="E155" s="390"/>
      <c r="F155" s="390"/>
      <c r="G155" s="391">
        <v>0</v>
      </c>
      <c r="H155" s="391">
        <f t="shared" si="29"/>
        <v>0</v>
      </c>
      <c r="I155" s="391">
        <v>0</v>
      </c>
      <c r="J155" s="391">
        <v>0</v>
      </c>
      <c r="K155" s="391">
        <v>0</v>
      </c>
      <c r="L155" s="391">
        <v>0</v>
      </c>
      <c r="M155" s="391">
        <v>0</v>
      </c>
      <c r="N155" s="391">
        <v>0</v>
      </c>
      <c r="O155" s="391">
        <v>0</v>
      </c>
      <c r="P155" s="391">
        <v>0</v>
      </c>
      <c r="Q155" s="391">
        <v>0</v>
      </c>
      <c r="R155" s="391">
        <v>0</v>
      </c>
      <c r="S155" s="391">
        <v>0</v>
      </c>
      <c r="T155" s="391">
        <v>0</v>
      </c>
      <c r="U155" s="391">
        <v>0</v>
      </c>
      <c r="V155" s="391">
        <v>0</v>
      </c>
      <c r="W155" s="391">
        <v>0</v>
      </c>
      <c r="X155" s="391">
        <v>0</v>
      </c>
      <c r="Y155" s="391">
        <v>0</v>
      </c>
      <c r="Z155" s="392">
        <f t="shared" si="26"/>
        <v>0</v>
      </c>
      <c r="AA155" s="395"/>
    </row>
    <row r="156" spans="1:27" s="394" customFormat="1" ht="12.75" customHeight="1">
      <c r="A156" s="394">
        <f t="shared" si="28"/>
        <v>13</v>
      </c>
      <c r="B156" s="432">
        <v>2101010200501</v>
      </c>
      <c r="C156" s="433" t="s">
        <v>990</v>
      </c>
      <c r="D156" s="389">
        <f>+IF(VLOOKUP(C156,'BG SISTEMA'!B146:G412,6,FALSE)=15,VLOOKUP('CA EF'!C156,'BG SISTEMA'!B146:F412,5,FALSE),0)</f>
        <v>0</v>
      </c>
      <c r="E156" s="390"/>
      <c r="F156" s="390"/>
      <c r="G156" s="391">
        <v>0</v>
      </c>
      <c r="H156" s="391">
        <f t="shared" si="29"/>
        <v>0</v>
      </c>
      <c r="I156" s="391">
        <v>0</v>
      </c>
      <c r="J156" s="391">
        <v>0</v>
      </c>
      <c r="K156" s="391">
        <v>0</v>
      </c>
      <c r="L156" s="391">
        <v>0</v>
      </c>
      <c r="M156" s="391">
        <v>0</v>
      </c>
      <c r="N156" s="391">
        <v>0</v>
      </c>
      <c r="O156" s="391">
        <v>0</v>
      </c>
      <c r="P156" s="391">
        <v>0</v>
      </c>
      <c r="Q156" s="391">
        <v>0</v>
      </c>
      <c r="R156" s="391">
        <v>0</v>
      </c>
      <c r="S156" s="391">
        <v>0</v>
      </c>
      <c r="T156" s="391">
        <v>0</v>
      </c>
      <c r="U156" s="391">
        <v>0</v>
      </c>
      <c r="V156" s="391">
        <v>0</v>
      </c>
      <c r="W156" s="391">
        <v>0</v>
      </c>
      <c r="X156" s="391">
        <v>0</v>
      </c>
      <c r="Y156" s="391">
        <v>0</v>
      </c>
      <c r="Z156" s="392">
        <f t="shared" si="26"/>
        <v>0</v>
      </c>
      <c r="AA156" s="395"/>
    </row>
    <row r="157" spans="1:27" s="394" customFormat="1" ht="12.75" customHeight="1">
      <c r="A157" s="394">
        <f t="shared" si="28"/>
        <v>15</v>
      </c>
      <c r="B157" s="431">
        <v>210101020050199</v>
      </c>
      <c r="C157" s="434" t="s">
        <v>993</v>
      </c>
      <c r="D157" s="389">
        <f>+IF(VLOOKUP(C157,'BG SISTEMA'!B147:G413,6,FALSE)=15,VLOOKUP('CA EF'!C157,'BG SISTEMA'!B147:F413,5,FALSE),0)</f>
        <v>-45205</v>
      </c>
      <c r="E157" s="390"/>
      <c r="F157" s="390"/>
      <c r="G157" s="391">
        <v>0</v>
      </c>
      <c r="H157" s="391">
        <f t="shared" si="29"/>
        <v>-45205</v>
      </c>
      <c r="I157" s="391">
        <v>0</v>
      </c>
      <c r="J157" s="391">
        <v>0</v>
      </c>
      <c r="K157" s="391">
        <v>0</v>
      </c>
      <c r="L157" s="391">
        <v>0</v>
      </c>
      <c r="M157" s="391">
        <v>0</v>
      </c>
      <c r="N157" s="391">
        <f t="shared" ref="N157" si="32">-$H157</f>
        <v>45205</v>
      </c>
      <c r="O157" s="391">
        <v>0</v>
      </c>
      <c r="P157" s="391">
        <v>0</v>
      </c>
      <c r="Q157" s="391">
        <v>0</v>
      </c>
      <c r="R157" s="391">
        <v>0</v>
      </c>
      <c r="S157" s="391">
        <v>0</v>
      </c>
      <c r="T157" s="391">
        <v>0</v>
      </c>
      <c r="U157" s="391">
        <v>0</v>
      </c>
      <c r="V157" s="391">
        <v>0</v>
      </c>
      <c r="W157" s="391">
        <v>0</v>
      </c>
      <c r="X157" s="391">
        <v>0</v>
      </c>
      <c r="Y157" s="391">
        <v>0</v>
      </c>
      <c r="Z157" s="392">
        <f t="shared" si="26"/>
        <v>0</v>
      </c>
      <c r="AA157" s="395"/>
    </row>
    <row r="158" spans="1:27" s="394" customFormat="1" ht="12.75" customHeight="1">
      <c r="A158" s="394">
        <f t="shared" si="28"/>
        <v>2</v>
      </c>
      <c r="B158" s="432">
        <v>22</v>
      </c>
      <c r="C158" s="433" t="s">
        <v>995</v>
      </c>
      <c r="D158" s="389">
        <f>+IF(VLOOKUP(C158,'BG SISTEMA'!B148:G414,6,FALSE)=15,VLOOKUP('CA EF'!C158,'BG SISTEMA'!B148:F414,5,FALSE),0)</f>
        <v>0</v>
      </c>
      <c r="E158" s="390"/>
      <c r="F158" s="390"/>
      <c r="G158" s="391">
        <v>0</v>
      </c>
      <c r="H158" s="391">
        <f t="shared" si="29"/>
        <v>0</v>
      </c>
      <c r="I158" s="391">
        <v>0</v>
      </c>
      <c r="J158" s="391">
        <v>0</v>
      </c>
      <c r="K158" s="391">
        <v>0</v>
      </c>
      <c r="L158" s="391">
        <v>0</v>
      </c>
      <c r="M158" s="391">
        <v>0</v>
      </c>
      <c r="N158" s="391">
        <v>0</v>
      </c>
      <c r="O158" s="391">
        <v>0</v>
      </c>
      <c r="P158" s="391">
        <v>0</v>
      </c>
      <c r="Q158" s="391">
        <v>0</v>
      </c>
      <c r="R158" s="391">
        <v>0</v>
      </c>
      <c r="S158" s="391">
        <v>0</v>
      </c>
      <c r="T158" s="391">
        <v>0</v>
      </c>
      <c r="U158" s="391">
        <v>0</v>
      </c>
      <c r="V158" s="391">
        <v>0</v>
      </c>
      <c r="W158" s="391">
        <v>0</v>
      </c>
      <c r="X158" s="391">
        <v>0</v>
      </c>
      <c r="Y158" s="391">
        <v>0</v>
      </c>
      <c r="Z158" s="392">
        <f t="shared" si="26"/>
        <v>0</v>
      </c>
      <c r="AA158" s="395"/>
    </row>
    <row r="159" spans="1:27" s="394" customFormat="1" ht="12.75" customHeight="1">
      <c r="A159" s="394">
        <f t="shared" si="28"/>
        <v>5</v>
      </c>
      <c r="B159" s="432">
        <v>22010</v>
      </c>
      <c r="C159" s="433" t="s">
        <v>997</v>
      </c>
      <c r="D159" s="389">
        <f>+IF(VLOOKUP(C159,'BG SISTEMA'!B149:G415,6,FALSE)=15,VLOOKUP('CA EF'!C159,'BG SISTEMA'!B149:F415,5,FALSE),0)</f>
        <v>0</v>
      </c>
      <c r="E159" s="390"/>
      <c r="F159" s="390"/>
      <c r="G159" s="391">
        <v>0</v>
      </c>
      <c r="H159" s="391">
        <f t="shared" si="29"/>
        <v>0</v>
      </c>
      <c r="I159" s="391">
        <v>0</v>
      </c>
      <c r="J159" s="391">
        <v>0</v>
      </c>
      <c r="K159" s="391">
        <v>0</v>
      </c>
      <c r="L159" s="391">
        <v>0</v>
      </c>
      <c r="M159" s="391">
        <v>0</v>
      </c>
      <c r="N159" s="391">
        <v>0</v>
      </c>
      <c r="O159" s="391">
        <v>0</v>
      </c>
      <c r="P159" s="391">
        <v>0</v>
      </c>
      <c r="Q159" s="391">
        <v>0</v>
      </c>
      <c r="R159" s="391">
        <v>0</v>
      </c>
      <c r="S159" s="391">
        <v>0</v>
      </c>
      <c r="T159" s="391">
        <v>0</v>
      </c>
      <c r="U159" s="391">
        <v>0</v>
      </c>
      <c r="V159" s="391">
        <v>0</v>
      </c>
      <c r="W159" s="391">
        <v>0</v>
      </c>
      <c r="X159" s="391">
        <v>0</v>
      </c>
      <c r="Y159" s="391">
        <v>0</v>
      </c>
      <c r="Z159" s="392">
        <f t="shared" si="26"/>
        <v>0</v>
      </c>
      <c r="AA159" s="393"/>
    </row>
    <row r="160" spans="1:27" s="394" customFormat="1" ht="12.75" customHeight="1">
      <c r="A160" s="394">
        <f t="shared" si="28"/>
        <v>8</v>
      </c>
      <c r="B160" s="432">
        <v>22010190</v>
      </c>
      <c r="C160" s="433" t="s">
        <v>999</v>
      </c>
      <c r="D160" s="389">
        <f>+IF(VLOOKUP(C160,'BG SISTEMA'!B150:G416,6,FALSE)=15,VLOOKUP('CA EF'!C160,'BG SISTEMA'!B150:F416,5,FALSE),0)</f>
        <v>0</v>
      </c>
      <c r="E160" s="390"/>
      <c r="F160" s="390"/>
      <c r="G160" s="391">
        <v>0</v>
      </c>
      <c r="H160" s="391">
        <f t="shared" si="29"/>
        <v>0</v>
      </c>
      <c r="I160" s="391">
        <v>0</v>
      </c>
      <c r="J160" s="391">
        <v>0</v>
      </c>
      <c r="K160" s="391">
        <v>0</v>
      </c>
      <c r="L160" s="391">
        <v>0</v>
      </c>
      <c r="M160" s="391">
        <v>0</v>
      </c>
      <c r="N160" s="391">
        <v>0</v>
      </c>
      <c r="O160" s="391">
        <v>0</v>
      </c>
      <c r="P160" s="391">
        <v>0</v>
      </c>
      <c r="Q160" s="391">
        <v>0</v>
      </c>
      <c r="R160" s="391">
        <v>0</v>
      </c>
      <c r="S160" s="391">
        <v>0</v>
      </c>
      <c r="T160" s="391">
        <v>0</v>
      </c>
      <c r="U160" s="391">
        <v>0</v>
      </c>
      <c r="V160" s="391">
        <v>0</v>
      </c>
      <c r="W160" s="391">
        <v>0</v>
      </c>
      <c r="X160" s="391">
        <v>0</v>
      </c>
      <c r="Y160" s="391">
        <v>0</v>
      </c>
      <c r="Z160" s="392">
        <f t="shared" si="26"/>
        <v>0</v>
      </c>
      <c r="AA160" s="395"/>
    </row>
    <row r="161" spans="1:27" s="394" customFormat="1" ht="12.75" customHeight="1">
      <c r="A161" s="394">
        <f t="shared" si="28"/>
        <v>11</v>
      </c>
      <c r="B161" s="432">
        <v>22010190001</v>
      </c>
      <c r="C161" s="433" t="s">
        <v>999</v>
      </c>
      <c r="D161" s="389">
        <f>+IF(VLOOKUP(C161,'BG SISTEMA'!B151:G417,6,FALSE)=15,VLOOKUP('CA EF'!C161,'BG SISTEMA'!B151:F417,5,FALSE),0)</f>
        <v>0</v>
      </c>
      <c r="E161" s="390"/>
      <c r="F161" s="390"/>
      <c r="G161" s="391">
        <v>0</v>
      </c>
      <c r="H161" s="391">
        <f t="shared" si="29"/>
        <v>0</v>
      </c>
      <c r="I161" s="391">
        <v>0</v>
      </c>
      <c r="J161" s="391">
        <v>0</v>
      </c>
      <c r="K161" s="391">
        <v>0</v>
      </c>
      <c r="L161" s="391">
        <v>0</v>
      </c>
      <c r="M161" s="391">
        <v>0</v>
      </c>
      <c r="N161" s="391">
        <v>0</v>
      </c>
      <c r="O161" s="391">
        <v>0</v>
      </c>
      <c r="P161" s="391">
        <v>0</v>
      </c>
      <c r="Q161" s="391">
        <v>0</v>
      </c>
      <c r="R161" s="391">
        <v>0</v>
      </c>
      <c r="S161" s="391">
        <v>0</v>
      </c>
      <c r="T161" s="391">
        <v>0</v>
      </c>
      <c r="U161" s="391">
        <v>0</v>
      </c>
      <c r="V161" s="391">
        <v>0</v>
      </c>
      <c r="W161" s="391">
        <v>0</v>
      </c>
      <c r="X161" s="391">
        <v>0</v>
      </c>
      <c r="Y161" s="391">
        <v>0</v>
      </c>
      <c r="Z161" s="392">
        <f t="shared" si="26"/>
        <v>0</v>
      </c>
      <c r="AA161" s="395"/>
    </row>
    <row r="162" spans="1:27" s="394" customFormat="1" ht="12.75" customHeight="1">
      <c r="A162" s="394">
        <f t="shared" si="28"/>
        <v>13</v>
      </c>
      <c r="B162" s="432">
        <v>2201019000101</v>
      </c>
      <c r="C162" s="433" t="s">
        <v>999</v>
      </c>
      <c r="D162" s="389">
        <f>+IF(VLOOKUP(C162,'BG SISTEMA'!B152:G418,6,FALSE)=15,VLOOKUP('CA EF'!C162,'BG SISTEMA'!B152:F418,5,FALSE),0)</f>
        <v>0</v>
      </c>
      <c r="E162" s="390"/>
      <c r="F162" s="390"/>
      <c r="G162" s="391">
        <v>0</v>
      </c>
      <c r="H162" s="391">
        <f t="shared" si="29"/>
        <v>0</v>
      </c>
      <c r="I162" s="391">
        <v>0</v>
      </c>
      <c r="J162" s="391">
        <v>0</v>
      </c>
      <c r="K162" s="391">
        <v>0</v>
      </c>
      <c r="L162" s="391">
        <v>0</v>
      </c>
      <c r="M162" s="391">
        <v>0</v>
      </c>
      <c r="N162" s="391">
        <v>0</v>
      </c>
      <c r="O162" s="391">
        <v>0</v>
      </c>
      <c r="P162" s="391">
        <v>0</v>
      </c>
      <c r="Q162" s="391">
        <v>0</v>
      </c>
      <c r="R162" s="391">
        <v>0</v>
      </c>
      <c r="S162" s="391">
        <v>0</v>
      </c>
      <c r="T162" s="391">
        <v>0</v>
      </c>
      <c r="U162" s="391">
        <v>0</v>
      </c>
      <c r="V162" s="391">
        <v>0</v>
      </c>
      <c r="W162" s="391">
        <v>0</v>
      </c>
      <c r="X162" s="391">
        <v>0</v>
      </c>
      <c r="Y162" s="391">
        <v>0</v>
      </c>
      <c r="Z162" s="392">
        <f t="shared" si="26"/>
        <v>0</v>
      </c>
      <c r="AA162" s="395"/>
    </row>
    <row r="163" spans="1:27" s="394" customFormat="1" ht="12.75" customHeight="1">
      <c r="A163" s="394">
        <f t="shared" si="28"/>
        <v>15</v>
      </c>
      <c r="B163" s="431">
        <v>220101900010199</v>
      </c>
      <c r="C163" s="434" t="s">
        <v>1003</v>
      </c>
      <c r="D163" s="389">
        <f>+IF(VLOOKUP(C163,'BG SISTEMA'!B153:G419,6,FALSE)=15,VLOOKUP('CA EF'!C163,'BG SISTEMA'!B153:F419,5,FALSE),0)</f>
        <v>-1</v>
      </c>
      <c r="E163" s="390"/>
      <c r="F163" s="390"/>
      <c r="G163" s="391">
        <v>0</v>
      </c>
      <c r="H163" s="391">
        <f t="shared" si="29"/>
        <v>-1</v>
      </c>
      <c r="I163" s="391">
        <v>0</v>
      </c>
      <c r="J163" s="391">
        <v>0</v>
      </c>
      <c r="K163" s="391">
        <v>0</v>
      </c>
      <c r="L163" s="391">
        <v>0</v>
      </c>
      <c r="M163" s="391">
        <v>0</v>
      </c>
      <c r="N163" s="391">
        <f t="shared" ref="N163" si="33">-$H163</f>
        <v>1</v>
      </c>
      <c r="O163" s="391">
        <v>0</v>
      </c>
      <c r="P163" s="391">
        <v>0</v>
      </c>
      <c r="Q163" s="391">
        <v>0</v>
      </c>
      <c r="R163" s="391">
        <v>0</v>
      </c>
      <c r="S163" s="391">
        <v>0</v>
      </c>
      <c r="T163" s="391">
        <v>0</v>
      </c>
      <c r="U163" s="391">
        <v>0</v>
      </c>
      <c r="V163" s="391">
        <v>0</v>
      </c>
      <c r="W163" s="391">
        <v>0</v>
      </c>
      <c r="X163" s="391">
        <v>0</v>
      </c>
      <c r="Y163" s="391">
        <v>0</v>
      </c>
      <c r="Z163" s="392">
        <f t="shared" si="26"/>
        <v>0</v>
      </c>
      <c r="AA163" s="395"/>
    </row>
    <row r="164" spans="1:27" s="394" customFormat="1" ht="12.75" customHeight="1">
      <c r="A164" s="394">
        <f t="shared" si="28"/>
        <v>2</v>
      </c>
      <c r="B164" s="432">
        <v>25</v>
      </c>
      <c r="C164" s="433" t="s">
        <v>598</v>
      </c>
      <c r="D164" s="389">
        <f>+IF(VLOOKUP(C164,'BG SISTEMA'!B154:G420,6,FALSE)=15,VLOOKUP('CA EF'!C164,'BG SISTEMA'!B154:F420,5,FALSE),0)</f>
        <v>0</v>
      </c>
      <c r="E164" s="390"/>
      <c r="F164" s="390"/>
      <c r="G164" s="391">
        <v>0</v>
      </c>
      <c r="H164" s="391">
        <f t="shared" si="29"/>
        <v>0</v>
      </c>
      <c r="I164" s="391">
        <v>0</v>
      </c>
      <c r="J164" s="391">
        <v>0</v>
      </c>
      <c r="K164" s="391">
        <v>0</v>
      </c>
      <c r="L164" s="391">
        <v>0</v>
      </c>
      <c r="M164" s="391">
        <v>0</v>
      </c>
      <c r="N164" s="391">
        <v>0</v>
      </c>
      <c r="O164" s="391">
        <v>0</v>
      </c>
      <c r="P164" s="391">
        <v>0</v>
      </c>
      <c r="Q164" s="391">
        <v>0</v>
      </c>
      <c r="R164" s="391">
        <v>0</v>
      </c>
      <c r="S164" s="391">
        <v>0</v>
      </c>
      <c r="T164" s="391">
        <v>0</v>
      </c>
      <c r="U164" s="391">
        <v>0</v>
      </c>
      <c r="V164" s="391">
        <v>0</v>
      </c>
      <c r="W164" s="391">
        <v>0</v>
      </c>
      <c r="X164" s="391">
        <v>0</v>
      </c>
      <c r="Y164" s="391">
        <v>0</v>
      </c>
      <c r="Z164" s="392">
        <f t="shared" si="26"/>
        <v>0</v>
      </c>
      <c r="AA164" s="393"/>
    </row>
    <row r="165" spans="1:27" s="394" customFormat="1" ht="12.75" customHeight="1">
      <c r="A165" s="394">
        <f t="shared" si="28"/>
        <v>5</v>
      </c>
      <c r="B165" s="432">
        <v>25010</v>
      </c>
      <c r="C165" s="433" t="s">
        <v>600</v>
      </c>
      <c r="D165" s="389">
        <f>+IF(VLOOKUP(C165,'BG SISTEMA'!B155:G421,6,FALSE)=15,VLOOKUP('CA EF'!C165,'BG SISTEMA'!B155:F421,5,FALSE),0)</f>
        <v>0</v>
      </c>
      <c r="E165" s="390"/>
      <c r="F165" s="390"/>
      <c r="G165" s="391">
        <v>0</v>
      </c>
      <c r="H165" s="391">
        <f t="shared" si="29"/>
        <v>0</v>
      </c>
      <c r="I165" s="391">
        <v>0</v>
      </c>
      <c r="J165" s="391">
        <v>0</v>
      </c>
      <c r="K165" s="391">
        <v>0</v>
      </c>
      <c r="L165" s="391">
        <v>0</v>
      </c>
      <c r="M165" s="391">
        <v>0</v>
      </c>
      <c r="N165" s="391">
        <v>0</v>
      </c>
      <c r="O165" s="391">
        <v>0</v>
      </c>
      <c r="P165" s="391">
        <v>0</v>
      </c>
      <c r="Q165" s="391">
        <v>0</v>
      </c>
      <c r="R165" s="391">
        <v>0</v>
      </c>
      <c r="S165" s="391">
        <v>0</v>
      </c>
      <c r="T165" s="391">
        <v>0</v>
      </c>
      <c r="U165" s="391">
        <v>0</v>
      </c>
      <c r="V165" s="391">
        <v>0</v>
      </c>
      <c r="W165" s="391">
        <v>0</v>
      </c>
      <c r="X165" s="391">
        <v>0</v>
      </c>
      <c r="Y165" s="391">
        <v>0</v>
      </c>
      <c r="Z165" s="392">
        <f t="shared" si="26"/>
        <v>0</v>
      </c>
      <c r="AA165" s="395"/>
    </row>
    <row r="166" spans="1:27" s="394" customFormat="1" ht="12.75" customHeight="1">
      <c r="A166" s="394">
        <f t="shared" si="28"/>
        <v>8</v>
      </c>
      <c r="B166" s="432">
        <v>25010140</v>
      </c>
      <c r="C166" s="433" t="s">
        <v>600</v>
      </c>
      <c r="D166" s="389">
        <f>+IF(VLOOKUP(C166,'BG SISTEMA'!B156:G422,6,FALSE)=15,VLOOKUP('CA EF'!C166,'BG SISTEMA'!B156:F422,5,FALSE),0)</f>
        <v>0</v>
      </c>
      <c r="E166" s="390"/>
      <c r="F166" s="390"/>
      <c r="G166" s="391">
        <v>0</v>
      </c>
      <c r="H166" s="391">
        <f t="shared" si="29"/>
        <v>0</v>
      </c>
      <c r="I166" s="391">
        <v>0</v>
      </c>
      <c r="J166" s="391">
        <v>0</v>
      </c>
      <c r="K166" s="391">
        <v>0</v>
      </c>
      <c r="L166" s="391">
        <v>0</v>
      </c>
      <c r="M166" s="391">
        <v>0</v>
      </c>
      <c r="N166" s="391">
        <v>0</v>
      </c>
      <c r="O166" s="391">
        <v>0</v>
      </c>
      <c r="P166" s="391">
        <v>0</v>
      </c>
      <c r="Q166" s="391">
        <v>0</v>
      </c>
      <c r="R166" s="391">
        <v>0</v>
      </c>
      <c r="S166" s="391">
        <v>0</v>
      </c>
      <c r="T166" s="391">
        <v>0</v>
      </c>
      <c r="U166" s="391">
        <v>0</v>
      </c>
      <c r="V166" s="391">
        <v>0</v>
      </c>
      <c r="W166" s="391">
        <v>0</v>
      </c>
      <c r="X166" s="391">
        <v>0</v>
      </c>
      <c r="Y166" s="391">
        <v>0</v>
      </c>
      <c r="Z166" s="392">
        <f t="shared" si="26"/>
        <v>0</v>
      </c>
      <c r="AA166" s="395"/>
    </row>
    <row r="167" spans="1:27" s="394" customFormat="1" ht="12.75" customHeight="1">
      <c r="A167" s="394">
        <f t="shared" si="28"/>
        <v>11</v>
      </c>
      <c r="B167" s="432">
        <v>25010140001</v>
      </c>
      <c r="C167" s="433" t="s">
        <v>600</v>
      </c>
      <c r="D167" s="389">
        <f>+IF(VLOOKUP(C167,'BG SISTEMA'!B157:G423,6,FALSE)=15,VLOOKUP('CA EF'!C167,'BG SISTEMA'!B157:F423,5,FALSE),0)</f>
        <v>0</v>
      </c>
      <c r="E167" s="390"/>
      <c r="F167" s="390"/>
      <c r="G167" s="391">
        <v>0</v>
      </c>
      <c r="H167" s="391">
        <f t="shared" si="29"/>
        <v>0</v>
      </c>
      <c r="I167" s="391">
        <v>0</v>
      </c>
      <c r="J167" s="391">
        <v>0</v>
      </c>
      <c r="K167" s="391">
        <v>0</v>
      </c>
      <c r="L167" s="391">
        <v>0</v>
      </c>
      <c r="M167" s="391">
        <v>0</v>
      </c>
      <c r="N167" s="391">
        <v>0</v>
      </c>
      <c r="O167" s="391">
        <v>0</v>
      </c>
      <c r="P167" s="391">
        <v>0</v>
      </c>
      <c r="Q167" s="391">
        <v>0</v>
      </c>
      <c r="R167" s="391">
        <v>0</v>
      </c>
      <c r="S167" s="391">
        <v>0</v>
      </c>
      <c r="T167" s="391">
        <v>0</v>
      </c>
      <c r="U167" s="391">
        <v>0</v>
      </c>
      <c r="V167" s="391">
        <v>0</v>
      </c>
      <c r="W167" s="391">
        <v>0</v>
      </c>
      <c r="X167" s="391">
        <v>0</v>
      </c>
      <c r="Y167" s="391">
        <v>0</v>
      </c>
      <c r="Z167" s="392">
        <f t="shared" si="26"/>
        <v>0</v>
      </c>
      <c r="AA167" s="395"/>
    </row>
    <row r="168" spans="1:27" s="394" customFormat="1" ht="12.75" customHeight="1">
      <c r="A168" s="394">
        <f t="shared" si="28"/>
        <v>13</v>
      </c>
      <c r="B168" s="432">
        <v>2501014000102</v>
      </c>
      <c r="C168" s="433" t="s">
        <v>602</v>
      </c>
      <c r="D168" s="389">
        <f>+IF(VLOOKUP(C168,'BG SISTEMA'!B158:G424,6,FALSE)=15,VLOOKUP('CA EF'!C168,'BG SISTEMA'!B158:F424,5,FALSE),0)</f>
        <v>0</v>
      </c>
      <c r="E168" s="390"/>
      <c r="F168" s="390"/>
      <c r="G168" s="391">
        <v>0</v>
      </c>
      <c r="H168" s="391">
        <f t="shared" si="29"/>
        <v>0</v>
      </c>
      <c r="I168" s="391">
        <v>0</v>
      </c>
      <c r="J168" s="391">
        <v>0</v>
      </c>
      <c r="K168" s="391">
        <v>0</v>
      </c>
      <c r="L168" s="391">
        <v>0</v>
      </c>
      <c r="M168" s="391">
        <v>0</v>
      </c>
      <c r="N168" s="391">
        <v>0</v>
      </c>
      <c r="O168" s="391">
        <v>0</v>
      </c>
      <c r="P168" s="391">
        <v>0</v>
      </c>
      <c r="Q168" s="391">
        <v>0</v>
      </c>
      <c r="R168" s="391">
        <v>0</v>
      </c>
      <c r="S168" s="391">
        <v>0</v>
      </c>
      <c r="T168" s="391">
        <v>0</v>
      </c>
      <c r="U168" s="391">
        <v>0</v>
      </c>
      <c r="V168" s="391">
        <v>0</v>
      </c>
      <c r="W168" s="391">
        <v>0</v>
      </c>
      <c r="X168" s="391">
        <v>0</v>
      </c>
      <c r="Y168" s="391">
        <v>0</v>
      </c>
      <c r="Z168" s="392">
        <f t="shared" si="26"/>
        <v>0</v>
      </c>
      <c r="AA168" s="395"/>
    </row>
    <row r="169" spans="1:27" s="394" customFormat="1" ht="12.75" customHeight="1">
      <c r="A169" s="394">
        <f t="shared" si="28"/>
        <v>15</v>
      </c>
      <c r="B169" s="431">
        <v>250101400010299</v>
      </c>
      <c r="C169" s="434" t="s">
        <v>603</v>
      </c>
      <c r="D169" s="389">
        <f>+IF(VLOOKUP(C169,'BG SISTEMA'!B159:G425,6,FALSE)=15,VLOOKUP('CA EF'!C169,'BG SISTEMA'!B159:F425,5,FALSE),0)</f>
        <v>-97155104</v>
      </c>
      <c r="E169" s="390"/>
      <c r="F169" s="390"/>
      <c r="G169" s="391">
        <v>-44404870</v>
      </c>
      <c r="H169" s="391">
        <f t="shared" si="29"/>
        <v>-52750234</v>
      </c>
      <c r="I169" s="391">
        <v>0</v>
      </c>
      <c r="J169" s="391">
        <v>0</v>
      </c>
      <c r="K169" s="391">
        <v>0</v>
      </c>
      <c r="L169" s="391">
        <v>0</v>
      </c>
      <c r="M169" s="391">
        <v>0</v>
      </c>
      <c r="N169" s="391">
        <f t="shared" ref="N169:N179" si="34">-$H169</f>
        <v>52750234</v>
      </c>
      <c r="O169" s="391">
        <v>0</v>
      </c>
      <c r="P169" s="391">
        <v>0</v>
      </c>
      <c r="Q169" s="391">
        <v>0</v>
      </c>
      <c r="R169" s="391">
        <v>0</v>
      </c>
      <c r="S169" s="391">
        <v>0</v>
      </c>
      <c r="T169" s="391">
        <v>0</v>
      </c>
      <c r="U169" s="391">
        <v>0</v>
      </c>
      <c r="V169" s="391">
        <v>0</v>
      </c>
      <c r="W169" s="391">
        <v>0</v>
      </c>
      <c r="X169" s="391">
        <v>0</v>
      </c>
      <c r="Y169" s="391">
        <v>0</v>
      </c>
      <c r="Z169" s="392">
        <f t="shared" si="26"/>
        <v>0</v>
      </c>
      <c r="AA169" s="395"/>
    </row>
    <row r="170" spans="1:27" s="394" customFormat="1" ht="12.75" customHeight="1">
      <c r="A170" s="394">
        <f t="shared" si="28"/>
        <v>13</v>
      </c>
      <c r="B170" s="432">
        <v>2501014000105</v>
      </c>
      <c r="C170" s="433" t="s">
        <v>1008</v>
      </c>
      <c r="D170" s="389">
        <f>+IF(VLOOKUP(C170,'BG SISTEMA'!B160:G426,6,FALSE)=15,VLOOKUP('CA EF'!C170,'BG SISTEMA'!B160:F426,5,FALSE),0)</f>
        <v>0</v>
      </c>
      <c r="E170" s="390"/>
      <c r="F170" s="390"/>
      <c r="G170" s="391">
        <v>0</v>
      </c>
      <c r="H170" s="391">
        <f t="shared" si="29"/>
        <v>0</v>
      </c>
      <c r="I170" s="391">
        <v>0</v>
      </c>
      <c r="J170" s="391">
        <v>0</v>
      </c>
      <c r="K170" s="391">
        <v>0</v>
      </c>
      <c r="L170" s="391">
        <v>0</v>
      </c>
      <c r="M170" s="391">
        <v>0</v>
      </c>
      <c r="N170" s="391">
        <v>0</v>
      </c>
      <c r="O170" s="391">
        <v>0</v>
      </c>
      <c r="P170" s="391">
        <v>0</v>
      </c>
      <c r="Q170" s="391">
        <v>0</v>
      </c>
      <c r="R170" s="391">
        <v>0</v>
      </c>
      <c r="S170" s="391">
        <v>0</v>
      </c>
      <c r="T170" s="391">
        <v>0</v>
      </c>
      <c r="U170" s="391">
        <v>0</v>
      </c>
      <c r="V170" s="391">
        <v>0</v>
      </c>
      <c r="W170" s="391">
        <v>0</v>
      </c>
      <c r="X170" s="391">
        <v>0</v>
      </c>
      <c r="Y170" s="391">
        <v>0</v>
      </c>
      <c r="Z170" s="392">
        <f t="shared" si="26"/>
        <v>0</v>
      </c>
      <c r="AA170" s="395"/>
    </row>
    <row r="171" spans="1:27" s="394" customFormat="1" ht="12.75" customHeight="1">
      <c r="A171" s="394">
        <f t="shared" si="28"/>
        <v>15</v>
      </c>
      <c r="B171" s="431">
        <v>250101400010599</v>
      </c>
      <c r="C171" s="434" t="s">
        <v>1010</v>
      </c>
      <c r="D171" s="389">
        <f>+IF(VLOOKUP(C171,'BG SISTEMA'!B161:G427,6,FALSE)=15,VLOOKUP('CA EF'!C171,'BG SISTEMA'!B161:F427,5,FALSE),0)</f>
        <v>-499999</v>
      </c>
      <c r="E171" s="390"/>
      <c r="F171" s="390"/>
      <c r="G171" s="391">
        <v>0</v>
      </c>
      <c r="H171" s="391">
        <f t="shared" si="29"/>
        <v>-499999</v>
      </c>
      <c r="I171" s="391">
        <v>0</v>
      </c>
      <c r="J171" s="391">
        <v>0</v>
      </c>
      <c r="K171" s="391">
        <v>0</v>
      </c>
      <c r="L171" s="391">
        <v>0</v>
      </c>
      <c r="M171" s="391">
        <v>0</v>
      </c>
      <c r="N171" s="391">
        <f t="shared" si="34"/>
        <v>499999</v>
      </c>
      <c r="O171" s="391">
        <v>0</v>
      </c>
      <c r="P171" s="391">
        <v>0</v>
      </c>
      <c r="Q171" s="391">
        <v>0</v>
      </c>
      <c r="R171" s="391">
        <v>0</v>
      </c>
      <c r="S171" s="391">
        <v>0</v>
      </c>
      <c r="T171" s="391">
        <v>0</v>
      </c>
      <c r="U171" s="391">
        <v>0</v>
      </c>
      <c r="V171" s="391">
        <v>0</v>
      </c>
      <c r="W171" s="391">
        <v>0</v>
      </c>
      <c r="X171" s="391">
        <v>0</v>
      </c>
      <c r="Y171" s="391">
        <v>0</v>
      </c>
      <c r="Z171" s="392">
        <f t="shared" si="26"/>
        <v>0</v>
      </c>
      <c r="AA171" s="393"/>
    </row>
    <row r="172" spans="1:27" s="394" customFormat="1" ht="12.75" customHeight="1">
      <c r="A172" s="394">
        <f t="shared" si="28"/>
        <v>13</v>
      </c>
      <c r="B172" s="432">
        <v>2501014000107</v>
      </c>
      <c r="C172" s="433" t="s">
        <v>604</v>
      </c>
      <c r="D172" s="389">
        <f>+IF(VLOOKUP(C172,'BG SISTEMA'!B162:G428,6,FALSE)=15,VLOOKUP('CA EF'!C172,'BG SISTEMA'!B162:F428,5,FALSE),0)</f>
        <v>0</v>
      </c>
      <c r="E172" s="390"/>
      <c r="F172" s="390"/>
      <c r="G172" s="391">
        <v>0</v>
      </c>
      <c r="H172" s="391">
        <f t="shared" si="29"/>
        <v>0</v>
      </c>
      <c r="I172" s="391">
        <v>0</v>
      </c>
      <c r="J172" s="391">
        <v>0</v>
      </c>
      <c r="K172" s="391">
        <v>0</v>
      </c>
      <c r="L172" s="391">
        <v>0</v>
      </c>
      <c r="M172" s="391">
        <v>0</v>
      </c>
      <c r="N172" s="391">
        <v>0</v>
      </c>
      <c r="O172" s="391">
        <v>0</v>
      </c>
      <c r="P172" s="391">
        <v>0</v>
      </c>
      <c r="Q172" s="391">
        <v>0</v>
      </c>
      <c r="R172" s="391">
        <v>0</v>
      </c>
      <c r="S172" s="391">
        <v>0</v>
      </c>
      <c r="T172" s="391">
        <v>0</v>
      </c>
      <c r="U172" s="391">
        <v>0</v>
      </c>
      <c r="V172" s="391">
        <v>0</v>
      </c>
      <c r="W172" s="391">
        <v>0</v>
      </c>
      <c r="X172" s="391">
        <v>0</v>
      </c>
      <c r="Y172" s="391">
        <v>0</v>
      </c>
      <c r="Z172" s="392">
        <f t="shared" si="26"/>
        <v>0</v>
      </c>
      <c r="AA172" s="395"/>
    </row>
    <row r="173" spans="1:27" s="394" customFormat="1" ht="12.75" customHeight="1">
      <c r="A173" s="394">
        <f t="shared" si="28"/>
        <v>15</v>
      </c>
      <c r="B173" s="431">
        <v>250101400010799</v>
      </c>
      <c r="C173" s="434" t="s">
        <v>605</v>
      </c>
      <c r="D173" s="389">
        <f>+IF(VLOOKUP(C173,'BG SISTEMA'!B163:G429,6,FALSE)=15,VLOOKUP('CA EF'!C173,'BG SISTEMA'!B163:F429,5,FALSE),0)</f>
        <v>-111829354</v>
      </c>
      <c r="E173" s="390"/>
      <c r="F173" s="390"/>
      <c r="G173" s="391">
        <v>-43456080</v>
      </c>
      <c r="H173" s="391">
        <f t="shared" si="29"/>
        <v>-68373274</v>
      </c>
      <c r="I173" s="391">
        <v>0</v>
      </c>
      <c r="J173" s="391">
        <v>0</v>
      </c>
      <c r="K173" s="391">
        <v>0</v>
      </c>
      <c r="L173" s="391">
        <v>0</v>
      </c>
      <c r="M173" s="391">
        <v>0</v>
      </c>
      <c r="N173" s="391">
        <f t="shared" si="34"/>
        <v>68373274</v>
      </c>
      <c r="O173" s="391">
        <v>0</v>
      </c>
      <c r="P173" s="391">
        <v>0</v>
      </c>
      <c r="Q173" s="391">
        <v>0</v>
      </c>
      <c r="R173" s="391">
        <v>0</v>
      </c>
      <c r="S173" s="391">
        <v>0</v>
      </c>
      <c r="T173" s="391">
        <v>0</v>
      </c>
      <c r="U173" s="391">
        <v>0</v>
      </c>
      <c r="V173" s="391">
        <v>0</v>
      </c>
      <c r="W173" s="391">
        <v>0</v>
      </c>
      <c r="X173" s="391">
        <v>0</v>
      </c>
      <c r="Y173" s="391">
        <v>0</v>
      </c>
      <c r="Z173" s="392">
        <f t="shared" si="26"/>
        <v>0</v>
      </c>
      <c r="AA173" s="395"/>
    </row>
    <row r="174" spans="1:27" s="394" customFormat="1" ht="12.75" customHeight="1">
      <c r="A174" s="394">
        <f t="shared" si="28"/>
        <v>13</v>
      </c>
      <c r="B174" s="432">
        <v>2501014000109</v>
      </c>
      <c r="C174" s="433" t="s">
        <v>606</v>
      </c>
      <c r="D174" s="389">
        <f>+IF(VLOOKUP(C174,'BG SISTEMA'!B164:G430,6,FALSE)=15,VLOOKUP('CA EF'!C174,'BG SISTEMA'!B164:F430,5,FALSE),0)</f>
        <v>0</v>
      </c>
      <c r="E174" s="390"/>
      <c r="F174" s="390"/>
      <c r="G174" s="391">
        <v>0</v>
      </c>
      <c r="H174" s="391">
        <f t="shared" si="29"/>
        <v>0</v>
      </c>
      <c r="I174" s="391">
        <v>0</v>
      </c>
      <c r="J174" s="391">
        <v>0</v>
      </c>
      <c r="K174" s="391">
        <v>0</v>
      </c>
      <c r="L174" s="391">
        <v>0</v>
      </c>
      <c r="M174" s="391">
        <v>0</v>
      </c>
      <c r="N174" s="391">
        <v>0</v>
      </c>
      <c r="O174" s="391">
        <v>0</v>
      </c>
      <c r="P174" s="391">
        <v>0</v>
      </c>
      <c r="Q174" s="391">
        <v>0</v>
      </c>
      <c r="R174" s="391">
        <v>0</v>
      </c>
      <c r="S174" s="391">
        <v>0</v>
      </c>
      <c r="T174" s="391">
        <v>0</v>
      </c>
      <c r="U174" s="391">
        <v>0</v>
      </c>
      <c r="V174" s="391">
        <v>0</v>
      </c>
      <c r="W174" s="391">
        <v>0</v>
      </c>
      <c r="X174" s="391">
        <v>0</v>
      </c>
      <c r="Y174" s="391">
        <v>0</v>
      </c>
      <c r="Z174" s="392">
        <f t="shared" si="26"/>
        <v>0</v>
      </c>
      <c r="AA174" s="395"/>
    </row>
    <row r="175" spans="1:27" s="394" customFormat="1" ht="12.75" customHeight="1">
      <c r="A175" s="394">
        <f t="shared" si="28"/>
        <v>15</v>
      </c>
      <c r="B175" s="431">
        <v>250101400010999</v>
      </c>
      <c r="C175" s="434" t="s">
        <v>607</v>
      </c>
      <c r="D175" s="389">
        <f>+IF(VLOOKUP(C175,'BG SISTEMA'!B165:G431,6,FALSE)=15,VLOOKUP('CA EF'!C175,'BG SISTEMA'!B165:F431,5,FALSE),0)</f>
        <v>-36156068</v>
      </c>
      <c r="E175" s="390"/>
      <c r="F175" s="390"/>
      <c r="G175" s="391">
        <v>-27940232</v>
      </c>
      <c r="H175" s="391">
        <f t="shared" si="29"/>
        <v>-8215836</v>
      </c>
      <c r="I175" s="391">
        <v>0</v>
      </c>
      <c r="J175" s="391">
        <v>0</v>
      </c>
      <c r="K175" s="391">
        <v>0</v>
      </c>
      <c r="L175" s="391">
        <v>0</v>
      </c>
      <c r="M175" s="391">
        <v>0</v>
      </c>
      <c r="N175" s="391">
        <f t="shared" si="34"/>
        <v>8215836</v>
      </c>
      <c r="O175" s="391">
        <v>0</v>
      </c>
      <c r="P175" s="391">
        <v>0</v>
      </c>
      <c r="Q175" s="391">
        <v>0</v>
      </c>
      <c r="R175" s="391">
        <v>0</v>
      </c>
      <c r="S175" s="391">
        <v>0</v>
      </c>
      <c r="T175" s="391">
        <v>0</v>
      </c>
      <c r="U175" s="391">
        <v>0</v>
      </c>
      <c r="V175" s="391">
        <v>0</v>
      </c>
      <c r="W175" s="391">
        <v>0</v>
      </c>
      <c r="X175" s="391">
        <v>0</v>
      </c>
      <c r="Y175" s="391">
        <v>0</v>
      </c>
      <c r="Z175" s="392">
        <f t="shared" si="26"/>
        <v>0</v>
      </c>
      <c r="AA175" s="395"/>
    </row>
    <row r="176" spans="1:27" s="394" customFormat="1" ht="12.75" customHeight="1">
      <c r="A176" s="394">
        <f t="shared" si="28"/>
        <v>0</v>
      </c>
      <c r="B176" s="432"/>
      <c r="C176" s="433" t="s">
        <v>608</v>
      </c>
      <c r="D176" s="389">
        <v>0</v>
      </c>
      <c r="E176" s="390"/>
      <c r="F176" s="390"/>
      <c r="G176" s="391">
        <v>0</v>
      </c>
      <c r="H176" s="391">
        <f t="shared" si="29"/>
        <v>0</v>
      </c>
      <c r="I176" s="391">
        <v>0</v>
      </c>
      <c r="J176" s="391">
        <v>0</v>
      </c>
      <c r="K176" s="391">
        <v>0</v>
      </c>
      <c r="L176" s="391">
        <v>0</v>
      </c>
      <c r="M176" s="391">
        <v>0</v>
      </c>
      <c r="N176" s="391">
        <v>0</v>
      </c>
      <c r="O176" s="391">
        <v>0</v>
      </c>
      <c r="P176" s="391">
        <v>0</v>
      </c>
      <c r="Q176" s="391">
        <v>0</v>
      </c>
      <c r="R176" s="391">
        <v>0</v>
      </c>
      <c r="S176" s="391">
        <v>0</v>
      </c>
      <c r="T176" s="391">
        <v>0</v>
      </c>
      <c r="U176" s="391">
        <v>0</v>
      </c>
      <c r="V176" s="391">
        <v>0</v>
      </c>
      <c r="W176" s="391">
        <v>0</v>
      </c>
      <c r="X176" s="391">
        <v>0</v>
      </c>
      <c r="Y176" s="391">
        <v>0</v>
      </c>
      <c r="Z176" s="392">
        <f t="shared" si="26"/>
        <v>0</v>
      </c>
      <c r="AA176" s="395"/>
    </row>
    <row r="177" spans="1:27" s="394" customFormat="1" ht="12.75" customHeight="1">
      <c r="A177" s="394">
        <f t="shared" si="28"/>
        <v>0</v>
      </c>
      <c r="B177" s="431"/>
      <c r="C177" s="434" t="s">
        <v>609</v>
      </c>
      <c r="D177" s="389">
        <v>0</v>
      </c>
      <c r="E177" s="390"/>
      <c r="F177" s="390"/>
      <c r="G177" s="391">
        <v>-17480688</v>
      </c>
      <c r="H177" s="391">
        <f t="shared" si="29"/>
        <v>17480688</v>
      </c>
      <c r="I177" s="391">
        <v>0</v>
      </c>
      <c r="J177" s="391">
        <v>0</v>
      </c>
      <c r="K177" s="391">
        <v>0</v>
      </c>
      <c r="L177" s="391">
        <v>0</v>
      </c>
      <c r="M177" s="391">
        <v>0</v>
      </c>
      <c r="N177" s="391">
        <f t="shared" si="34"/>
        <v>-17480688</v>
      </c>
      <c r="O177" s="391">
        <v>0</v>
      </c>
      <c r="P177" s="391">
        <v>0</v>
      </c>
      <c r="Q177" s="391">
        <v>0</v>
      </c>
      <c r="R177" s="391">
        <v>0</v>
      </c>
      <c r="S177" s="391">
        <v>0</v>
      </c>
      <c r="T177" s="391">
        <v>0</v>
      </c>
      <c r="U177" s="391">
        <v>0</v>
      </c>
      <c r="V177" s="391">
        <v>0</v>
      </c>
      <c r="W177" s="391">
        <v>0</v>
      </c>
      <c r="X177" s="391">
        <v>0</v>
      </c>
      <c r="Y177" s="391">
        <v>0</v>
      </c>
      <c r="Z177" s="392">
        <f t="shared" si="26"/>
        <v>0</v>
      </c>
      <c r="AA177" s="395"/>
    </row>
    <row r="178" spans="1:27" s="394" customFormat="1" ht="12.75" customHeight="1">
      <c r="A178" s="394">
        <f t="shared" si="28"/>
        <v>13</v>
      </c>
      <c r="B178" s="432">
        <v>2501014000113</v>
      </c>
      <c r="C178" s="433" t="s">
        <v>610</v>
      </c>
      <c r="D178" s="389">
        <f>+IF(VLOOKUP(C178,'BG SISTEMA'!B166:G432,6,FALSE)=15,VLOOKUP('CA EF'!C178,'BG SISTEMA'!B166:F432,5,FALSE),0)</f>
        <v>0</v>
      </c>
      <c r="E178" s="390"/>
      <c r="F178" s="390"/>
      <c r="G178" s="391">
        <v>0</v>
      </c>
      <c r="H178" s="391">
        <f t="shared" si="29"/>
        <v>0</v>
      </c>
      <c r="I178" s="391">
        <v>0</v>
      </c>
      <c r="J178" s="391">
        <v>0</v>
      </c>
      <c r="K178" s="391">
        <v>0</v>
      </c>
      <c r="L178" s="391">
        <v>0</v>
      </c>
      <c r="M178" s="391">
        <v>0</v>
      </c>
      <c r="N178" s="391">
        <v>0</v>
      </c>
      <c r="O178" s="391">
        <v>0</v>
      </c>
      <c r="P178" s="391">
        <v>0</v>
      </c>
      <c r="Q178" s="391">
        <v>0</v>
      </c>
      <c r="R178" s="391">
        <v>0</v>
      </c>
      <c r="S178" s="391">
        <v>0</v>
      </c>
      <c r="T178" s="391">
        <v>0</v>
      </c>
      <c r="U178" s="391">
        <v>0</v>
      </c>
      <c r="V178" s="391">
        <v>0</v>
      </c>
      <c r="W178" s="391">
        <v>0</v>
      </c>
      <c r="X178" s="391">
        <v>0</v>
      </c>
      <c r="Y178" s="391">
        <v>0</v>
      </c>
      <c r="Z178" s="392">
        <f t="shared" si="26"/>
        <v>0</v>
      </c>
      <c r="AA178" s="395"/>
    </row>
    <row r="179" spans="1:27" s="394" customFormat="1" ht="12.75" customHeight="1">
      <c r="A179" s="394">
        <f t="shared" si="28"/>
        <v>15</v>
      </c>
      <c r="B179" s="431">
        <v>250101400011399</v>
      </c>
      <c r="C179" s="434" t="s">
        <v>611</v>
      </c>
      <c r="D179" s="389">
        <f>+IF(VLOOKUP(C179,'BG SISTEMA'!B167:G433,6,FALSE)=15,VLOOKUP('CA EF'!C179,'BG SISTEMA'!B167:F433,5,FALSE),0)</f>
        <v>305526</v>
      </c>
      <c r="E179" s="390"/>
      <c r="F179" s="390"/>
      <c r="G179" s="391">
        <v>-1705598</v>
      </c>
      <c r="H179" s="391">
        <f t="shared" si="29"/>
        <v>2011124</v>
      </c>
      <c r="I179" s="391">
        <v>0</v>
      </c>
      <c r="J179" s="391">
        <v>0</v>
      </c>
      <c r="K179" s="391">
        <v>0</v>
      </c>
      <c r="L179" s="391">
        <v>0</v>
      </c>
      <c r="M179" s="391">
        <v>0</v>
      </c>
      <c r="N179" s="391">
        <f t="shared" si="34"/>
        <v>-2011124</v>
      </c>
      <c r="O179" s="391">
        <v>0</v>
      </c>
      <c r="P179" s="391">
        <v>0</v>
      </c>
      <c r="Q179" s="391">
        <v>0</v>
      </c>
      <c r="R179" s="391">
        <v>0</v>
      </c>
      <c r="S179" s="391">
        <v>0</v>
      </c>
      <c r="T179" s="391">
        <v>0</v>
      </c>
      <c r="U179" s="391">
        <v>0</v>
      </c>
      <c r="V179" s="391">
        <v>0</v>
      </c>
      <c r="W179" s="391">
        <v>0</v>
      </c>
      <c r="X179" s="391">
        <v>0</v>
      </c>
      <c r="Y179" s="391">
        <v>0</v>
      </c>
      <c r="Z179" s="392">
        <f t="shared" si="26"/>
        <v>0</v>
      </c>
      <c r="AA179" s="395"/>
    </row>
    <row r="180" spans="1:27" s="394" customFormat="1" ht="12.75" customHeight="1">
      <c r="A180" s="394">
        <f t="shared" si="28"/>
        <v>8</v>
      </c>
      <c r="B180" s="432">
        <v>25010142</v>
      </c>
      <c r="C180" s="433" t="s">
        <v>613</v>
      </c>
      <c r="D180" s="389">
        <f>+IF(VLOOKUP(C180,'BG SISTEMA'!B168:G434,6,FALSE)=15,VLOOKUP('CA EF'!C180,'BG SISTEMA'!B168:F434,5,FALSE),0)</f>
        <v>0</v>
      </c>
      <c r="E180" s="390"/>
      <c r="F180" s="390"/>
      <c r="G180" s="391">
        <v>0</v>
      </c>
      <c r="H180" s="391">
        <f t="shared" si="29"/>
        <v>0</v>
      </c>
      <c r="I180" s="391">
        <v>0</v>
      </c>
      <c r="J180" s="391">
        <v>0</v>
      </c>
      <c r="K180" s="391">
        <v>0</v>
      </c>
      <c r="L180" s="391">
        <v>0</v>
      </c>
      <c r="M180" s="391">
        <v>0</v>
      </c>
      <c r="N180" s="391">
        <v>0</v>
      </c>
      <c r="O180" s="391">
        <v>0</v>
      </c>
      <c r="P180" s="391">
        <v>0</v>
      </c>
      <c r="Q180" s="391">
        <v>0</v>
      </c>
      <c r="R180" s="391">
        <v>0</v>
      </c>
      <c r="S180" s="391">
        <v>0</v>
      </c>
      <c r="T180" s="391">
        <v>0</v>
      </c>
      <c r="U180" s="391">
        <v>0</v>
      </c>
      <c r="V180" s="391">
        <v>0</v>
      </c>
      <c r="W180" s="391">
        <v>0</v>
      </c>
      <c r="X180" s="391">
        <v>0</v>
      </c>
      <c r="Y180" s="391">
        <v>0</v>
      </c>
      <c r="Z180" s="392">
        <f t="shared" si="26"/>
        <v>0</v>
      </c>
      <c r="AA180" s="393"/>
    </row>
    <row r="181" spans="1:27" s="394" customFormat="1" ht="12.75" customHeight="1">
      <c r="A181" s="394">
        <f t="shared" si="28"/>
        <v>11</v>
      </c>
      <c r="B181" s="432">
        <v>25010142001</v>
      </c>
      <c r="C181" s="433" t="s">
        <v>1018</v>
      </c>
      <c r="D181" s="389">
        <f>+IF(VLOOKUP(C181,'BG SISTEMA'!B169:G435,6,FALSE)=15,VLOOKUP('CA EF'!C181,'BG SISTEMA'!B169:F435,5,FALSE),0)</f>
        <v>0</v>
      </c>
      <c r="E181" s="390"/>
      <c r="F181" s="390"/>
      <c r="G181" s="391">
        <v>0</v>
      </c>
      <c r="H181" s="391">
        <f t="shared" si="29"/>
        <v>0</v>
      </c>
      <c r="I181" s="391">
        <v>0</v>
      </c>
      <c r="J181" s="391">
        <v>0</v>
      </c>
      <c r="K181" s="391">
        <v>0</v>
      </c>
      <c r="L181" s="391">
        <v>0</v>
      </c>
      <c r="M181" s="391">
        <v>0</v>
      </c>
      <c r="N181" s="391">
        <v>0</v>
      </c>
      <c r="O181" s="391">
        <v>0</v>
      </c>
      <c r="P181" s="391">
        <v>0</v>
      </c>
      <c r="Q181" s="391">
        <v>0</v>
      </c>
      <c r="R181" s="391">
        <v>0</v>
      </c>
      <c r="S181" s="391">
        <v>0</v>
      </c>
      <c r="T181" s="391">
        <v>0</v>
      </c>
      <c r="U181" s="391">
        <v>0</v>
      </c>
      <c r="V181" s="391">
        <v>0</v>
      </c>
      <c r="W181" s="391">
        <v>0</v>
      </c>
      <c r="X181" s="391">
        <v>0</v>
      </c>
      <c r="Y181" s="391">
        <v>0</v>
      </c>
      <c r="Z181" s="392">
        <f t="shared" si="26"/>
        <v>0</v>
      </c>
      <c r="AA181" s="395"/>
    </row>
    <row r="182" spans="1:27" s="394" customFormat="1" ht="12.75" customHeight="1">
      <c r="A182" s="394">
        <f t="shared" si="28"/>
        <v>13</v>
      </c>
      <c r="B182" s="432">
        <v>2501014200106</v>
      </c>
      <c r="C182" s="433" t="s">
        <v>280</v>
      </c>
      <c r="D182" s="389">
        <f>+IF(VLOOKUP(C182,'BG SISTEMA'!B170:G439,6,FALSE)=15,VLOOKUP('CA EF'!C182,'BG SISTEMA'!B170:F439,5,FALSE),0)</f>
        <v>0</v>
      </c>
      <c r="E182" s="390"/>
      <c r="F182" s="390"/>
      <c r="G182" s="391">
        <v>0</v>
      </c>
      <c r="H182" s="391">
        <f t="shared" si="29"/>
        <v>0</v>
      </c>
      <c r="I182" s="391">
        <v>0</v>
      </c>
      <c r="J182" s="391">
        <v>0</v>
      </c>
      <c r="K182" s="391">
        <v>0</v>
      </c>
      <c r="L182" s="391">
        <v>0</v>
      </c>
      <c r="M182" s="391">
        <v>0</v>
      </c>
      <c r="N182" s="391">
        <v>0</v>
      </c>
      <c r="O182" s="391">
        <v>0</v>
      </c>
      <c r="P182" s="391">
        <v>0</v>
      </c>
      <c r="Q182" s="391">
        <v>0</v>
      </c>
      <c r="R182" s="391">
        <v>0</v>
      </c>
      <c r="S182" s="391">
        <v>0</v>
      </c>
      <c r="T182" s="391">
        <v>0</v>
      </c>
      <c r="U182" s="391">
        <v>0</v>
      </c>
      <c r="V182" s="391">
        <v>0</v>
      </c>
      <c r="W182" s="391">
        <v>0</v>
      </c>
      <c r="X182" s="391">
        <v>0</v>
      </c>
      <c r="Y182" s="391">
        <v>0</v>
      </c>
      <c r="Z182" s="392">
        <f t="shared" si="26"/>
        <v>0</v>
      </c>
      <c r="AA182" s="395"/>
    </row>
    <row r="183" spans="1:27" s="394" customFormat="1" ht="12.75" customHeight="1">
      <c r="A183" s="394">
        <f t="shared" si="28"/>
        <v>15</v>
      </c>
      <c r="B183" s="431">
        <v>250101420010699</v>
      </c>
      <c r="C183" s="434" t="s">
        <v>618</v>
      </c>
      <c r="D183" s="389">
        <f>+IF(VLOOKUP(C183,'BG SISTEMA'!B171:G440,6,FALSE)=15,VLOOKUP('CA EF'!C183,'BG SISTEMA'!B171:F440,5,FALSE),0)</f>
        <v>-46143</v>
      </c>
      <c r="E183" s="390"/>
      <c r="F183" s="390"/>
      <c r="G183" s="391">
        <v>-46143</v>
      </c>
      <c r="H183" s="391">
        <f t="shared" si="29"/>
        <v>0</v>
      </c>
      <c r="I183" s="391">
        <v>0</v>
      </c>
      <c r="J183" s="391">
        <v>0</v>
      </c>
      <c r="K183" s="391">
        <v>0</v>
      </c>
      <c r="L183" s="391">
        <v>0</v>
      </c>
      <c r="M183" s="391">
        <v>0</v>
      </c>
      <c r="N183" s="391">
        <v>0</v>
      </c>
      <c r="O183" s="391">
        <v>0</v>
      </c>
      <c r="P183" s="391">
        <v>0</v>
      </c>
      <c r="Q183" s="391">
        <v>0</v>
      </c>
      <c r="R183" s="391">
        <v>0</v>
      </c>
      <c r="S183" s="391">
        <v>0</v>
      </c>
      <c r="T183" s="391">
        <v>0</v>
      </c>
      <c r="U183" s="391">
        <v>0</v>
      </c>
      <c r="V183" s="391">
        <v>0</v>
      </c>
      <c r="W183" s="391">
        <v>0</v>
      </c>
      <c r="X183" s="391">
        <v>0</v>
      </c>
      <c r="Y183" s="391">
        <v>0</v>
      </c>
      <c r="Z183" s="392">
        <f t="shared" si="26"/>
        <v>0</v>
      </c>
      <c r="AA183" s="395"/>
    </row>
    <row r="184" spans="1:27" s="394" customFormat="1" ht="12.75" customHeight="1">
      <c r="A184" s="394">
        <f t="shared" si="28"/>
        <v>0</v>
      </c>
      <c r="B184" s="432"/>
      <c r="C184" s="433" t="s">
        <v>614</v>
      </c>
      <c r="D184" s="389">
        <v>0</v>
      </c>
      <c r="E184" s="390"/>
      <c r="F184" s="390"/>
      <c r="G184" s="391">
        <v>0</v>
      </c>
      <c r="H184" s="391">
        <f t="shared" si="29"/>
        <v>0</v>
      </c>
      <c r="I184" s="391">
        <v>0</v>
      </c>
      <c r="J184" s="391">
        <v>0</v>
      </c>
      <c r="K184" s="391">
        <v>0</v>
      </c>
      <c r="L184" s="391">
        <v>0</v>
      </c>
      <c r="M184" s="391">
        <v>0</v>
      </c>
      <c r="N184" s="391">
        <v>0</v>
      </c>
      <c r="O184" s="391">
        <v>0</v>
      </c>
      <c r="P184" s="391">
        <v>0</v>
      </c>
      <c r="Q184" s="391">
        <v>0</v>
      </c>
      <c r="R184" s="391">
        <v>0</v>
      </c>
      <c r="S184" s="391">
        <v>0</v>
      </c>
      <c r="T184" s="391">
        <v>0</v>
      </c>
      <c r="U184" s="391">
        <v>0</v>
      </c>
      <c r="V184" s="391">
        <v>0</v>
      </c>
      <c r="W184" s="391">
        <v>0</v>
      </c>
      <c r="X184" s="391">
        <v>0</v>
      </c>
      <c r="Y184" s="391">
        <v>0</v>
      </c>
      <c r="Z184" s="392">
        <f t="shared" si="26"/>
        <v>0</v>
      </c>
      <c r="AA184" s="395"/>
    </row>
    <row r="185" spans="1:27" s="394" customFormat="1" ht="12.75" customHeight="1">
      <c r="A185" s="394">
        <f t="shared" si="28"/>
        <v>0</v>
      </c>
      <c r="B185" s="431"/>
      <c r="C185" s="434" t="s">
        <v>615</v>
      </c>
      <c r="D185" s="389">
        <v>0</v>
      </c>
      <c r="E185" s="390"/>
      <c r="F185" s="390"/>
      <c r="G185" s="391">
        <v>-2162975</v>
      </c>
      <c r="H185" s="391">
        <f t="shared" si="29"/>
        <v>2162975</v>
      </c>
      <c r="I185" s="391">
        <v>0</v>
      </c>
      <c r="J185" s="391">
        <v>0</v>
      </c>
      <c r="K185" s="391">
        <v>0</v>
      </c>
      <c r="L185" s="391">
        <v>0</v>
      </c>
      <c r="M185" s="391">
        <v>0</v>
      </c>
      <c r="N185" s="391">
        <f t="shared" ref="N185:N189" si="35">-$H185</f>
        <v>-2162975</v>
      </c>
      <c r="O185" s="391">
        <v>0</v>
      </c>
      <c r="P185" s="391">
        <v>0</v>
      </c>
      <c r="Q185" s="391">
        <v>0</v>
      </c>
      <c r="R185" s="391">
        <v>0</v>
      </c>
      <c r="S185" s="391">
        <v>0</v>
      </c>
      <c r="T185" s="391">
        <v>0</v>
      </c>
      <c r="U185" s="391">
        <v>0</v>
      </c>
      <c r="V185" s="391">
        <v>0</v>
      </c>
      <c r="W185" s="391">
        <v>0</v>
      </c>
      <c r="X185" s="391">
        <v>0</v>
      </c>
      <c r="Y185" s="391">
        <v>0</v>
      </c>
      <c r="Z185" s="392">
        <f t="shared" si="26"/>
        <v>0</v>
      </c>
      <c r="AA185" s="395"/>
    </row>
    <row r="186" spans="1:27" s="394" customFormat="1" ht="12.75" customHeight="1">
      <c r="A186" s="394">
        <f t="shared" si="28"/>
        <v>0</v>
      </c>
      <c r="B186" s="432"/>
      <c r="C186" s="433" t="s">
        <v>616</v>
      </c>
      <c r="D186" s="389">
        <v>0</v>
      </c>
      <c r="E186" s="390"/>
      <c r="F186" s="390"/>
      <c r="G186" s="391">
        <v>0</v>
      </c>
      <c r="H186" s="391">
        <f t="shared" si="29"/>
        <v>0</v>
      </c>
      <c r="I186" s="391">
        <v>0</v>
      </c>
      <c r="J186" s="391">
        <v>0</v>
      </c>
      <c r="K186" s="391">
        <v>0</v>
      </c>
      <c r="L186" s="391">
        <v>0</v>
      </c>
      <c r="M186" s="391">
        <v>0</v>
      </c>
      <c r="N186" s="391">
        <v>0</v>
      </c>
      <c r="O186" s="391">
        <v>0</v>
      </c>
      <c r="P186" s="391">
        <v>0</v>
      </c>
      <c r="Q186" s="391">
        <v>0</v>
      </c>
      <c r="R186" s="391">
        <v>0</v>
      </c>
      <c r="S186" s="391">
        <v>0</v>
      </c>
      <c r="T186" s="391">
        <v>0</v>
      </c>
      <c r="U186" s="391">
        <v>0</v>
      </c>
      <c r="V186" s="391">
        <v>0</v>
      </c>
      <c r="W186" s="391">
        <v>0</v>
      </c>
      <c r="X186" s="391">
        <v>0</v>
      </c>
      <c r="Y186" s="391">
        <v>0</v>
      </c>
      <c r="Z186" s="392">
        <f t="shared" si="26"/>
        <v>0</v>
      </c>
      <c r="AA186" s="395"/>
    </row>
    <row r="187" spans="1:27" s="394" customFormat="1" ht="12.75" customHeight="1">
      <c r="A187" s="394">
        <f t="shared" si="28"/>
        <v>0</v>
      </c>
      <c r="B187" s="431"/>
      <c r="C187" s="434" t="s">
        <v>617</v>
      </c>
      <c r="D187" s="389">
        <v>0</v>
      </c>
      <c r="E187" s="390"/>
      <c r="F187" s="390"/>
      <c r="G187" s="391">
        <v>-4590319</v>
      </c>
      <c r="H187" s="391">
        <f t="shared" si="29"/>
        <v>4590319</v>
      </c>
      <c r="I187" s="391">
        <v>0</v>
      </c>
      <c r="J187" s="391">
        <v>0</v>
      </c>
      <c r="K187" s="391">
        <v>0</v>
      </c>
      <c r="L187" s="391">
        <v>0</v>
      </c>
      <c r="M187" s="391">
        <v>0</v>
      </c>
      <c r="N187" s="391">
        <f t="shared" si="35"/>
        <v>-4590319</v>
      </c>
      <c r="O187" s="391">
        <v>0</v>
      </c>
      <c r="P187" s="391">
        <v>0</v>
      </c>
      <c r="Q187" s="391">
        <v>0</v>
      </c>
      <c r="R187" s="391">
        <v>0</v>
      </c>
      <c r="S187" s="391">
        <v>0</v>
      </c>
      <c r="T187" s="391">
        <v>0</v>
      </c>
      <c r="U187" s="391">
        <v>0</v>
      </c>
      <c r="V187" s="391">
        <v>0</v>
      </c>
      <c r="W187" s="391">
        <v>0</v>
      </c>
      <c r="X187" s="391">
        <v>0</v>
      </c>
      <c r="Y187" s="391">
        <v>0</v>
      </c>
      <c r="Z187" s="392">
        <f t="shared" si="26"/>
        <v>0</v>
      </c>
      <c r="AA187" s="395"/>
    </row>
    <row r="188" spans="1:27" s="394" customFormat="1" ht="12.75" customHeight="1">
      <c r="A188" s="394">
        <f t="shared" si="28"/>
        <v>0</v>
      </c>
      <c r="B188" s="431"/>
      <c r="C188" s="434" t="s">
        <v>849</v>
      </c>
      <c r="D188" s="389">
        <v>0</v>
      </c>
      <c r="E188" s="390"/>
      <c r="F188" s="390"/>
      <c r="G188" s="391">
        <v>-27876380</v>
      </c>
      <c r="H188" s="391">
        <f t="shared" si="29"/>
        <v>27876380</v>
      </c>
      <c r="I188" s="391">
        <v>0</v>
      </c>
      <c r="J188" s="391">
        <v>0</v>
      </c>
      <c r="K188" s="391">
        <v>0</v>
      </c>
      <c r="L188" s="391">
        <v>0</v>
      </c>
      <c r="M188" s="391">
        <v>0</v>
      </c>
      <c r="N188" s="391">
        <f t="shared" si="35"/>
        <v>-27876380</v>
      </c>
      <c r="O188" s="391">
        <v>0</v>
      </c>
      <c r="P188" s="391">
        <v>0</v>
      </c>
      <c r="Q188" s="391">
        <v>0</v>
      </c>
      <c r="R188" s="391">
        <v>0</v>
      </c>
      <c r="S188" s="391">
        <v>0</v>
      </c>
      <c r="T188" s="391">
        <v>0</v>
      </c>
      <c r="U188" s="391">
        <v>0</v>
      </c>
      <c r="V188" s="391">
        <v>0</v>
      </c>
      <c r="W188" s="391">
        <v>0</v>
      </c>
      <c r="X188" s="391">
        <v>0</v>
      </c>
      <c r="Y188" s="391">
        <v>0</v>
      </c>
      <c r="Z188" s="392">
        <f t="shared" si="26"/>
        <v>0</v>
      </c>
      <c r="AA188" s="395"/>
    </row>
    <row r="189" spans="1:27" s="394" customFormat="1" ht="12.75" customHeight="1">
      <c r="A189" s="394">
        <f t="shared" si="28"/>
        <v>0</v>
      </c>
      <c r="B189" s="431"/>
      <c r="C189" s="434" t="s">
        <v>307</v>
      </c>
      <c r="D189" s="389">
        <v>0</v>
      </c>
      <c r="E189" s="390"/>
      <c r="F189" s="390"/>
      <c r="G189" s="391">
        <v>-1928182</v>
      </c>
      <c r="H189" s="391">
        <f t="shared" si="29"/>
        <v>1928182</v>
      </c>
      <c r="I189" s="391">
        <v>0</v>
      </c>
      <c r="J189" s="391">
        <v>0</v>
      </c>
      <c r="K189" s="391">
        <v>0</v>
      </c>
      <c r="L189" s="391">
        <v>0</v>
      </c>
      <c r="M189" s="391">
        <v>0</v>
      </c>
      <c r="N189" s="391">
        <f t="shared" si="35"/>
        <v>-1928182</v>
      </c>
      <c r="O189" s="391">
        <v>0</v>
      </c>
      <c r="P189" s="391">
        <v>0</v>
      </c>
      <c r="Q189" s="391">
        <v>0</v>
      </c>
      <c r="R189" s="391">
        <v>0</v>
      </c>
      <c r="S189" s="391">
        <v>0</v>
      </c>
      <c r="T189" s="391">
        <v>0</v>
      </c>
      <c r="U189" s="391">
        <v>0</v>
      </c>
      <c r="V189" s="391">
        <v>0</v>
      </c>
      <c r="W189" s="391">
        <v>0</v>
      </c>
      <c r="X189" s="391">
        <v>0</v>
      </c>
      <c r="Y189" s="391">
        <v>0</v>
      </c>
      <c r="Z189" s="392">
        <f t="shared" ref="Z189:Z252" si="36">SUM(H189:Y189)</f>
        <v>0</v>
      </c>
      <c r="AA189" s="395"/>
    </row>
    <row r="190" spans="1:27" s="394" customFormat="1" ht="12.75" customHeight="1">
      <c r="A190" s="394">
        <f t="shared" si="28"/>
        <v>1</v>
      </c>
      <c r="B190" s="432">
        <v>3</v>
      </c>
      <c r="C190" s="433" t="s">
        <v>12</v>
      </c>
      <c r="D190" s="389">
        <f>+IF(VLOOKUP(C190,'BG SISTEMA'!B172:G441,6,FALSE)=15,VLOOKUP('CA EF'!C190,'BG SISTEMA'!B172:F441,5,FALSE),0)</f>
        <v>0</v>
      </c>
      <c r="E190" s="390"/>
      <c r="F190" s="390"/>
      <c r="G190" s="391">
        <v>0</v>
      </c>
      <c r="H190" s="391">
        <f t="shared" si="29"/>
        <v>0</v>
      </c>
      <c r="I190" s="391">
        <v>0</v>
      </c>
      <c r="J190" s="391">
        <v>0</v>
      </c>
      <c r="K190" s="391">
        <v>0</v>
      </c>
      <c r="L190" s="391">
        <v>0</v>
      </c>
      <c r="M190" s="391">
        <v>0</v>
      </c>
      <c r="N190" s="391">
        <v>0</v>
      </c>
      <c r="O190" s="391">
        <v>0</v>
      </c>
      <c r="P190" s="391">
        <v>0</v>
      </c>
      <c r="Q190" s="391">
        <v>0</v>
      </c>
      <c r="R190" s="391">
        <v>0</v>
      </c>
      <c r="S190" s="391">
        <v>0</v>
      </c>
      <c r="T190" s="391">
        <v>0</v>
      </c>
      <c r="U190" s="391">
        <v>0</v>
      </c>
      <c r="V190" s="391">
        <v>0</v>
      </c>
      <c r="W190" s="391">
        <v>0</v>
      </c>
      <c r="X190" s="391">
        <v>0</v>
      </c>
      <c r="Y190" s="391">
        <v>0</v>
      </c>
      <c r="Z190" s="392">
        <f t="shared" si="36"/>
        <v>0</v>
      </c>
      <c r="AA190" s="395"/>
    </row>
    <row r="191" spans="1:27" s="394" customFormat="1" ht="12.75" customHeight="1">
      <c r="A191" s="394">
        <f t="shared" si="28"/>
        <v>2</v>
      </c>
      <c r="B191" s="432">
        <v>31</v>
      </c>
      <c r="C191" s="433" t="s">
        <v>621</v>
      </c>
      <c r="D191" s="389">
        <f>+IF(VLOOKUP(C191,'BG SISTEMA'!B173:G442,6,FALSE)=15,VLOOKUP('CA EF'!C191,'BG SISTEMA'!B173:F442,5,FALSE),0)</f>
        <v>0</v>
      </c>
      <c r="E191" s="390"/>
      <c r="F191" s="390"/>
      <c r="G191" s="391">
        <v>0</v>
      </c>
      <c r="H191" s="391">
        <f t="shared" si="29"/>
        <v>0</v>
      </c>
      <c r="I191" s="391">
        <v>0</v>
      </c>
      <c r="J191" s="391">
        <v>0</v>
      </c>
      <c r="K191" s="391">
        <v>0</v>
      </c>
      <c r="L191" s="391">
        <v>0</v>
      </c>
      <c r="M191" s="391">
        <v>0</v>
      </c>
      <c r="N191" s="391">
        <v>0</v>
      </c>
      <c r="O191" s="391">
        <v>0</v>
      </c>
      <c r="P191" s="391">
        <v>0</v>
      </c>
      <c r="Q191" s="391">
        <v>0</v>
      </c>
      <c r="R191" s="391">
        <v>0</v>
      </c>
      <c r="S191" s="391">
        <v>0</v>
      </c>
      <c r="T191" s="391">
        <v>0</v>
      </c>
      <c r="U191" s="391">
        <v>0</v>
      </c>
      <c r="V191" s="391">
        <v>0</v>
      </c>
      <c r="W191" s="391">
        <v>0</v>
      </c>
      <c r="X191" s="391">
        <v>0</v>
      </c>
      <c r="Y191" s="391">
        <v>0</v>
      </c>
      <c r="Z191" s="392">
        <f t="shared" si="36"/>
        <v>0</v>
      </c>
      <c r="AA191" s="395"/>
    </row>
    <row r="192" spans="1:27" s="394" customFormat="1" ht="12.75" customHeight="1">
      <c r="A192" s="394">
        <f t="shared" si="28"/>
        <v>5</v>
      </c>
      <c r="B192" s="432">
        <v>31010</v>
      </c>
      <c r="C192" s="433" t="s">
        <v>623</v>
      </c>
      <c r="D192" s="389">
        <f>+IF(VLOOKUP(C192,'BG SISTEMA'!B174:G443,6,FALSE)=15,VLOOKUP('CA EF'!C192,'BG SISTEMA'!B174:F443,5,FALSE),0)</f>
        <v>0</v>
      </c>
      <c r="E192" s="390"/>
      <c r="F192" s="390"/>
      <c r="G192" s="391">
        <v>0</v>
      </c>
      <c r="H192" s="391">
        <f t="shared" si="29"/>
        <v>0</v>
      </c>
      <c r="I192" s="391">
        <v>0</v>
      </c>
      <c r="J192" s="391">
        <v>0</v>
      </c>
      <c r="K192" s="391">
        <v>0</v>
      </c>
      <c r="L192" s="391">
        <v>0</v>
      </c>
      <c r="M192" s="391">
        <v>0</v>
      </c>
      <c r="N192" s="391">
        <v>0</v>
      </c>
      <c r="O192" s="391">
        <v>0</v>
      </c>
      <c r="P192" s="391">
        <v>0</v>
      </c>
      <c r="Q192" s="391">
        <v>0</v>
      </c>
      <c r="R192" s="391">
        <v>0</v>
      </c>
      <c r="S192" s="391">
        <v>0</v>
      </c>
      <c r="T192" s="391">
        <v>0</v>
      </c>
      <c r="U192" s="391">
        <v>0</v>
      </c>
      <c r="V192" s="391">
        <v>0</v>
      </c>
      <c r="W192" s="391">
        <v>0</v>
      </c>
      <c r="X192" s="391">
        <v>0</v>
      </c>
      <c r="Y192" s="391">
        <v>0</v>
      </c>
      <c r="Z192" s="392">
        <f t="shared" si="36"/>
        <v>0</v>
      </c>
      <c r="AA192" s="395"/>
    </row>
    <row r="193" spans="1:27" s="394" customFormat="1" ht="12.75" customHeight="1">
      <c r="A193" s="394">
        <f t="shared" si="28"/>
        <v>8</v>
      </c>
      <c r="B193" s="432">
        <v>31010502</v>
      </c>
      <c r="C193" s="433" t="s">
        <v>623</v>
      </c>
      <c r="D193" s="389">
        <f>+IF(VLOOKUP(C193,'BG SISTEMA'!B175:G444,6,FALSE)=15,VLOOKUP('CA EF'!C193,'BG SISTEMA'!B175:F444,5,FALSE),0)</f>
        <v>0</v>
      </c>
      <c r="E193" s="390"/>
      <c r="F193" s="390"/>
      <c r="G193" s="391">
        <v>0</v>
      </c>
      <c r="H193" s="391">
        <f t="shared" si="29"/>
        <v>0</v>
      </c>
      <c r="I193" s="391">
        <v>0</v>
      </c>
      <c r="J193" s="391">
        <v>0</v>
      </c>
      <c r="K193" s="391">
        <v>0</v>
      </c>
      <c r="L193" s="391">
        <v>0</v>
      </c>
      <c r="M193" s="391">
        <v>0</v>
      </c>
      <c r="N193" s="391">
        <v>0</v>
      </c>
      <c r="O193" s="391">
        <v>0</v>
      </c>
      <c r="P193" s="391">
        <v>0</v>
      </c>
      <c r="Q193" s="391">
        <v>0</v>
      </c>
      <c r="R193" s="391">
        <v>0</v>
      </c>
      <c r="S193" s="391">
        <v>0</v>
      </c>
      <c r="T193" s="391">
        <v>0</v>
      </c>
      <c r="U193" s="391">
        <v>0</v>
      </c>
      <c r="V193" s="391">
        <v>0</v>
      </c>
      <c r="W193" s="391">
        <v>0</v>
      </c>
      <c r="X193" s="391">
        <v>0</v>
      </c>
      <c r="Y193" s="391">
        <v>0</v>
      </c>
      <c r="Z193" s="392">
        <f t="shared" si="36"/>
        <v>0</v>
      </c>
      <c r="AA193" s="395"/>
    </row>
    <row r="194" spans="1:27" s="394" customFormat="1" ht="12.75" customHeight="1">
      <c r="A194" s="394">
        <f t="shared" si="28"/>
        <v>11</v>
      </c>
      <c r="B194" s="432">
        <v>31010502001</v>
      </c>
      <c r="C194" s="433" t="s">
        <v>626</v>
      </c>
      <c r="D194" s="389">
        <f>+IF(VLOOKUP(C194,'BG SISTEMA'!B176:G445,6,FALSE)=15,VLOOKUP('CA EF'!C194,'BG SISTEMA'!B176:F445,5,FALSE),0)</f>
        <v>0</v>
      </c>
      <c r="E194" s="390"/>
      <c r="F194" s="390"/>
      <c r="G194" s="391">
        <v>0</v>
      </c>
      <c r="H194" s="391">
        <f t="shared" si="29"/>
        <v>0</v>
      </c>
      <c r="I194" s="391">
        <v>0</v>
      </c>
      <c r="J194" s="391">
        <v>0</v>
      </c>
      <c r="K194" s="391">
        <v>0</v>
      </c>
      <c r="L194" s="391">
        <v>0</v>
      </c>
      <c r="M194" s="391">
        <v>0</v>
      </c>
      <c r="N194" s="391">
        <v>0</v>
      </c>
      <c r="O194" s="391">
        <v>0</v>
      </c>
      <c r="P194" s="391">
        <v>0</v>
      </c>
      <c r="Q194" s="391">
        <v>0</v>
      </c>
      <c r="R194" s="391">
        <v>0</v>
      </c>
      <c r="S194" s="391">
        <v>0</v>
      </c>
      <c r="T194" s="391">
        <v>0</v>
      </c>
      <c r="U194" s="391">
        <v>0</v>
      </c>
      <c r="V194" s="391">
        <v>0</v>
      </c>
      <c r="W194" s="391">
        <v>0</v>
      </c>
      <c r="X194" s="391">
        <v>0</v>
      </c>
      <c r="Y194" s="391">
        <v>0</v>
      </c>
      <c r="Z194" s="392">
        <f t="shared" si="36"/>
        <v>0</v>
      </c>
      <c r="AA194" s="395"/>
    </row>
    <row r="195" spans="1:27" s="394" customFormat="1" ht="12.75" customHeight="1">
      <c r="A195" s="394">
        <f t="shared" si="28"/>
        <v>13</v>
      </c>
      <c r="B195" s="432">
        <v>3101050200101</v>
      </c>
      <c r="C195" s="433" t="s">
        <v>626</v>
      </c>
      <c r="D195" s="389">
        <f>+IF(VLOOKUP(C195,'BG SISTEMA'!B177:G446,6,FALSE)=15,VLOOKUP('CA EF'!C195,'BG SISTEMA'!B177:F446,5,FALSE),0)</f>
        <v>0</v>
      </c>
      <c r="E195" s="390"/>
      <c r="F195" s="390"/>
      <c r="G195" s="391">
        <v>0</v>
      </c>
      <c r="H195" s="391">
        <f t="shared" si="29"/>
        <v>0</v>
      </c>
      <c r="I195" s="391">
        <v>0</v>
      </c>
      <c r="J195" s="391">
        <v>0</v>
      </c>
      <c r="K195" s="391">
        <v>0</v>
      </c>
      <c r="L195" s="391">
        <v>0</v>
      </c>
      <c r="M195" s="391">
        <v>0</v>
      </c>
      <c r="N195" s="391">
        <v>0</v>
      </c>
      <c r="O195" s="391">
        <v>0</v>
      </c>
      <c r="P195" s="391">
        <v>0</v>
      </c>
      <c r="Q195" s="391">
        <v>0</v>
      </c>
      <c r="R195" s="391">
        <v>0</v>
      </c>
      <c r="S195" s="391">
        <v>0</v>
      </c>
      <c r="T195" s="391">
        <v>0</v>
      </c>
      <c r="U195" s="391">
        <v>0</v>
      </c>
      <c r="V195" s="391">
        <v>0</v>
      </c>
      <c r="W195" s="391">
        <v>0</v>
      </c>
      <c r="X195" s="391">
        <v>0</v>
      </c>
      <c r="Y195" s="391">
        <v>0</v>
      </c>
      <c r="Z195" s="392">
        <f t="shared" si="36"/>
        <v>0</v>
      </c>
      <c r="AA195" s="395"/>
    </row>
    <row r="196" spans="1:27" s="394" customFormat="1" ht="12.75" customHeight="1">
      <c r="A196" s="394">
        <f t="shared" si="28"/>
        <v>15</v>
      </c>
      <c r="B196" s="431">
        <v>310105020010199</v>
      </c>
      <c r="C196" s="434" t="s">
        <v>628</v>
      </c>
      <c r="D196" s="389">
        <f>+IF(VLOOKUP(C196,'BG SISTEMA'!B178:G447,6,FALSE)=15,VLOOKUP('CA EF'!C196,'BG SISTEMA'!B178:F447,5,FALSE),0)</f>
        <v>-50000000000</v>
      </c>
      <c r="E196" s="390"/>
      <c r="F196" s="390"/>
      <c r="G196" s="391">
        <v>-50000000000</v>
      </c>
      <c r="H196" s="391">
        <f t="shared" si="29"/>
        <v>0</v>
      </c>
      <c r="I196" s="391">
        <v>0</v>
      </c>
      <c r="J196" s="391">
        <v>0</v>
      </c>
      <c r="K196" s="391">
        <v>0</v>
      </c>
      <c r="L196" s="391">
        <v>0</v>
      </c>
      <c r="M196" s="391">
        <v>0</v>
      </c>
      <c r="N196" s="391">
        <v>0</v>
      </c>
      <c r="O196" s="391">
        <v>0</v>
      </c>
      <c r="P196" s="391">
        <v>0</v>
      </c>
      <c r="Q196" s="391">
        <v>0</v>
      </c>
      <c r="R196" s="391">
        <v>0</v>
      </c>
      <c r="S196" s="391">
        <v>0</v>
      </c>
      <c r="T196" s="391">
        <v>0</v>
      </c>
      <c r="U196" s="391">
        <v>0</v>
      </c>
      <c r="V196" s="391">
        <v>0</v>
      </c>
      <c r="W196" s="391">
        <v>0</v>
      </c>
      <c r="X196" s="391">
        <v>0</v>
      </c>
      <c r="Y196" s="391">
        <v>0</v>
      </c>
      <c r="Z196" s="392">
        <f t="shared" si="36"/>
        <v>0</v>
      </c>
      <c r="AA196" s="395"/>
    </row>
    <row r="197" spans="1:27" s="394" customFormat="1" ht="12.75" customHeight="1">
      <c r="A197" s="394">
        <f t="shared" si="28"/>
        <v>13</v>
      </c>
      <c r="B197" s="432">
        <v>3101050200102</v>
      </c>
      <c r="C197" s="433" t="s">
        <v>626</v>
      </c>
      <c r="D197" s="389">
        <f>+IF(VLOOKUP(C197,'BG SISTEMA'!B179:G448,6,FALSE)=15,VLOOKUP('CA EF'!C197,'BG SISTEMA'!B179:F448,5,FALSE),0)</f>
        <v>0</v>
      </c>
      <c r="E197" s="390"/>
      <c r="F197" s="390"/>
      <c r="G197" s="391">
        <v>0</v>
      </c>
      <c r="H197" s="391">
        <f t="shared" si="29"/>
        <v>0</v>
      </c>
      <c r="I197" s="391">
        <v>0</v>
      </c>
      <c r="J197" s="391">
        <v>0</v>
      </c>
      <c r="K197" s="391">
        <v>0</v>
      </c>
      <c r="L197" s="391">
        <v>0</v>
      </c>
      <c r="M197" s="391">
        <v>0</v>
      </c>
      <c r="N197" s="391">
        <v>0</v>
      </c>
      <c r="O197" s="391">
        <v>0</v>
      </c>
      <c r="P197" s="391">
        <v>0</v>
      </c>
      <c r="Q197" s="391">
        <v>0</v>
      </c>
      <c r="R197" s="391">
        <v>0</v>
      </c>
      <c r="S197" s="391">
        <v>0</v>
      </c>
      <c r="T197" s="391">
        <v>0</v>
      </c>
      <c r="U197" s="391">
        <v>0</v>
      </c>
      <c r="V197" s="391">
        <v>0</v>
      </c>
      <c r="W197" s="391">
        <v>0</v>
      </c>
      <c r="X197" s="391">
        <v>0</v>
      </c>
      <c r="Y197" s="391">
        <v>0</v>
      </c>
      <c r="Z197" s="392">
        <f t="shared" si="36"/>
        <v>0</v>
      </c>
      <c r="AA197" s="393"/>
    </row>
    <row r="198" spans="1:27" s="394" customFormat="1" ht="12.75" customHeight="1">
      <c r="A198" s="394">
        <f t="shared" si="28"/>
        <v>15</v>
      </c>
      <c r="B198" s="431">
        <v>310105020010299</v>
      </c>
      <c r="C198" s="434" t="s">
        <v>630</v>
      </c>
      <c r="D198" s="389">
        <f>+IF(VLOOKUP(C198,'BG SISTEMA'!B180:G449,6,FALSE)=15,VLOOKUP('CA EF'!C198,'BG SISTEMA'!B180:F449,5,FALSE),0)</f>
        <v>41000000000</v>
      </c>
      <c r="E198" s="390"/>
      <c r="F198" s="390"/>
      <c r="G198" s="391">
        <v>45000000000</v>
      </c>
      <c r="H198" s="391">
        <f t="shared" si="29"/>
        <v>-4000000000</v>
      </c>
      <c r="I198" s="391">
        <v>0</v>
      </c>
      <c r="J198" s="391">
        <v>0</v>
      </c>
      <c r="K198" s="391">
        <v>0</v>
      </c>
      <c r="L198" s="391">
        <v>0</v>
      </c>
      <c r="M198" s="391">
        <v>0</v>
      </c>
      <c r="N198" s="391">
        <v>0</v>
      </c>
      <c r="O198" s="391">
        <v>0</v>
      </c>
      <c r="P198" s="391">
        <v>0</v>
      </c>
      <c r="Q198" s="391">
        <v>0</v>
      </c>
      <c r="R198" s="391">
        <v>0</v>
      </c>
      <c r="S198" s="391">
        <v>0</v>
      </c>
      <c r="T198" s="391">
        <v>0</v>
      </c>
      <c r="U198" s="391">
        <f t="shared" ref="U198" si="37">-$H198</f>
        <v>4000000000</v>
      </c>
      <c r="V198" s="391">
        <v>0</v>
      </c>
      <c r="W198" s="391">
        <v>0</v>
      </c>
      <c r="X198" s="391">
        <v>0</v>
      </c>
      <c r="Y198" s="391">
        <v>0</v>
      </c>
      <c r="Z198" s="392">
        <f t="shared" si="36"/>
        <v>0</v>
      </c>
      <c r="AA198" s="395"/>
    </row>
    <row r="199" spans="1:27" s="394" customFormat="1" ht="12.75" customHeight="1">
      <c r="A199" s="394">
        <f t="shared" si="28"/>
        <v>5</v>
      </c>
      <c r="B199" s="432">
        <v>31040</v>
      </c>
      <c r="C199" s="433" t="s">
        <v>632</v>
      </c>
      <c r="D199" s="389">
        <f>+IF(VLOOKUP(C199,'BG SISTEMA'!B181:G450,6,FALSE)=15,VLOOKUP('CA EF'!C199,'BG SISTEMA'!B181:F450,5,FALSE),0)</f>
        <v>0</v>
      </c>
      <c r="E199" s="390"/>
      <c r="F199" s="390"/>
      <c r="G199" s="391">
        <v>0</v>
      </c>
      <c r="H199" s="391">
        <f t="shared" si="29"/>
        <v>0</v>
      </c>
      <c r="I199" s="391">
        <v>0</v>
      </c>
      <c r="J199" s="391">
        <v>0</v>
      </c>
      <c r="K199" s="391">
        <v>0</v>
      </c>
      <c r="L199" s="391">
        <v>0</v>
      </c>
      <c r="M199" s="391">
        <v>0</v>
      </c>
      <c r="N199" s="391">
        <v>0</v>
      </c>
      <c r="O199" s="391">
        <v>0</v>
      </c>
      <c r="P199" s="391">
        <v>0</v>
      </c>
      <c r="Q199" s="391">
        <v>0</v>
      </c>
      <c r="R199" s="391">
        <v>0</v>
      </c>
      <c r="S199" s="391">
        <v>0</v>
      </c>
      <c r="T199" s="391">
        <v>0</v>
      </c>
      <c r="U199" s="391">
        <v>0</v>
      </c>
      <c r="V199" s="391">
        <v>0</v>
      </c>
      <c r="W199" s="391">
        <v>0</v>
      </c>
      <c r="X199" s="391">
        <v>0</v>
      </c>
      <c r="Y199" s="391">
        <v>0</v>
      </c>
      <c r="Z199" s="392">
        <f t="shared" si="36"/>
        <v>0</v>
      </c>
      <c r="AA199" s="395"/>
    </row>
    <row r="200" spans="1:27" s="394" customFormat="1" ht="12.75" customHeight="1">
      <c r="A200" s="394">
        <f t="shared" si="28"/>
        <v>8</v>
      </c>
      <c r="B200" s="432">
        <v>31040516</v>
      </c>
      <c r="C200" s="433" t="s">
        <v>634</v>
      </c>
      <c r="D200" s="389">
        <f>+IF(VLOOKUP(C200,'BG SISTEMA'!B182:G451,6,FALSE)=15,VLOOKUP('CA EF'!C200,'BG SISTEMA'!B182:F451,5,FALSE),0)</f>
        <v>0</v>
      </c>
      <c r="E200" s="390"/>
      <c r="F200" s="390"/>
      <c r="G200" s="391">
        <v>0</v>
      </c>
      <c r="H200" s="391">
        <f t="shared" si="29"/>
        <v>0</v>
      </c>
      <c r="I200" s="391">
        <v>0</v>
      </c>
      <c r="J200" s="391">
        <v>0</v>
      </c>
      <c r="K200" s="391">
        <v>0</v>
      </c>
      <c r="L200" s="391">
        <v>0</v>
      </c>
      <c r="M200" s="391">
        <v>0</v>
      </c>
      <c r="N200" s="391">
        <v>0</v>
      </c>
      <c r="O200" s="391">
        <v>0</v>
      </c>
      <c r="P200" s="391">
        <v>0</v>
      </c>
      <c r="Q200" s="391">
        <v>0</v>
      </c>
      <c r="R200" s="391">
        <v>0</v>
      </c>
      <c r="S200" s="391">
        <v>0</v>
      </c>
      <c r="T200" s="391">
        <v>0</v>
      </c>
      <c r="U200" s="391">
        <v>0</v>
      </c>
      <c r="V200" s="391">
        <v>0</v>
      </c>
      <c r="W200" s="391">
        <v>0</v>
      </c>
      <c r="X200" s="391">
        <v>0</v>
      </c>
      <c r="Y200" s="391">
        <v>0</v>
      </c>
      <c r="Z200" s="392">
        <f t="shared" si="36"/>
        <v>0</v>
      </c>
      <c r="AA200" s="395"/>
    </row>
    <row r="201" spans="1:27" s="394" customFormat="1" ht="12.75" customHeight="1">
      <c r="A201" s="394">
        <f t="shared" si="28"/>
        <v>11</v>
      </c>
      <c r="B201" s="432">
        <v>31040516002</v>
      </c>
      <c r="C201" s="433" t="s">
        <v>636</v>
      </c>
      <c r="D201" s="389">
        <f>+IF(VLOOKUP(C201,'BG SISTEMA'!B183:G452,6,FALSE)=15,VLOOKUP('CA EF'!C201,'BG SISTEMA'!B183:F452,5,FALSE),0)</f>
        <v>0</v>
      </c>
      <c r="E201" s="390"/>
      <c r="F201" s="390"/>
      <c r="G201" s="391">
        <v>0</v>
      </c>
      <c r="H201" s="391">
        <f t="shared" si="29"/>
        <v>0</v>
      </c>
      <c r="I201" s="391">
        <v>0</v>
      </c>
      <c r="J201" s="391">
        <v>0</v>
      </c>
      <c r="K201" s="391">
        <v>0</v>
      </c>
      <c r="L201" s="391">
        <v>0</v>
      </c>
      <c r="M201" s="391">
        <v>0</v>
      </c>
      <c r="N201" s="391">
        <v>0</v>
      </c>
      <c r="O201" s="391">
        <v>0</v>
      </c>
      <c r="P201" s="391">
        <v>0</v>
      </c>
      <c r="Q201" s="391">
        <v>0</v>
      </c>
      <c r="R201" s="391">
        <v>0</v>
      </c>
      <c r="S201" s="391">
        <v>0</v>
      </c>
      <c r="T201" s="391">
        <v>0</v>
      </c>
      <c r="U201" s="391">
        <v>0</v>
      </c>
      <c r="V201" s="391">
        <v>0</v>
      </c>
      <c r="W201" s="391">
        <v>0</v>
      </c>
      <c r="X201" s="391">
        <v>0</v>
      </c>
      <c r="Y201" s="391">
        <v>0</v>
      </c>
      <c r="Z201" s="392">
        <f t="shared" si="36"/>
        <v>0</v>
      </c>
      <c r="AA201" s="395"/>
    </row>
    <row r="202" spans="1:27" s="394" customFormat="1" ht="12.75" customHeight="1">
      <c r="A202" s="394">
        <f t="shared" si="28"/>
        <v>13</v>
      </c>
      <c r="B202" s="432">
        <v>3104051600201</v>
      </c>
      <c r="C202" s="433" t="s">
        <v>636</v>
      </c>
      <c r="D202" s="389">
        <f>+IF(VLOOKUP(C202,'BG SISTEMA'!B184:G453,6,FALSE)=15,VLOOKUP('CA EF'!C202,'BG SISTEMA'!B184:F453,5,FALSE),0)</f>
        <v>0</v>
      </c>
      <c r="E202" s="390"/>
      <c r="F202" s="390"/>
      <c r="G202" s="391">
        <v>0</v>
      </c>
      <c r="H202" s="391">
        <f t="shared" si="29"/>
        <v>0</v>
      </c>
      <c r="I202" s="391">
        <v>0</v>
      </c>
      <c r="J202" s="391">
        <v>0</v>
      </c>
      <c r="K202" s="391">
        <v>0</v>
      </c>
      <c r="L202" s="391">
        <v>0</v>
      </c>
      <c r="M202" s="391">
        <v>0</v>
      </c>
      <c r="N202" s="391">
        <v>0</v>
      </c>
      <c r="O202" s="391">
        <v>0</v>
      </c>
      <c r="P202" s="391">
        <v>0</v>
      </c>
      <c r="Q202" s="391">
        <v>0</v>
      </c>
      <c r="R202" s="391">
        <v>0</v>
      </c>
      <c r="S202" s="391">
        <v>0</v>
      </c>
      <c r="T202" s="391">
        <v>0</v>
      </c>
      <c r="U202" s="391">
        <v>0</v>
      </c>
      <c r="V202" s="391">
        <v>0</v>
      </c>
      <c r="W202" s="391">
        <v>0</v>
      </c>
      <c r="X202" s="391">
        <v>0</v>
      </c>
      <c r="Y202" s="391">
        <v>0</v>
      </c>
      <c r="Z202" s="392">
        <f t="shared" si="36"/>
        <v>0</v>
      </c>
      <c r="AA202" s="395"/>
    </row>
    <row r="203" spans="1:27" s="394" customFormat="1" ht="12.75" customHeight="1">
      <c r="A203" s="394">
        <f t="shared" si="28"/>
        <v>15</v>
      </c>
      <c r="B203" s="431">
        <v>310405160020199</v>
      </c>
      <c r="C203" s="434" t="s">
        <v>638</v>
      </c>
      <c r="D203" s="389">
        <f>+IF(VLOOKUP(C203,'BG SISTEMA'!B185:G454,6,FALSE)=15,VLOOKUP('CA EF'!C203,'BG SISTEMA'!B185:F454,5,FALSE),0)</f>
        <v>1898251378</v>
      </c>
      <c r="E203" s="389">
        <f>+D203</f>
        <v>1898251378</v>
      </c>
      <c r="F203" s="390"/>
      <c r="G203" s="391">
        <v>0</v>
      </c>
      <c r="H203" s="391">
        <f t="shared" si="29"/>
        <v>0</v>
      </c>
      <c r="I203" s="391">
        <v>0</v>
      </c>
      <c r="J203" s="391">
        <v>0</v>
      </c>
      <c r="K203" s="391">
        <v>0</v>
      </c>
      <c r="L203" s="391">
        <v>0</v>
      </c>
      <c r="M203" s="391">
        <v>0</v>
      </c>
      <c r="N203" s="391">
        <v>0</v>
      </c>
      <c r="O203" s="391">
        <v>0</v>
      </c>
      <c r="P203" s="391">
        <v>0</v>
      </c>
      <c r="Q203" s="391">
        <v>0</v>
      </c>
      <c r="R203" s="391">
        <v>0</v>
      </c>
      <c r="S203" s="391">
        <v>0</v>
      </c>
      <c r="T203" s="391">
        <v>0</v>
      </c>
      <c r="U203" s="391">
        <v>0</v>
      </c>
      <c r="V203" s="391">
        <v>0</v>
      </c>
      <c r="W203" s="391">
        <v>0</v>
      </c>
      <c r="X203" s="391">
        <v>0</v>
      </c>
      <c r="Y203" s="391">
        <v>0</v>
      </c>
      <c r="Z203" s="392">
        <f t="shared" si="36"/>
        <v>0</v>
      </c>
      <c r="AA203" s="393"/>
    </row>
    <row r="204" spans="1:27" s="394" customFormat="1" ht="12.75" customHeight="1">
      <c r="A204" s="394">
        <f t="shared" si="28"/>
        <v>8</v>
      </c>
      <c r="B204" s="432">
        <v>31040518</v>
      </c>
      <c r="C204" s="433" t="s">
        <v>640</v>
      </c>
      <c r="D204" s="389">
        <f>+IF(VLOOKUP(C204,'BG SISTEMA'!B186:G455,6,FALSE)=15,VLOOKUP('CA EF'!C204,'BG SISTEMA'!B186:F455,5,FALSE),0)</f>
        <v>0</v>
      </c>
      <c r="E204" s="390"/>
      <c r="F204" s="390"/>
      <c r="G204" s="391">
        <v>0</v>
      </c>
      <c r="H204" s="391">
        <f t="shared" si="29"/>
        <v>0</v>
      </c>
      <c r="I204" s="391">
        <v>0</v>
      </c>
      <c r="J204" s="391">
        <v>0</v>
      </c>
      <c r="K204" s="391">
        <v>0</v>
      </c>
      <c r="L204" s="391">
        <v>0</v>
      </c>
      <c r="M204" s="391">
        <v>0</v>
      </c>
      <c r="N204" s="391">
        <v>0</v>
      </c>
      <c r="O204" s="391">
        <v>0</v>
      </c>
      <c r="P204" s="391">
        <v>0</v>
      </c>
      <c r="Q204" s="391">
        <v>0</v>
      </c>
      <c r="R204" s="391">
        <v>0</v>
      </c>
      <c r="S204" s="391">
        <v>0</v>
      </c>
      <c r="T204" s="391">
        <v>0</v>
      </c>
      <c r="U204" s="391">
        <v>0</v>
      </c>
      <c r="V204" s="391">
        <v>0</v>
      </c>
      <c r="W204" s="391">
        <v>0</v>
      </c>
      <c r="X204" s="391">
        <v>0</v>
      </c>
      <c r="Y204" s="391">
        <v>0</v>
      </c>
      <c r="Z204" s="392">
        <f t="shared" si="36"/>
        <v>0</v>
      </c>
      <c r="AA204" s="395"/>
    </row>
    <row r="205" spans="1:27" s="394" customFormat="1" ht="12.75" customHeight="1">
      <c r="A205" s="394">
        <f t="shared" si="28"/>
        <v>11</v>
      </c>
      <c r="B205" s="432">
        <v>31040518002</v>
      </c>
      <c r="C205" s="433" t="s">
        <v>642</v>
      </c>
      <c r="D205" s="389">
        <f>+IF(VLOOKUP(C205,'BG SISTEMA'!B187:G456,6,FALSE)=15,VLOOKUP('CA EF'!C205,'BG SISTEMA'!B187:F456,5,FALSE),0)</f>
        <v>0</v>
      </c>
      <c r="E205" s="390"/>
      <c r="F205" s="390"/>
      <c r="G205" s="391">
        <v>0</v>
      </c>
      <c r="H205" s="391">
        <f t="shared" ref="H205:H246" si="38">+D205-E205+F205-G205</f>
        <v>0</v>
      </c>
      <c r="I205" s="391">
        <v>0</v>
      </c>
      <c r="J205" s="391">
        <v>0</v>
      </c>
      <c r="K205" s="391">
        <v>0</v>
      </c>
      <c r="L205" s="391">
        <v>0</v>
      </c>
      <c r="M205" s="391">
        <v>0</v>
      </c>
      <c r="N205" s="391">
        <v>0</v>
      </c>
      <c r="O205" s="391">
        <v>0</v>
      </c>
      <c r="P205" s="391">
        <v>0</v>
      </c>
      <c r="Q205" s="391">
        <v>0</v>
      </c>
      <c r="R205" s="391">
        <v>0</v>
      </c>
      <c r="S205" s="391">
        <v>0</v>
      </c>
      <c r="T205" s="391">
        <v>0</v>
      </c>
      <c r="U205" s="391">
        <v>0</v>
      </c>
      <c r="V205" s="391">
        <v>0</v>
      </c>
      <c r="W205" s="391">
        <v>0</v>
      </c>
      <c r="X205" s="391">
        <v>0</v>
      </c>
      <c r="Y205" s="391">
        <v>0</v>
      </c>
      <c r="Z205" s="392">
        <f t="shared" si="36"/>
        <v>0</v>
      </c>
      <c r="AA205" s="395"/>
    </row>
    <row r="206" spans="1:27" s="394" customFormat="1" ht="12.75" customHeight="1">
      <c r="A206" s="394">
        <f t="shared" si="28"/>
        <v>13</v>
      </c>
      <c r="B206" s="432">
        <v>3104051800201</v>
      </c>
      <c r="C206" s="433" t="s">
        <v>642</v>
      </c>
      <c r="D206" s="389">
        <f>+IF(VLOOKUP(C206,'BG SISTEMA'!B188:G457,6,FALSE)=15,VLOOKUP('CA EF'!C206,'BG SISTEMA'!B188:F457,5,FALSE),0)</f>
        <v>0</v>
      </c>
      <c r="E206" s="389"/>
      <c r="F206" s="390"/>
      <c r="G206" s="391">
        <v>0</v>
      </c>
      <c r="H206" s="391">
        <f t="shared" si="38"/>
        <v>0</v>
      </c>
      <c r="I206" s="391">
        <v>0</v>
      </c>
      <c r="J206" s="391">
        <v>0</v>
      </c>
      <c r="K206" s="391">
        <v>0</v>
      </c>
      <c r="L206" s="391">
        <v>0</v>
      </c>
      <c r="M206" s="391">
        <v>0</v>
      </c>
      <c r="N206" s="391">
        <v>0</v>
      </c>
      <c r="O206" s="391">
        <v>0</v>
      </c>
      <c r="P206" s="391">
        <v>0</v>
      </c>
      <c r="Q206" s="391">
        <v>0</v>
      </c>
      <c r="R206" s="391">
        <v>0</v>
      </c>
      <c r="S206" s="391">
        <v>0</v>
      </c>
      <c r="T206" s="391">
        <v>0</v>
      </c>
      <c r="U206" s="391">
        <v>0</v>
      </c>
      <c r="V206" s="391">
        <v>0</v>
      </c>
      <c r="W206" s="391">
        <v>0</v>
      </c>
      <c r="X206" s="391">
        <v>0</v>
      </c>
      <c r="Y206" s="391">
        <v>0</v>
      </c>
      <c r="Z206" s="392">
        <f t="shared" si="36"/>
        <v>0</v>
      </c>
      <c r="AA206" s="395"/>
    </row>
    <row r="207" spans="1:27" s="394" customFormat="1" ht="12.75" customHeight="1">
      <c r="A207" s="394">
        <f t="shared" si="28"/>
        <v>15</v>
      </c>
      <c r="B207" s="431">
        <v>310405180020199</v>
      </c>
      <c r="C207" s="434" t="s">
        <v>644</v>
      </c>
      <c r="D207" s="389">
        <f>+IF(VLOOKUP(C207,'BG SISTEMA'!B189:G458,6,FALSE)=15,VLOOKUP('CA EF'!C207,'BG SISTEMA'!B189:F458,5,FALSE),0)</f>
        <v>1781228613</v>
      </c>
      <c r="E207" s="389">
        <f>+D207</f>
        <v>1781228613</v>
      </c>
      <c r="F207" s="390">
        <f>+E203</f>
        <v>1898251378</v>
      </c>
      <c r="G207" s="391">
        <v>1898251374.8736999</v>
      </c>
      <c r="H207" s="391">
        <f t="shared" si="38"/>
        <v>3.1263000965118408</v>
      </c>
      <c r="I207" s="391">
        <v>0</v>
      </c>
      <c r="J207" s="391">
        <v>0</v>
      </c>
      <c r="K207" s="391">
        <v>0</v>
      </c>
      <c r="L207" s="391">
        <v>0</v>
      </c>
      <c r="M207" s="391">
        <v>0</v>
      </c>
      <c r="N207" s="391">
        <f t="shared" ref="N207" si="39">-$H207</f>
        <v>-3.1263000965118408</v>
      </c>
      <c r="O207" s="391">
        <v>0</v>
      </c>
      <c r="P207" s="391">
        <v>0</v>
      </c>
      <c r="Q207" s="391">
        <v>0</v>
      </c>
      <c r="R207" s="391">
        <v>0</v>
      </c>
      <c r="S207" s="391">
        <v>0</v>
      </c>
      <c r="T207" s="391">
        <v>0</v>
      </c>
      <c r="U207" s="391">
        <v>0</v>
      </c>
      <c r="V207" s="391">
        <v>0</v>
      </c>
      <c r="W207" s="391">
        <v>0</v>
      </c>
      <c r="X207" s="391">
        <v>0</v>
      </c>
      <c r="Y207" s="391">
        <v>0</v>
      </c>
      <c r="Z207" s="392">
        <f t="shared" si="36"/>
        <v>0</v>
      </c>
      <c r="AA207" s="395"/>
    </row>
    <row r="208" spans="1:27" s="394" customFormat="1" ht="12.75" customHeight="1">
      <c r="A208" s="394">
        <f t="shared" si="28"/>
        <v>1</v>
      </c>
      <c r="B208" s="432">
        <v>6</v>
      </c>
      <c r="C208" s="433" t="s">
        <v>54</v>
      </c>
      <c r="D208" s="389">
        <f>+IF(VLOOKUP(C208,'BG SISTEMA'!B190:G459,6,FALSE)=15,VLOOKUP('CA EF'!C208,'BG SISTEMA'!B190:F459,5,FALSE),0)</f>
        <v>0</v>
      </c>
      <c r="E208" s="390"/>
      <c r="F208" s="390"/>
      <c r="G208" s="391">
        <v>0</v>
      </c>
      <c r="H208" s="391">
        <f t="shared" si="38"/>
        <v>0</v>
      </c>
      <c r="I208" s="391">
        <v>0</v>
      </c>
      <c r="J208" s="391">
        <v>0</v>
      </c>
      <c r="K208" s="391">
        <v>0</v>
      </c>
      <c r="L208" s="391">
        <v>0</v>
      </c>
      <c r="M208" s="391">
        <v>0</v>
      </c>
      <c r="N208" s="391">
        <v>0</v>
      </c>
      <c r="O208" s="391">
        <v>0</v>
      </c>
      <c r="P208" s="391">
        <v>0</v>
      </c>
      <c r="Q208" s="391">
        <v>0</v>
      </c>
      <c r="R208" s="391">
        <v>0</v>
      </c>
      <c r="S208" s="391">
        <v>0</v>
      </c>
      <c r="T208" s="391">
        <v>0</v>
      </c>
      <c r="U208" s="391">
        <v>0</v>
      </c>
      <c r="V208" s="391">
        <v>0</v>
      </c>
      <c r="W208" s="391">
        <v>0</v>
      </c>
      <c r="X208" s="391">
        <v>0</v>
      </c>
      <c r="Y208" s="391">
        <v>0</v>
      </c>
      <c r="Z208" s="392">
        <f t="shared" si="36"/>
        <v>0</v>
      </c>
      <c r="AA208" s="395"/>
    </row>
    <row r="209" spans="1:27" s="394" customFormat="1" ht="12.75" customHeight="1">
      <c r="A209" s="394">
        <f t="shared" si="28"/>
        <v>2</v>
      </c>
      <c r="B209" s="432">
        <v>61</v>
      </c>
      <c r="C209" s="433" t="s">
        <v>647</v>
      </c>
      <c r="D209" s="389">
        <f>+IF(VLOOKUP(C209,'BG SISTEMA'!B191:G460,6,FALSE)=15,VLOOKUP('CA EF'!C209,'BG SISTEMA'!B191:F460,5,FALSE),0)</f>
        <v>0</v>
      </c>
      <c r="E209" s="390"/>
      <c r="F209" s="390"/>
      <c r="G209" s="391">
        <v>0</v>
      </c>
      <c r="H209" s="391">
        <f t="shared" si="38"/>
        <v>0</v>
      </c>
      <c r="I209" s="391">
        <v>0</v>
      </c>
      <c r="J209" s="391">
        <v>0</v>
      </c>
      <c r="K209" s="391">
        <v>0</v>
      </c>
      <c r="L209" s="391">
        <v>0</v>
      </c>
      <c r="M209" s="391">
        <v>0</v>
      </c>
      <c r="N209" s="391">
        <v>0</v>
      </c>
      <c r="O209" s="391">
        <v>0</v>
      </c>
      <c r="P209" s="391">
        <v>0</v>
      </c>
      <c r="Q209" s="391">
        <v>0</v>
      </c>
      <c r="R209" s="391">
        <v>0</v>
      </c>
      <c r="S209" s="391">
        <v>0</v>
      </c>
      <c r="T209" s="391">
        <v>0</v>
      </c>
      <c r="U209" s="391">
        <v>0</v>
      </c>
      <c r="V209" s="391">
        <v>0</v>
      </c>
      <c r="W209" s="391">
        <v>0</v>
      </c>
      <c r="X209" s="391">
        <v>0</v>
      </c>
      <c r="Y209" s="391">
        <v>0</v>
      </c>
      <c r="Z209" s="392">
        <f t="shared" si="36"/>
        <v>0</v>
      </c>
      <c r="AA209" s="393"/>
    </row>
    <row r="210" spans="1:27" s="394" customFormat="1" ht="12.75" customHeight="1">
      <c r="A210" s="394">
        <f t="shared" si="28"/>
        <v>5</v>
      </c>
      <c r="B210" s="432">
        <v>61020</v>
      </c>
      <c r="C210" s="433" t="s">
        <v>649</v>
      </c>
      <c r="D210" s="389">
        <f>+IF(VLOOKUP(C210,'BG SISTEMA'!B192:G461,6,FALSE)=15,VLOOKUP('CA EF'!C210,'BG SISTEMA'!B192:F461,5,FALSE),0)</f>
        <v>0</v>
      </c>
      <c r="E210" s="390"/>
      <c r="F210" s="390"/>
      <c r="G210" s="391">
        <v>0</v>
      </c>
      <c r="H210" s="391">
        <f t="shared" si="38"/>
        <v>0</v>
      </c>
      <c r="I210" s="391">
        <v>0</v>
      </c>
      <c r="J210" s="391">
        <v>0</v>
      </c>
      <c r="K210" s="391">
        <v>0</v>
      </c>
      <c r="L210" s="391">
        <v>0</v>
      </c>
      <c r="M210" s="391">
        <v>0</v>
      </c>
      <c r="N210" s="391">
        <v>0</v>
      </c>
      <c r="O210" s="391">
        <v>0</v>
      </c>
      <c r="P210" s="391">
        <v>0</v>
      </c>
      <c r="Q210" s="391">
        <v>0</v>
      </c>
      <c r="R210" s="391">
        <v>0</v>
      </c>
      <c r="S210" s="391">
        <v>0</v>
      </c>
      <c r="T210" s="391">
        <v>0</v>
      </c>
      <c r="U210" s="391">
        <v>0</v>
      </c>
      <c r="V210" s="391">
        <v>0</v>
      </c>
      <c r="W210" s="391">
        <v>0</v>
      </c>
      <c r="X210" s="391">
        <v>0</v>
      </c>
      <c r="Y210" s="391">
        <v>0</v>
      </c>
      <c r="Z210" s="392">
        <f t="shared" si="36"/>
        <v>0</v>
      </c>
      <c r="AA210" s="395"/>
    </row>
    <row r="211" spans="1:27" s="394" customFormat="1" ht="12.75" customHeight="1">
      <c r="A211" s="394">
        <f t="shared" si="28"/>
        <v>8</v>
      </c>
      <c r="B211" s="432">
        <v>61020710</v>
      </c>
      <c r="C211" s="433" t="s">
        <v>1026</v>
      </c>
      <c r="D211" s="389">
        <f>+IF(VLOOKUP(C211,'BG SISTEMA'!B193:G462,6,FALSE)=15,VLOOKUP('CA EF'!C211,'BG SISTEMA'!B193:F462,5,FALSE),0)</f>
        <v>0</v>
      </c>
      <c r="E211" s="390"/>
      <c r="F211" s="390"/>
      <c r="G211" s="391">
        <v>0</v>
      </c>
      <c r="H211" s="391">
        <f t="shared" si="38"/>
        <v>0</v>
      </c>
      <c r="I211" s="391">
        <v>0</v>
      </c>
      <c r="J211" s="391">
        <v>0</v>
      </c>
      <c r="K211" s="391">
        <v>0</v>
      </c>
      <c r="L211" s="391">
        <v>0</v>
      </c>
      <c r="M211" s="391">
        <v>0</v>
      </c>
      <c r="N211" s="391">
        <v>0</v>
      </c>
      <c r="O211" s="391">
        <v>0</v>
      </c>
      <c r="P211" s="391">
        <v>0</v>
      </c>
      <c r="Q211" s="391">
        <v>0</v>
      </c>
      <c r="R211" s="391">
        <v>0</v>
      </c>
      <c r="S211" s="391">
        <v>0</v>
      </c>
      <c r="T211" s="391">
        <v>0</v>
      </c>
      <c r="U211" s="391">
        <v>0</v>
      </c>
      <c r="V211" s="391">
        <v>0</v>
      </c>
      <c r="W211" s="391">
        <v>0</v>
      </c>
      <c r="X211" s="391">
        <v>0</v>
      </c>
      <c r="Y211" s="391">
        <v>0</v>
      </c>
      <c r="Z211" s="392">
        <f t="shared" si="36"/>
        <v>0</v>
      </c>
      <c r="AA211" s="395"/>
    </row>
    <row r="212" spans="1:27" s="394" customFormat="1" ht="12.75" customHeight="1">
      <c r="A212" s="394">
        <f t="shared" si="28"/>
        <v>11</v>
      </c>
      <c r="B212" s="432">
        <v>61020710001</v>
      </c>
      <c r="C212" s="433" t="s">
        <v>1028</v>
      </c>
      <c r="D212" s="389">
        <f>+IF(VLOOKUP(C212,'BG SISTEMA'!B194:G463,6,FALSE)=15,VLOOKUP('CA EF'!C212,'BG SISTEMA'!B194:F463,5,FALSE),0)</f>
        <v>0</v>
      </c>
      <c r="E212" s="390"/>
      <c r="F212" s="390"/>
      <c r="G212" s="391">
        <v>0</v>
      </c>
      <c r="H212" s="391">
        <f t="shared" si="38"/>
        <v>0</v>
      </c>
      <c r="I212" s="391">
        <v>0</v>
      </c>
      <c r="J212" s="391">
        <v>0</v>
      </c>
      <c r="K212" s="391">
        <v>0</v>
      </c>
      <c r="L212" s="391">
        <v>0</v>
      </c>
      <c r="M212" s="391">
        <v>0</v>
      </c>
      <c r="N212" s="391">
        <v>0</v>
      </c>
      <c r="O212" s="391">
        <v>0</v>
      </c>
      <c r="P212" s="391">
        <v>0</v>
      </c>
      <c r="Q212" s="391">
        <v>0</v>
      </c>
      <c r="R212" s="391">
        <v>0</v>
      </c>
      <c r="S212" s="391">
        <v>0</v>
      </c>
      <c r="T212" s="391">
        <v>0</v>
      </c>
      <c r="U212" s="391">
        <v>0</v>
      </c>
      <c r="V212" s="391">
        <v>0</v>
      </c>
      <c r="W212" s="391">
        <v>0</v>
      </c>
      <c r="X212" s="391">
        <v>0</v>
      </c>
      <c r="Y212" s="391">
        <v>0</v>
      </c>
      <c r="Z212" s="392">
        <f t="shared" si="36"/>
        <v>0</v>
      </c>
      <c r="AA212" s="395"/>
    </row>
    <row r="213" spans="1:27" s="394" customFormat="1" ht="12.75" customHeight="1">
      <c r="A213" s="394">
        <f t="shared" ref="A213:A276" si="40">+LEN(B213)</f>
        <v>13</v>
      </c>
      <c r="B213" s="432">
        <v>6102071000101</v>
      </c>
      <c r="C213" s="433" t="s">
        <v>1028</v>
      </c>
      <c r="D213" s="389">
        <f>+IF(VLOOKUP(C213,'BG SISTEMA'!B195:G464,6,FALSE)=15,VLOOKUP('CA EF'!C213,'BG SISTEMA'!B195:F464,5,FALSE),0)</f>
        <v>0</v>
      </c>
      <c r="E213" s="390"/>
      <c r="F213" s="390"/>
      <c r="G213" s="391">
        <v>0</v>
      </c>
      <c r="H213" s="391">
        <f t="shared" si="38"/>
        <v>0</v>
      </c>
      <c r="I213" s="391">
        <v>0</v>
      </c>
      <c r="J213" s="391">
        <v>0</v>
      </c>
      <c r="K213" s="391">
        <v>0</v>
      </c>
      <c r="L213" s="391">
        <v>0</v>
      </c>
      <c r="M213" s="391">
        <v>0</v>
      </c>
      <c r="N213" s="391">
        <v>0</v>
      </c>
      <c r="O213" s="391">
        <v>0</v>
      </c>
      <c r="P213" s="391">
        <v>0</v>
      </c>
      <c r="Q213" s="391">
        <v>0</v>
      </c>
      <c r="R213" s="391">
        <v>0</v>
      </c>
      <c r="S213" s="391">
        <v>0</v>
      </c>
      <c r="T213" s="391">
        <v>0</v>
      </c>
      <c r="U213" s="391">
        <v>0</v>
      </c>
      <c r="V213" s="391">
        <v>0</v>
      </c>
      <c r="W213" s="391">
        <v>0</v>
      </c>
      <c r="X213" s="391">
        <v>0</v>
      </c>
      <c r="Y213" s="391">
        <v>0</v>
      </c>
      <c r="Z213" s="392">
        <f t="shared" si="36"/>
        <v>0</v>
      </c>
      <c r="AA213" s="395"/>
    </row>
    <row r="214" spans="1:27" s="394" customFormat="1" ht="12.75" customHeight="1">
      <c r="A214" s="394">
        <f t="shared" si="40"/>
        <v>15</v>
      </c>
      <c r="B214" s="431">
        <v>610207100010101</v>
      </c>
      <c r="C214" s="434" t="s">
        <v>1031</v>
      </c>
      <c r="D214" s="389">
        <f>+IF(VLOOKUP(C214,'BG SISTEMA'!B196:G465,6,FALSE)=15,VLOOKUP('CA EF'!C214,'BG SISTEMA'!B196:F465,5,FALSE),0)</f>
        <v>-524691371</v>
      </c>
      <c r="E214" s="390"/>
      <c r="F214" s="390"/>
      <c r="G214" s="391">
        <v>0</v>
      </c>
      <c r="H214" s="391">
        <f t="shared" si="38"/>
        <v>-524691371</v>
      </c>
      <c r="I214" s="391">
        <f t="shared" ref="I214:I215" si="41">-$H214</f>
        <v>524691371</v>
      </c>
      <c r="J214" s="391">
        <v>0</v>
      </c>
      <c r="K214" s="391">
        <v>0</v>
      </c>
      <c r="L214" s="391">
        <v>0</v>
      </c>
      <c r="M214" s="391">
        <v>0</v>
      </c>
      <c r="N214" s="391">
        <v>0</v>
      </c>
      <c r="O214" s="391">
        <v>0</v>
      </c>
      <c r="P214" s="391">
        <v>0</v>
      </c>
      <c r="Q214" s="391">
        <v>0</v>
      </c>
      <c r="R214" s="391">
        <v>0</v>
      </c>
      <c r="S214" s="391">
        <v>0</v>
      </c>
      <c r="T214" s="391">
        <v>0</v>
      </c>
      <c r="U214" s="391">
        <v>0</v>
      </c>
      <c r="V214" s="391">
        <v>0</v>
      </c>
      <c r="W214" s="391">
        <v>0</v>
      </c>
      <c r="X214" s="391">
        <v>0</v>
      </c>
      <c r="Y214" s="391">
        <v>0</v>
      </c>
      <c r="Z214" s="392">
        <f t="shared" si="36"/>
        <v>0</v>
      </c>
      <c r="AA214" s="395"/>
    </row>
    <row r="215" spans="1:27" s="394" customFormat="1" ht="12.75" customHeight="1">
      <c r="A215" s="394">
        <f t="shared" si="40"/>
        <v>15</v>
      </c>
      <c r="B215" s="431">
        <v>610207100010199</v>
      </c>
      <c r="C215" s="434" t="s">
        <v>1033</v>
      </c>
      <c r="D215" s="389">
        <f>+IF(VLOOKUP(C215,'BG SISTEMA'!B197:G466,6,FALSE)=15,VLOOKUP('CA EF'!C215,'BG SISTEMA'!B197:F466,5,FALSE),0)</f>
        <v>-355297726</v>
      </c>
      <c r="E215" s="390"/>
      <c r="F215" s="390"/>
      <c r="G215" s="391">
        <v>0</v>
      </c>
      <c r="H215" s="391">
        <f t="shared" si="38"/>
        <v>-355297726</v>
      </c>
      <c r="I215" s="391">
        <f t="shared" si="41"/>
        <v>355297726</v>
      </c>
      <c r="J215" s="391">
        <v>0</v>
      </c>
      <c r="K215" s="391">
        <v>0</v>
      </c>
      <c r="L215" s="391">
        <v>0</v>
      </c>
      <c r="M215" s="391">
        <v>0</v>
      </c>
      <c r="N215" s="391">
        <v>0</v>
      </c>
      <c r="O215" s="391">
        <v>0</v>
      </c>
      <c r="P215" s="391">
        <v>0</v>
      </c>
      <c r="Q215" s="391">
        <v>0</v>
      </c>
      <c r="R215" s="391">
        <v>0</v>
      </c>
      <c r="S215" s="391">
        <v>0</v>
      </c>
      <c r="T215" s="391">
        <v>0</v>
      </c>
      <c r="U215" s="391">
        <v>0</v>
      </c>
      <c r="V215" s="391">
        <v>0</v>
      </c>
      <c r="W215" s="391">
        <v>0</v>
      </c>
      <c r="X215" s="391">
        <v>0</v>
      </c>
      <c r="Y215" s="391">
        <v>0</v>
      </c>
      <c r="Z215" s="392">
        <f t="shared" si="36"/>
        <v>0</v>
      </c>
      <c r="AA215" s="395"/>
    </row>
    <row r="216" spans="1:27" s="394" customFormat="1" ht="12.75" customHeight="1">
      <c r="A216" s="394">
        <f t="shared" si="40"/>
        <v>5</v>
      </c>
      <c r="B216" s="432">
        <v>61040</v>
      </c>
      <c r="C216" s="433" t="s">
        <v>651</v>
      </c>
      <c r="D216" s="389">
        <f>+IF(VLOOKUP(C216,'BG SISTEMA'!B198:G467,6,FALSE)=15,VLOOKUP('CA EF'!C216,'BG SISTEMA'!B198:F467,5,FALSE),0)</f>
        <v>0</v>
      </c>
      <c r="E216" s="390"/>
      <c r="F216" s="390"/>
      <c r="G216" s="391">
        <v>0</v>
      </c>
      <c r="H216" s="391">
        <f t="shared" si="38"/>
        <v>0</v>
      </c>
      <c r="I216" s="391">
        <v>0</v>
      </c>
      <c r="J216" s="391">
        <v>0</v>
      </c>
      <c r="K216" s="391">
        <v>0</v>
      </c>
      <c r="L216" s="391">
        <v>0</v>
      </c>
      <c r="M216" s="391">
        <v>0</v>
      </c>
      <c r="N216" s="391">
        <v>0</v>
      </c>
      <c r="O216" s="391">
        <v>0</v>
      </c>
      <c r="P216" s="391">
        <v>0</v>
      </c>
      <c r="Q216" s="391">
        <v>0</v>
      </c>
      <c r="R216" s="391">
        <v>0</v>
      </c>
      <c r="S216" s="391">
        <v>0</v>
      </c>
      <c r="T216" s="391">
        <v>0</v>
      </c>
      <c r="U216" s="391">
        <v>0</v>
      </c>
      <c r="V216" s="391">
        <v>0</v>
      </c>
      <c r="W216" s="391">
        <v>0</v>
      </c>
      <c r="X216" s="391">
        <v>0</v>
      </c>
      <c r="Y216" s="391">
        <v>0</v>
      </c>
      <c r="Z216" s="392">
        <f t="shared" si="36"/>
        <v>0</v>
      </c>
      <c r="AA216" s="395"/>
    </row>
    <row r="217" spans="1:27" s="394" customFormat="1" ht="12.75" customHeight="1">
      <c r="A217" s="394">
        <f t="shared" si="40"/>
        <v>8</v>
      </c>
      <c r="B217" s="432">
        <v>61040742</v>
      </c>
      <c r="C217" s="433" t="s">
        <v>653</v>
      </c>
      <c r="D217" s="389">
        <f>+IF(VLOOKUP(C217,'BG SISTEMA'!B199:G468,6,FALSE)=15,VLOOKUP('CA EF'!C217,'BG SISTEMA'!B199:F468,5,FALSE),0)</f>
        <v>0</v>
      </c>
      <c r="E217" s="390"/>
      <c r="F217" s="390"/>
      <c r="G217" s="391">
        <v>0</v>
      </c>
      <c r="H217" s="391">
        <f t="shared" si="38"/>
        <v>0</v>
      </c>
      <c r="I217" s="391">
        <v>0</v>
      </c>
      <c r="J217" s="391">
        <v>0</v>
      </c>
      <c r="K217" s="391">
        <v>0</v>
      </c>
      <c r="L217" s="391">
        <v>0</v>
      </c>
      <c r="M217" s="391">
        <v>0</v>
      </c>
      <c r="N217" s="391">
        <v>0</v>
      </c>
      <c r="O217" s="391">
        <v>0</v>
      </c>
      <c r="P217" s="391">
        <v>0</v>
      </c>
      <c r="Q217" s="391">
        <v>0</v>
      </c>
      <c r="R217" s="391">
        <v>0</v>
      </c>
      <c r="S217" s="391">
        <v>0</v>
      </c>
      <c r="T217" s="391">
        <v>0</v>
      </c>
      <c r="U217" s="391">
        <v>0</v>
      </c>
      <c r="V217" s="391">
        <v>0</v>
      </c>
      <c r="W217" s="391">
        <v>0</v>
      </c>
      <c r="X217" s="391">
        <v>0</v>
      </c>
      <c r="Y217" s="391">
        <v>0</v>
      </c>
      <c r="Z217" s="392">
        <f t="shared" si="36"/>
        <v>0</v>
      </c>
      <c r="AA217" s="395"/>
    </row>
    <row r="218" spans="1:27" s="394" customFormat="1" ht="12.75" customHeight="1">
      <c r="A218" s="394">
        <f t="shared" si="40"/>
        <v>11</v>
      </c>
      <c r="B218" s="432">
        <v>61040742001</v>
      </c>
      <c r="C218" s="433" t="s">
        <v>655</v>
      </c>
      <c r="D218" s="389">
        <f>+IF(VLOOKUP(C218,'BG SISTEMA'!B200:G469,6,FALSE)=15,VLOOKUP('CA EF'!C218,'BG SISTEMA'!B200:F469,5,FALSE),0)</f>
        <v>0</v>
      </c>
      <c r="E218" s="390"/>
      <c r="F218" s="390"/>
      <c r="G218" s="391">
        <v>0</v>
      </c>
      <c r="H218" s="391">
        <f t="shared" si="38"/>
        <v>0</v>
      </c>
      <c r="I218" s="391">
        <v>0</v>
      </c>
      <c r="J218" s="391">
        <v>0</v>
      </c>
      <c r="K218" s="391">
        <v>0</v>
      </c>
      <c r="L218" s="391">
        <v>0</v>
      </c>
      <c r="M218" s="391">
        <v>0</v>
      </c>
      <c r="N218" s="391">
        <v>0</v>
      </c>
      <c r="O218" s="391">
        <v>0</v>
      </c>
      <c r="P218" s="391">
        <v>0</v>
      </c>
      <c r="Q218" s="391">
        <v>0</v>
      </c>
      <c r="R218" s="391">
        <v>0</v>
      </c>
      <c r="S218" s="391">
        <v>0</v>
      </c>
      <c r="T218" s="391">
        <v>0</v>
      </c>
      <c r="U218" s="391">
        <v>0</v>
      </c>
      <c r="V218" s="391">
        <v>0</v>
      </c>
      <c r="W218" s="391">
        <v>0</v>
      </c>
      <c r="X218" s="391">
        <v>0</v>
      </c>
      <c r="Y218" s="391">
        <v>0</v>
      </c>
      <c r="Z218" s="392">
        <f t="shared" si="36"/>
        <v>0</v>
      </c>
      <c r="AA218" s="395"/>
    </row>
    <row r="219" spans="1:27" s="394" customFormat="1" ht="12.75" customHeight="1">
      <c r="A219" s="394">
        <f t="shared" si="40"/>
        <v>13</v>
      </c>
      <c r="B219" s="432">
        <v>6104074200101</v>
      </c>
      <c r="C219" s="433" t="s">
        <v>655</v>
      </c>
      <c r="D219" s="389">
        <f>+IF(VLOOKUP(C219,'BG SISTEMA'!B201:G470,6,FALSE)=15,VLOOKUP('CA EF'!C219,'BG SISTEMA'!B201:F470,5,FALSE),0)</f>
        <v>0</v>
      </c>
      <c r="E219" s="390"/>
      <c r="F219" s="390"/>
      <c r="G219" s="391">
        <v>0</v>
      </c>
      <c r="H219" s="391">
        <f t="shared" si="38"/>
        <v>0</v>
      </c>
      <c r="I219" s="391">
        <v>0</v>
      </c>
      <c r="J219" s="391">
        <v>0</v>
      </c>
      <c r="K219" s="391">
        <v>0</v>
      </c>
      <c r="L219" s="391">
        <v>0</v>
      </c>
      <c r="M219" s="391">
        <v>0</v>
      </c>
      <c r="N219" s="391">
        <v>0</v>
      </c>
      <c r="O219" s="391">
        <v>0</v>
      </c>
      <c r="P219" s="391">
        <v>0</v>
      </c>
      <c r="Q219" s="391">
        <v>0</v>
      </c>
      <c r="R219" s="391">
        <v>0</v>
      </c>
      <c r="S219" s="391">
        <v>0</v>
      </c>
      <c r="T219" s="391">
        <v>0</v>
      </c>
      <c r="U219" s="391">
        <v>0</v>
      </c>
      <c r="V219" s="391">
        <v>0</v>
      </c>
      <c r="W219" s="391">
        <v>0</v>
      </c>
      <c r="X219" s="391">
        <v>0</v>
      </c>
      <c r="Y219" s="391">
        <v>0</v>
      </c>
      <c r="Z219" s="392">
        <f t="shared" si="36"/>
        <v>0</v>
      </c>
      <c r="AA219" s="395"/>
    </row>
    <row r="220" spans="1:27" s="394" customFormat="1" ht="12.75" customHeight="1">
      <c r="A220" s="394">
        <f t="shared" si="40"/>
        <v>15</v>
      </c>
      <c r="B220" s="431">
        <v>610407420010199</v>
      </c>
      <c r="C220" s="434" t="s">
        <v>657</v>
      </c>
      <c r="D220" s="389">
        <f>+IF(VLOOKUP(C220,'BG SISTEMA'!B202:G471,6,FALSE)=15,VLOOKUP('CA EF'!C220,'BG SISTEMA'!B202:F471,5,FALSE),0)</f>
        <v>-13786302</v>
      </c>
      <c r="E220" s="390"/>
      <c r="F220" s="390"/>
      <c r="G220" s="391">
        <v>0</v>
      </c>
      <c r="H220" s="391">
        <f t="shared" si="38"/>
        <v>-13786302</v>
      </c>
      <c r="I220" s="391">
        <v>0</v>
      </c>
      <c r="J220" s="391">
        <v>0</v>
      </c>
      <c r="K220" s="391">
        <v>0</v>
      </c>
      <c r="L220" s="391">
        <v>0</v>
      </c>
      <c r="M220" s="391">
        <v>0</v>
      </c>
      <c r="N220" s="391">
        <v>0</v>
      </c>
      <c r="O220" s="391">
        <v>0</v>
      </c>
      <c r="P220" s="391">
        <v>0</v>
      </c>
      <c r="Q220" s="391">
        <v>0</v>
      </c>
      <c r="R220" s="391">
        <v>0</v>
      </c>
      <c r="S220" s="391">
        <f t="shared" ref="S220" si="42">-$H220</f>
        <v>13786302</v>
      </c>
      <c r="T220" s="391">
        <v>0</v>
      </c>
      <c r="U220" s="391">
        <v>0</v>
      </c>
      <c r="V220" s="391">
        <v>0</v>
      </c>
      <c r="W220" s="391">
        <v>0</v>
      </c>
      <c r="X220" s="391">
        <v>0</v>
      </c>
      <c r="Y220" s="391">
        <v>0</v>
      </c>
      <c r="Z220" s="392">
        <f t="shared" si="36"/>
        <v>0</v>
      </c>
      <c r="AA220" s="393"/>
    </row>
    <row r="221" spans="1:27" s="394" customFormat="1" ht="12.75" customHeight="1">
      <c r="A221" s="394">
        <f t="shared" si="40"/>
        <v>11</v>
      </c>
      <c r="B221" s="432">
        <v>61040742003</v>
      </c>
      <c r="C221" s="433" t="s">
        <v>1036</v>
      </c>
      <c r="D221" s="389">
        <f>+IF(VLOOKUP(C221,'BG SISTEMA'!B203:G472,6,FALSE)=15,VLOOKUP('CA EF'!C221,'BG SISTEMA'!B203:F472,5,FALSE),0)</f>
        <v>0</v>
      </c>
      <c r="E221" s="390"/>
      <c r="F221" s="390"/>
      <c r="G221" s="391">
        <v>0</v>
      </c>
      <c r="H221" s="391">
        <f t="shared" si="38"/>
        <v>0</v>
      </c>
      <c r="I221" s="391">
        <v>0</v>
      </c>
      <c r="J221" s="391">
        <v>0</v>
      </c>
      <c r="K221" s="391">
        <v>0</v>
      </c>
      <c r="L221" s="391">
        <v>0</v>
      </c>
      <c r="M221" s="391">
        <v>0</v>
      </c>
      <c r="N221" s="391">
        <v>0</v>
      </c>
      <c r="O221" s="391">
        <v>0</v>
      </c>
      <c r="P221" s="391">
        <v>0</v>
      </c>
      <c r="Q221" s="391">
        <v>0</v>
      </c>
      <c r="R221" s="391">
        <v>0</v>
      </c>
      <c r="S221" s="391">
        <v>0</v>
      </c>
      <c r="T221" s="391">
        <v>0</v>
      </c>
      <c r="U221" s="391">
        <v>0</v>
      </c>
      <c r="V221" s="391">
        <v>0</v>
      </c>
      <c r="W221" s="391">
        <v>0</v>
      </c>
      <c r="X221" s="391">
        <v>0</v>
      </c>
      <c r="Y221" s="391">
        <v>0</v>
      </c>
      <c r="Z221" s="392">
        <f t="shared" si="36"/>
        <v>0</v>
      </c>
      <c r="AA221" s="393"/>
    </row>
    <row r="222" spans="1:27" s="394" customFormat="1" ht="12.75" customHeight="1">
      <c r="A222" s="394">
        <f t="shared" si="40"/>
        <v>13</v>
      </c>
      <c r="B222" s="432">
        <v>6104074200308</v>
      </c>
      <c r="C222" s="433" t="s">
        <v>1038</v>
      </c>
      <c r="D222" s="389">
        <f>+IF(VLOOKUP(C222,'BG SISTEMA'!B204:G473,6,FALSE)=15,VLOOKUP('CA EF'!C222,'BG SISTEMA'!B204:F473,5,FALSE),0)</f>
        <v>0</v>
      </c>
      <c r="E222" s="390"/>
      <c r="F222" s="390"/>
      <c r="G222" s="391">
        <v>0</v>
      </c>
      <c r="H222" s="391">
        <f t="shared" si="38"/>
        <v>0</v>
      </c>
      <c r="I222" s="391">
        <v>0</v>
      </c>
      <c r="J222" s="391">
        <v>0</v>
      </c>
      <c r="K222" s="391">
        <v>0</v>
      </c>
      <c r="L222" s="391">
        <v>0</v>
      </c>
      <c r="M222" s="391">
        <v>0</v>
      </c>
      <c r="N222" s="391">
        <v>0</v>
      </c>
      <c r="O222" s="391">
        <v>0</v>
      </c>
      <c r="P222" s="391">
        <v>0</v>
      </c>
      <c r="Q222" s="391">
        <v>0</v>
      </c>
      <c r="R222" s="391">
        <v>0</v>
      </c>
      <c r="S222" s="391">
        <v>0</v>
      </c>
      <c r="T222" s="391">
        <v>0</v>
      </c>
      <c r="U222" s="391">
        <v>0</v>
      </c>
      <c r="V222" s="391">
        <v>0</v>
      </c>
      <c r="W222" s="391">
        <v>0</v>
      </c>
      <c r="X222" s="391">
        <v>0</v>
      </c>
      <c r="Y222" s="391">
        <v>0</v>
      </c>
      <c r="Z222" s="392">
        <f t="shared" si="36"/>
        <v>0</v>
      </c>
      <c r="AA222" s="393"/>
    </row>
    <row r="223" spans="1:27" s="394" customFormat="1" ht="12.75" customHeight="1">
      <c r="A223" s="394">
        <f t="shared" si="40"/>
        <v>15</v>
      </c>
      <c r="B223" s="431">
        <v>610407420030899</v>
      </c>
      <c r="C223" s="434" t="s">
        <v>1040</v>
      </c>
      <c r="D223" s="389">
        <f>+IF(VLOOKUP(C223,'BG SISTEMA'!B205:G474,6,FALSE)=15,VLOOKUP('CA EF'!C223,'BG SISTEMA'!B205:F474,5,FALSE),0)</f>
        <v>-13503905</v>
      </c>
      <c r="E223" s="390"/>
      <c r="F223" s="390"/>
      <c r="G223" s="391">
        <v>0</v>
      </c>
      <c r="H223" s="391">
        <f t="shared" si="38"/>
        <v>-13503905</v>
      </c>
      <c r="I223" s="391">
        <v>0</v>
      </c>
      <c r="J223" s="391">
        <v>0</v>
      </c>
      <c r="K223" s="391">
        <v>0</v>
      </c>
      <c r="L223" s="391">
        <v>0</v>
      </c>
      <c r="M223" s="391">
        <v>0</v>
      </c>
      <c r="N223" s="391">
        <v>0</v>
      </c>
      <c r="O223" s="391">
        <v>0</v>
      </c>
      <c r="P223" s="391">
        <v>0</v>
      </c>
      <c r="Q223" s="391">
        <v>0</v>
      </c>
      <c r="R223" s="391">
        <v>0</v>
      </c>
      <c r="S223" s="391">
        <f t="shared" ref="S223" si="43">-$H223</f>
        <v>13503905</v>
      </c>
      <c r="T223" s="391">
        <v>0</v>
      </c>
      <c r="U223" s="391">
        <v>0</v>
      </c>
      <c r="V223" s="391">
        <v>0</v>
      </c>
      <c r="W223" s="391">
        <v>0</v>
      </c>
      <c r="X223" s="391">
        <v>0</v>
      </c>
      <c r="Y223" s="391">
        <v>0</v>
      </c>
      <c r="Z223" s="392">
        <f t="shared" si="36"/>
        <v>0</v>
      </c>
      <c r="AA223" s="393"/>
    </row>
    <row r="224" spans="1:27" s="394" customFormat="1" ht="12.75" customHeight="1">
      <c r="A224" s="394">
        <f t="shared" si="40"/>
        <v>5</v>
      </c>
      <c r="B224" s="432">
        <v>61050</v>
      </c>
      <c r="C224" s="433" t="s">
        <v>659</v>
      </c>
      <c r="D224" s="389">
        <f>+IF(VLOOKUP(C224,'BG SISTEMA'!B206:G475,6,FALSE)=15,VLOOKUP('CA EF'!C224,'BG SISTEMA'!B206:F475,5,FALSE),0)</f>
        <v>0</v>
      </c>
      <c r="E224" s="390"/>
      <c r="F224" s="390"/>
      <c r="G224" s="391">
        <v>0</v>
      </c>
      <c r="H224" s="391">
        <f t="shared" si="38"/>
        <v>0</v>
      </c>
      <c r="I224" s="391">
        <v>0</v>
      </c>
      <c r="J224" s="391">
        <v>0</v>
      </c>
      <c r="K224" s="391">
        <v>0</v>
      </c>
      <c r="L224" s="391">
        <v>0</v>
      </c>
      <c r="M224" s="391">
        <v>0</v>
      </c>
      <c r="N224" s="391">
        <v>0</v>
      </c>
      <c r="O224" s="391">
        <v>0</v>
      </c>
      <c r="P224" s="391">
        <v>0</v>
      </c>
      <c r="Q224" s="391">
        <v>0</v>
      </c>
      <c r="R224" s="391">
        <v>0</v>
      </c>
      <c r="S224" s="391">
        <v>0</v>
      </c>
      <c r="T224" s="391">
        <v>0</v>
      </c>
      <c r="U224" s="391">
        <v>0</v>
      </c>
      <c r="V224" s="391">
        <v>0</v>
      </c>
      <c r="W224" s="391">
        <v>0</v>
      </c>
      <c r="X224" s="391">
        <v>0</v>
      </c>
      <c r="Y224" s="391">
        <v>0</v>
      </c>
      <c r="Z224" s="392">
        <f t="shared" si="36"/>
        <v>0</v>
      </c>
      <c r="AA224" s="393"/>
    </row>
    <row r="225" spans="1:27" s="394" customFormat="1" ht="12.75" customHeight="1">
      <c r="A225" s="394">
        <f t="shared" si="40"/>
        <v>8</v>
      </c>
      <c r="B225" s="432">
        <v>61050758</v>
      </c>
      <c r="C225" s="433" t="s">
        <v>659</v>
      </c>
      <c r="D225" s="389">
        <f>+IF(VLOOKUP(C225,'BG SISTEMA'!B207:G476,6,FALSE)=15,VLOOKUP('CA EF'!C225,'BG SISTEMA'!B207:F476,5,FALSE),0)</f>
        <v>0</v>
      </c>
      <c r="E225" s="390"/>
      <c r="F225" s="390"/>
      <c r="G225" s="391">
        <v>0</v>
      </c>
      <c r="H225" s="391">
        <f t="shared" si="38"/>
        <v>0</v>
      </c>
      <c r="I225" s="391">
        <v>0</v>
      </c>
      <c r="J225" s="391">
        <v>0</v>
      </c>
      <c r="K225" s="391">
        <v>0</v>
      </c>
      <c r="L225" s="391">
        <v>0</v>
      </c>
      <c r="M225" s="391">
        <v>0</v>
      </c>
      <c r="N225" s="391">
        <v>0</v>
      </c>
      <c r="O225" s="391">
        <v>0</v>
      </c>
      <c r="P225" s="391">
        <v>0</v>
      </c>
      <c r="Q225" s="391">
        <v>0</v>
      </c>
      <c r="R225" s="391">
        <v>0</v>
      </c>
      <c r="S225" s="391">
        <v>0</v>
      </c>
      <c r="T225" s="391">
        <v>0</v>
      </c>
      <c r="U225" s="391">
        <v>0</v>
      </c>
      <c r="V225" s="391">
        <v>0</v>
      </c>
      <c r="W225" s="391">
        <v>0</v>
      </c>
      <c r="X225" s="391">
        <v>0</v>
      </c>
      <c r="Y225" s="391">
        <v>0</v>
      </c>
      <c r="Z225" s="392">
        <f t="shared" si="36"/>
        <v>0</v>
      </c>
      <c r="AA225" s="393"/>
    </row>
    <row r="226" spans="1:27" s="394" customFormat="1" ht="12.75" customHeight="1">
      <c r="A226" s="394">
        <f t="shared" si="40"/>
        <v>11</v>
      </c>
      <c r="B226" s="432">
        <v>61050758002</v>
      </c>
      <c r="C226" s="433" t="s">
        <v>662</v>
      </c>
      <c r="D226" s="389">
        <f>+IF(VLOOKUP(C226,'BG SISTEMA'!B208:G477,6,FALSE)=15,VLOOKUP('CA EF'!C226,'BG SISTEMA'!B208:F477,5,FALSE),0)</f>
        <v>0</v>
      </c>
      <c r="E226" s="390"/>
      <c r="F226" s="390"/>
      <c r="G226" s="391">
        <v>0</v>
      </c>
      <c r="H226" s="391">
        <f t="shared" si="38"/>
        <v>0</v>
      </c>
      <c r="I226" s="391">
        <v>0</v>
      </c>
      <c r="J226" s="391">
        <v>0</v>
      </c>
      <c r="K226" s="391">
        <v>0</v>
      </c>
      <c r="L226" s="391">
        <v>0</v>
      </c>
      <c r="M226" s="391">
        <v>0</v>
      </c>
      <c r="N226" s="391">
        <v>0</v>
      </c>
      <c r="O226" s="391">
        <v>0</v>
      </c>
      <c r="P226" s="391">
        <v>0</v>
      </c>
      <c r="Q226" s="391">
        <v>0</v>
      </c>
      <c r="R226" s="391">
        <v>0</v>
      </c>
      <c r="S226" s="391">
        <v>0</v>
      </c>
      <c r="T226" s="391">
        <v>0</v>
      </c>
      <c r="U226" s="391">
        <v>0</v>
      </c>
      <c r="V226" s="391">
        <v>0</v>
      </c>
      <c r="W226" s="391">
        <v>0</v>
      </c>
      <c r="X226" s="391">
        <v>0</v>
      </c>
      <c r="Y226" s="391">
        <v>0</v>
      </c>
      <c r="Z226" s="392">
        <f t="shared" si="36"/>
        <v>0</v>
      </c>
      <c r="AA226" s="393"/>
    </row>
    <row r="227" spans="1:27" s="394" customFormat="1" ht="12.75" customHeight="1">
      <c r="A227" s="394">
        <f t="shared" si="40"/>
        <v>13</v>
      </c>
      <c r="B227" s="432">
        <v>6105075800201</v>
      </c>
      <c r="C227" s="433" t="s">
        <v>662</v>
      </c>
      <c r="D227" s="389">
        <f>+IF(VLOOKUP(C227,'BG SISTEMA'!B209:G478,6,FALSE)=15,VLOOKUP('CA EF'!C227,'BG SISTEMA'!B209:F478,5,FALSE),0)</f>
        <v>0</v>
      </c>
      <c r="E227" s="390"/>
      <c r="F227" s="390"/>
      <c r="G227" s="391">
        <v>0</v>
      </c>
      <c r="H227" s="391">
        <f t="shared" si="38"/>
        <v>0</v>
      </c>
      <c r="I227" s="391">
        <v>0</v>
      </c>
      <c r="J227" s="391">
        <v>0</v>
      </c>
      <c r="K227" s="391">
        <v>0</v>
      </c>
      <c r="L227" s="391">
        <v>0</v>
      </c>
      <c r="M227" s="391">
        <v>0</v>
      </c>
      <c r="N227" s="391">
        <v>0</v>
      </c>
      <c r="O227" s="391">
        <v>0</v>
      </c>
      <c r="P227" s="391">
        <v>0</v>
      </c>
      <c r="Q227" s="391">
        <v>0</v>
      </c>
      <c r="R227" s="391">
        <v>0</v>
      </c>
      <c r="S227" s="391">
        <v>0</v>
      </c>
      <c r="T227" s="391">
        <v>0</v>
      </c>
      <c r="U227" s="391">
        <v>0</v>
      </c>
      <c r="V227" s="391">
        <v>0</v>
      </c>
      <c r="W227" s="391">
        <v>0</v>
      </c>
      <c r="X227" s="391">
        <v>0</v>
      </c>
      <c r="Y227" s="391">
        <v>0</v>
      </c>
      <c r="Z227" s="392">
        <f t="shared" si="36"/>
        <v>0</v>
      </c>
      <c r="AA227" s="393"/>
    </row>
    <row r="228" spans="1:27" s="394" customFormat="1" ht="12.75" customHeight="1">
      <c r="A228" s="394">
        <f t="shared" si="40"/>
        <v>15</v>
      </c>
      <c r="B228" s="431">
        <v>610507580020199</v>
      </c>
      <c r="C228" s="434" t="s">
        <v>664</v>
      </c>
      <c r="D228" s="389">
        <f>+IF(VLOOKUP(C228,'BG SISTEMA'!B210:G479,6,FALSE)=15,VLOOKUP('CA EF'!C228,'BG SISTEMA'!B210:F479,5,FALSE),0)</f>
        <v>-13</v>
      </c>
      <c r="E228" s="390"/>
      <c r="F228" s="390"/>
      <c r="G228" s="391">
        <v>0</v>
      </c>
      <c r="H228" s="391">
        <f t="shared" si="38"/>
        <v>-13</v>
      </c>
      <c r="I228" s="391">
        <v>0</v>
      </c>
      <c r="J228" s="391">
        <v>0</v>
      </c>
      <c r="K228" s="391">
        <v>0</v>
      </c>
      <c r="L228" s="391">
        <v>0</v>
      </c>
      <c r="M228" s="391">
        <v>0</v>
      </c>
      <c r="N228" s="391">
        <v>0</v>
      </c>
      <c r="O228" s="391">
        <v>0</v>
      </c>
      <c r="P228" s="391">
        <v>0</v>
      </c>
      <c r="Q228" s="391">
        <v>0</v>
      </c>
      <c r="R228" s="391">
        <v>0</v>
      </c>
      <c r="S228" s="391">
        <f t="shared" ref="S228" si="44">-$H228</f>
        <v>13</v>
      </c>
      <c r="T228" s="391">
        <v>0</v>
      </c>
      <c r="U228" s="391">
        <v>0</v>
      </c>
      <c r="V228" s="391">
        <v>0</v>
      </c>
      <c r="W228" s="391">
        <v>0</v>
      </c>
      <c r="X228" s="391">
        <v>0</v>
      </c>
      <c r="Y228" s="391">
        <v>0</v>
      </c>
      <c r="Z228" s="392">
        <f t="shared" si="36"/>
        <v>0</v>
      </c>
      <c r="AA228" s="393"/>
    </row>
    <row r="229" spans="1:27" s="394" customFormat="1" ht="12.75" customHeight="1">
      <c r="A229" s="394">
        <f t="shared" si="40"/>
        <v>11</v>
      </c>
      <c r="B229" s="432">
        <v>61050758005</v>
      </c>
      <c r="C229" s="433" t="s">
        <v>666</v>
      </c>
      <c r="D229" s="389">
        <f>+IF(VLOOKUP(C229,'BG SISTEMA'!B211:G480,6,FALSE)=15,VLOOKUP('CA EF'!C229,'BG SISTEMA'!B211:F480,5,FALSE),0)</f>
        <v>0</v>
      </c>
      <c r="E229" s="390"/>
      <c r="F229" s="390"/>
      <c r="G229" s="391">
        <v>0</v>
      </c>
      <c r="H229" s="391">
        <f t="shared" si="38"/>
        <v>0</v>
      </c>
      <c r="I229" s="391">
        <v>0</v>
      </c>
      <c r="J229" s="391">
        <v>0</v>
      </c>
      <c r="K229" s="391">
        <v>0</v>
      </c>
      <c r="L229" s="391">
        <v>0</v>
      </c>
      <c r="M229" s="391">
        <v>0</v>
      </c>
      <c r="N229" s="391">
        <v>0</v>
      </c>
      <c r="O229" s="391">
        <v>0</v>
      </c>
      <c r="P229" s="391">
        <v>0</v>
      </c>
      <c r="Q229" s="391">
        <v>0</v>
      </c>
      <c r="R229" s="391">
        <v>0</v>
      </c>
      <c r="S229" s="391">
        <v>0</v>
      </c>
      <c r="T229" s="391">
        <v>0</v>
      </c>
      <c r="U229" s="391">
        <v>0</v>
      </c>
      <c r="V229" s="391">
        <v>0</v>
      </c>
      <c r="W229" s="391">
        <v>0</v>
      </c>
      <c r="X229" s="391">
        <v>0</v>
      </c>
      <c r="Y229" s="391">
        <v>0</v>
      </c>
      <c r="Z229" s="392">
        <f t="shared" si="36"/>
        <v>0</v>
      </c>
      <c r="AA229" s="393"/>
    </row>
    <row r="230" spans="1:27" s="394" customFormat="1" ht="12.75" customHeight="1">
      <c r="A230" s="394">
        <f t="shared" si="40"/>
        <v>13</v>
      </c>
      <c r="B230" s="432">
        <v>6105075800501</v>
      </c>
      <c r="C230" s="433" t="s">
        <v>666</v>
      </c>
      <c r="D230" s="389">
        <f>+IF(VLOOKUP(C230,'BG SISTEMA'!B212:G481,6,FALSE)=15,VLOOKUP('CA EF'!C230,'BG SISTEMA'!B212:F481,5,FALSE),0)</f>
        <v>0</v>
      </c>
      <c r="E230" s="390"/>
      <c r="F230" s="390"/>
      <c r="G230" s="391">
        <v>0</v>
      </c>
      <c r="H230" s="391">
        <f t="shared" si="38"/>
        <v>0</v>
      </c>
      <c r="I230" s="391">
        <v>0</v>
      </c>
      <c r="J230" s="391">
        <v>0</v>
      </c>
      <c r="K230" s="391">
        <v>0</v>
      </c>
      <c r="L230" s="391">
        <v>0</v>
      </c>
      <c r="M230" s="391">
        <v>0</v>
      </c>
      <c r="N230" s="391">
        <v>0</v>
      </c>
      <c r="O230" s="391">
        <v>0</v>
      </c>
      <c r="P230" s="391">
        <v>0</v>
      </c>
      <c r="Q230" s="391">
        <v>0</v>
      </c>
      <c r="R230" s="391">
        <v>0</v>
      </c>
      <c r="S230" s="391">
        <v>0</v>
      </c>
      <c r="T230" s="391">
        <v>0</v>
      </c>
      <c r="U230" s="391">
        <v>0</v>
      </c>
      <c r="V230" s="391">
        <v>0</v>
      </c>
      <c r="W230" s="391">
        <v>0</v>
      </c>
      <c r="X230" s="391">
        <v>0</v>
      </c>
      <c r="Y230" s="391">
        <v>0</v>
      </c>
      <c r="Z230" s="392">
        <f t="shared" si="36"/>
        <v>0</v>
      </c>
      <c r="AA230" s="395"/>
    </row>
    <row r="231" spans="1:27" s="394" customFormat="1" ht="12.75" customHeight="1">
      <c r="A231" s="394">
        <f t="shared" si="40"/>
        <v>15</v>
      </c>
      <c r="B231" s="431">
        <v>610507580050199</v>
      </c>
      <c r="C231" s="434" t="s">
        <v>669</v>
      </c>
      <c r="D231" s="389">
        <f>+IF(VLOOKUP(C231,'BG SISTEMA'!B213:G482,6,FALSE)=15,VLOOKUP('CA EF'!C231,'BG SISTEMA'!B213:F482,5,FALSE),0)</f>
        <v>-321</v>
      </c>
      <c r="E231" s="390"/>
      <c r="F231" s="390"/>
      <c r="G231" s="391">
        <v>0</v>
      </c>
      <c r="H231" s="391">
        <f t="shared" si="38"/>
        <v>-321</v>
      </c>
      <c r="I231" s="391">
        <v>0</v>
      </c>
      <c r="J231" s="391">
        <v>0</v>
      </c>
      <c r="K231" s="391">
        <v>0</v>
      </c>
      <c r="L231" s="391">
        <v>0</v>
      </c>
      <c r="M231" s="391">
        <v>0</v>
      </c>
      <c r="N231" s="391">
        <v>0</v>
      </c>
      <c r="O231" s="391">
        <v>0</v>
      </c>
      <c r="P231" s="391">
        <v>0</v>
      </c>
      <c r="Q231" s="391">
        <v>0</v>
      </c>
      <c r="R231" s="391">
        <v>0</v>
      </c>
      <c r="S231" s="391">
        <f t="shared" ref="S231" si="45">-$H231</f>
        <v>321</v>
      </c>
      <c r="T231" s="391">
        <v>0</v>
      </c>
      <c r="U231" s="391">
        <v>0</v>
      </c>
      <c r="V231" s="391">
        <v>0</v>
      </c>
      <c r="W231" s="391">
        <v>0</v>
      </c>
      <c r="X231" s="391">
        <v>0</v>
      </c>
      <c r="Y231" s="391">
        <v>0</v>
      </c>
      <c r="Z231" s="392">
        <f t="shared" si="36"/>
        <v>0</v>
      </c>
      <c r="AA231" s="395"/>
    </row>
    <row r="232" spans="1:27" s="394" customFormat="1" ht="12.75" customHeight="1">
      <c r="A232" s="394">
        <f t="shared" si="40"/>
        <v>11</v>
      </c>
      <c r="B232" s="432">
        <v>61050758008</v>
      </c>
      <c r="C232" s="433" t="s">
        <v>671</v>
      </c>
      <c r="D232" s="389">
        <f>+IF(VLOOKUP(C232,'BG SISTEMA'!B214:G483,6,FALSE)=15,VLOOKUP('CA EF'!C232,'BG SISTEMA'!B214:F483,5,FALSE),0)</f>
        <v>0</v>
      </c>
      <c r="E232" s="390"/>
      <c r="F232" s="390"/>
      <c r="G232" s="391">
        <v>0</v>
      </c>
      <c r="H232" s="391">
        <f t="shared" si="38"/>
        <v>0</v>
      </c>
      <c r="I232" s="391">
        <v>0</v>
      </c>
      <c r="J232" s="391">
        <v>0</v>
      </c>
      <c r="K232" s="391">
        <v>0</v>
      </c>
      <c r="L232" s="391">
        <v>0</v>
      </c>
      <c r="M232" s="391">
        <v>0</v>
      </c>
      <c r="N232" s="391">
        <v>0</v>
      </c>
      <c r="O232" s="391">
        <v>0</v>
      </c>
      <c r="P232" s="391">
        <v>0</v>
      </c>
      <c r="Q232" s="391">
        <v>0</v>
      </c>
      <c r="R232" s="391">
        <v>0</v>
      </c>
      <c r="S232" s="391">
        <v>0</v>
      </c>
      <c r="T232" s="391">
        <v>0</v>
      </c>
      <c r="U232" s="391">
        <v>0</v>
      </c>
      <c r="V232" s="391">
        <v>0</v>
      </c>
      <c r="W232" s="391">
        <v>0</v>
      </c>
      <c r="X232" s="391">
        <v>0</v>
      </c>
      <c r="Y232" s="391">
        <v>0</v>
      </c>
      <c r="Z232" s="392">
        <f t="shared" si="36"/>
        <v>0</v>
      </c>
      <c r="AA232" s="395"/>
    </row>
    <row r="233" spans="1:27" s="394" customFormat="1" ht="12.75" customHeight="1">
      <c r="A233" s="394">
        <f t="shared" si="40"/>
        <v>13</v>
      </c>
      <c r="B233" s="432">
        <v>6105075800801</v>
      </c>
      <c r="C233" s="433" t="s">
        <v>671</v>
      </c>
      <c r="D233" s="389">
        <f>+IF(VLOOKUP(C233,'BG SISTEMA'!B215:G484,6,FALSE)=15,VLOOKUP('CA EF'!C233,'BG SISTEMA'!B215:F484,5,FALSE),0)</f>
        <v>0</v>
      </c>
      <c r="E233" s="390"/>
      <c r="F233" s="390"/>
      <c r="G233" s="391">
        <v>0</v>
      </c>
      <c r="H233" s="391">
        <f t="shared" si="38"/>
        <v>0</v>
      </c>
      <c r="I233" s="391">
        <v>0</v>
      </c>
      <c r="J233" s="391">
        <v>0</v>
      </c>
      <c r="K233" s="391">
        <v>0</v>
      </c>
      <c r="L233" s="391">
        <v>0</v>
      </c>
      <c r="M233" s="391">
        <v>0</v>
      </c>
      <c r="N233" s="391">
        <v>0</v>
      </c>
      <c r="O233" s="391">
        <v>0</v>
      </c>
      <c r="P233" s="391">
        <v>0</v>
      </c>
      <c r="Q233" s="391">
        <v>0</v>
      </c>
      <c r="R233" s="391">
        <v>0</v>
      </c>
      <c r="S233" s="391">
        <v>0</v>
      </c>
      <c r="T233" s="391">
        <v>0</v>
      </c>
      <c r="U233" s="391">
        <v>0</v>
      </c>
      <c r="V233" s="391">
        <v>0</v>
      </c>
      <c r="W233" s="391">
        <v>0</v>
      </c>
      <c r="X233" s="391">
        <v>0</v>
      </c>
      <c r="Y233" s="391">
        <v>0</v>
      </c>
      <c r="Z233" s="392">
        <f t="shared" si="36"/>
        <v>0</v>
      </c>
      <c r="AA233" s="395"/>
    </row>
    <row r="234" spans="1:27" s="394" customFormat="1" ht="12.75" customHeight="1">
      <c r="A234" s="394">
        <f t="shared" si="40"/>
        <v>15</v>
      </c>
      <c r="B234" s="431">
        <v>610507580080199</v>
      </c>
      <c r="C234" s="434" t="s">
        <v>673</v>
      </c>
      <c r="D234" s="389">
        <f>+IF(VLOOKUP(C234,'BG SISTEMA'!B216:G485,6,FALSE)=15,VLOOKUP('CA EF'!C234,'BG SISTEMA'!B216:F485,5,FALSE),0)</f>
        <v>-18496406</v>
      </c>
      <c r="E234" s="390"/>
      <c r="F234" s="390"/>
      <c r="G234" s="391">
        <v>0</v>
      </c>
      <c r="H234" s="391">
        <f t="shared" si="38"/>
        <v>-18496406</v>
      </c>
      <c r="I234" s="391">
        <v>0</v>
      </c>
      <c r="J234" s="391">
        <v>0</v>
      </c>
      <c r="K234" s="391">
        <v>0</v>
      </c>
      <c r="L234" s="391">
        <v>0</v>
      </c>
      <c r="M234" s="391">
        <v>0</v>
      </c>
      <c r="N234" s="391">
        <v>0</v>
      </c>
      <c r="O234" s="391">
        <v>0</v>
      </c>
      <c r="P234" s="391">
        <v>0</v>
      </c>
      <c r="Q234" s="391">
        <v>0</v>
      </c>
      <c r="R234" s="391">
        <v>0</v>
      </c>
      <c r="S234" s="391">
        <v>0</v>
      </c>
      <c r="T234" s="391">
        <v>0</v>
      </c>
      <c r="U234" s="391">
        <v>0</v>
      </c>
      <c r="V234" s="391">
        <v>0</v>
      </c>
      <c r="W234" s="391">
        <v>0</v>
      </c>
      <c r="X234" s="391">
        <v>0</v>
      </c>
      <c r="Y234" s="391">
        <f t="shared" ref="Y234" si="46">-$H234</f>
        <v>18496406</v>
      </c>
      <c r="Z234" s="392">
        <f t="shared" si="36"/>
        <v>0</v>
      </c>
      <c r="AA234" s="395"/>
    </row>
    <row r="235" spans="1:27" s="394" customFormat="1" ht="12.75" customHeight="1">
      <c r="A235" s="394">
        <f t="shared" si="40"/>
        <v>11</v>
      </c>
      <c r="B235" s="432">
        <v>61050758009</v>
      </c>
      <c r="C235" s="433" t="s">
        <v>675</v>
      </c>
      <c r="D235" s="389">
        <f>+IF(VLOOKUP(C235,'BG SISTEMA'!B217:G486,6,FALSE)=15,VLOOKUP('CA EF'!C235,'BG SISTEMA'!B217:F486,5,FALSE),0)</f>
        <v>0</v>
      </c>
      <c r="E235" s="390"/>
      <c r="F235" s="390"/>
      <c r="G235" s="391">
        <v>0</v>
      </c>
      <c r="H235" s="391">
        <f t="shared" si="38"/>
        <v>0</v>
      </c>
      <c r="I235" s="391">
        <v>0</v>
      </c>
      <c r="J235" s="391">
        <v>0</v>
      </c>
      <c r="K235" s="391">
        <v>0</v>
      </c>
      <c r="L235" s="391">
        <v>0</v>
      </c>
      <c r="M235" s="391">
        <v>0</v>
      </c>
      <c r="N235" s="391">
        <v>0</v>
      </c>
      <c r="O235" s="391">
        <v>0</v>
      </c>
      <c r="P235" s="391">
        <v>0</v>
      </c>
      <c r="Q235" s="391">
        <v>0</v>
      </c>
      <c r="R235" s="391">
        <v>0</v>
      </c>
      <c r="S235" s="391">
        <v>0</v>
      </c>
      <c r="T235" s="391">
        <v>0</v>
      </c>
      <c r="U235" s="391">
        <v>0</v>
      </c>
      <c r="V235" s="391">
        <v>0</v>
      </c>
      <c r="W235" s="391">
        <v>0</v>
      </c>
      <c r="X235" s="391">
        <v>0</v>
      </c>
      <c r="Y235" s="391">
        <v>0</v>
      </c>
      <c r="Z235" s="392">
        <f t="shared" si="36"/>
        <v>0</v>
      </c>
      <c r="AA235" s="393"/>
    </row>
    <row r="236" spans="1:27" s="394" customFormat="1" ht="12.75" customHeight="1">
      <c r="A236" s="394">
        <f t="shared" si="40"/>
        <v>13</v>
      </c>
      <c r="B236" s="432">
        <v>6105075800901</v>
      </c>
      <c r="C236" s="433" t="s">
        <v>675</v>
      </c>
      <c r="D236" s="389">
        <f>+IF(VLOOKUP(C236,'BG SISTEMA'!B218:G487,6,FALSE)=15,VLOOKUP('CA EF'!C236,'BG SISTEMA'!B218:F487,5,FALSE),0)</f>
        <v>0</v>
      </c>
      <c r="E236" s="390"/>
      <c r="F236" s="390"/>
      <c r="G236" s="391">
        <v>0</v>
      </c>
      <c r="H236" s="391">
        <f t="shared" si="38"/>
        <v>0</v>
      </c>
      <c r="I236" s="391">
        <v>0</v>
      </c>
      <c r="J236" s="391">
        <v>0</v>
      </c>
      <c r="K236" s="391">
        <v>0</v>
      </c>
      <c r="L236" s="391">
        <v>0</v>
      </c>
      <c r="M236" s="391">
        <v>0</v>
      </c>
      <c r="N236" s="391">
        <v>0</v>
      </c>
      <c r="O236" s="391">
        <v>0</v>
      </c>
      <c r="P236" s="391">
        <v>0</v>
      </c>
      <c r="Q236" s="391">
        <v>0</v>
      </c>
      <c r="R236" s="391">
        <v>0</v>
      </c>
      <c r="S236" s="391">
        <v>0</v>
      </c>
      <c r="T236" s="391">
        <v>0</v>
      </c>
      <c r="U236" s="391">
        <v>0</v>
      </c>
      <c r="V236" s="391">
        <v>0</v>
      </c>
      <c r="W236" s="391">
        <v>0</v>
      </c>
      <c r="X236" s="391">
        <v>0</v>
      </c>
      <c r="Y236" s="391">
        <v>0</v>
      </c>
      <c r="Z236" s="392">
        <f t="shared" si="36"/>
        <v>0</v>
      </c>
      <c r="AA236" s="395"/>
    </row>
    <row r="237" spans="1:27" s="394" customFormat="1" ht="12.75" customHeight="1">
      <c r="A237" s="394">
        <f t="shared" si="40"/>
        <v>15</v>
      </c>
      <c r="B237" s="431">
        <v>610507580090199</v>
      </c>
      <c r="C237" s="434" t="s">
        <v>677</v>
      </c>
      <c r="D237" s="389">
        <f>+IF(VLOOKUP(C237,'BG SISTEMA'!B219:G488,6,FALSE)=15,VLOOKUP('CA EF'!C237,'BG SISTEMA'!B219:F488,5,FALSE),0)</f>
        <v>-3010419</v>
      </c>
      <c r="E237" s="390"/>
      <c r="F237" s="390"/>
      <c r="G237" s="391">
        <v>0</v>
      </c>
      <c r="H237" s="391">
        <f t="shared" si="38"/>
        <v>-3010419</v>
      </c>
      <c r="I237" s="391">
        <v>0</v>
      </c>
      <c r="J237" s="391">
        <v>0</v>
      </c>
      <c r="K237" s="391">
        <v>0</v>
      </c>
      <c r="L237" s="391">
        <v>0</v>
      </c>
      <c r="M237" s="391">
        <v>0</v>
      </c>
      <c r="N237" s="391">
        <v>0</v>
      </c>
      <c r="O237" s="391">
        <v>0</v>
      </c>
      <c r="P237" s="391">
        <v>0</v>
      </c>
      <c r="Q237" s="391">
        <v>0</v>
      </c>
      <c r="R237" s="391">
        <v>0</v>
      </c>
      <c r="S237" s="391">
        <v>0</v>
      </c>
      <c r="T237" s="391">
        <v>0</v>
      </c>
      <c r="U237" s="391">
        <v>0</v>
      </c>
      <c r="V237" s="391">
        <v>0</v>
      </c>
      <c r="W237" s="391">
        <v>0</v>
      </c>
      <c r="X237" s="391">
        <v>0</v>
      </c>
      <c r="Y237" s="391">
        <f t="shared" ref="Y237" si="47">-$H237</f>
        <v>3010419</v>
      </c>
      <c r="Z237" s="392">
        <f t="shared" si="36"/>
        <v>0</v>
      </c>
      <c r="AA237" s="395"/>
    </row>
    <row r="238" spans="1:27" s="394" customFormat="1" ht="12.75" customHeight="1">
      <c r="A238" s="394">
        <f t="shared" si="40"/>
        <v>8</v>
      </c>
      <c r="B238" s="432">
        <v>61050760</v>
      </c>
      <c r="C238" s="433" t="s">
        <v>679</v>
      </c>
      <c r="D238" s="389">
        <f>+IF(VLOOKUP(C238,'BG SISTEMA'!B220:G489,6,FALSE)=15,VLOOKUP('CA EF'!C238,'BG SISTEMA'!B220:F489,5,FALSE),0)</f>
        <v>0</v>
      </c>
      <c r="E238" s="390"/>
      <c r="F238" s="390"/>
      <c r="G238" s="391">
        <v>0</v>
      </c>
      <c r="H238" s="391">
        <f t="shared" si="38"/>
        <v>0</v>
      </c>
      <c r="I238" s="391">
        <v>0</v>
      </c>
      <c r="J238" s="391">
        <v>0</v>
      </c>
      <c r="K238" s="391">
        <v>0</v>
      </c>
      <c r="L238" s="391">
        <v>0</v>
      </c>
      <c r="M238" s="391">
        <v>0</v>
      </c>
      <c r="N238" s="391">
        <v>0</v>
      </c>
      <c r="O238" s="391">
        <v>0</v>
      </c>
      <c r="P238" s="391">
        <v>0</v>
      </c>
      <c r="Q238" s="391">
        <v>0</v>
      </c>
      <c r="R238" s="391">
        <v>0</v>
      </c>
      <c r="S238" s="391">
        <v>0</v>
      </c>
      <c r="T238" s="391">
        <v>0</v>
      </c>
      <c r="U238" s="391">
        <v>0</v>
      </c>
      <c r="V238" s="391">
        <v>0</v>
      </c>
      <c r="W238" s="391">
        <v>0</v>
      </c>
      <c r="X238" s="391">
        <v>0</v>
      </c>
      <c r="Y238" s="391">
        <v>0</v>
      </c>
      <c r="Z238" s="392">
        <f t="shared" si="36"/>
        <v>0</v>
      </c>
      <c r="AA238" s="395"/>
    </row>
    <row r="239" spans="1:27" s="394" customFormat="1" ht="12.75" customHeight="1">
      <c r="A239" s="394">
        <f t="shared" si="40"/>
        <v>11</v>
      </c>
      <c r="B239" s="432">
        <v>61050760003</v>
      </c>
      <c r="C239" s="433" t="s">
        <v>666</v>
      </c>
      <c r="D239" s="389">
        <f>+IF(VLOOKUP(C239,'BG SISTEMA'!B221:G490,6,FALSE)=15,VLOOKUP('CA EF'!C239,'BG SISTEMA'!B221:F490,5,FALSE),0)</f>
        <v>0</v>
      </c>
      <c r="E239" s="390"/>
      <c r="F239" s="390"/>
      <c r="G239" s="391">
        <v>0</v>
      </c>
      <c r="H239" s="391">
        <f t="shared" si="38"/>
        <v>0</v>
      </c>
      <c r="I239" s="391">
        <v>0</v>
      </c>
      <c r="J239" s="391">
        <v>0</v>
      </c>
      <c r="K239" s="391">
        <v>0</v>
      </c>
      <c r="L239" s="391">
        <v>0</v>
      </c>
      <c r="M239" s="391">
        <v>0</v>
      </c>
      <c r="N239" s="391">
        <v>0</v>
      </c>
      <c r="O239" s="391">
        <v>0</v>
      </c>
      <c r="P239" s="391">
        <v>0</v>
      </c>
      <c r="Q239" s="391">
        <v>0</v>
      </c>
      <c r="R239" s="391">
        <v>0</v>
      </c>
      <c r="S239" s="391">
        <v>0</v>
      </c>
      <c r="T239" s="391">
        <v>0</v>
      </c>
      <c r="U239" s="391">
        <v>0</v>
      </c>
      <c r="V239" s="391">
        <v>0</v>
      </c>
      <c r="W239" s="391">
        <v>0</v>
      </c>
      <c r="X239" s="391">
        <v>0</v>
      </c>
      <c r="Y239" s="391">
        <v>0</v>
      </c>
      <c r="Z239" s="392">
        <f t="shared" si="36"/>
        <v>0</v>
      </c>
      <c r="AA239" s="395"/>
    </row>
    <row r="240" spans="1:27" s="394" customFormat="1" ht="12.75" customHeight="1">
      <c r="A240" s="394">
        <f t="shared" si="40"/>
        <v>13</v>
      </c>
      <c r="B240" s="432">
        <v>6105076000301</v>
      </c>
      <c r="C240" s="433" t="s">
        <v>666</v>
      </c>
      <c r="D240" s="389">
        <f>+IF(VLOOKUP(C240,'BG SISTEMA'!B222:G491,6,FALSE)=15,VLOOKUP('CA EF'!C240,'BG SISTEMA'!B222:F491,5,FALSE),0)</f>
        <v>0</v>
      </c>
      <c r="E240" s="390"/>
      <c r="F240" s="390"/>
      <c r="G240" s="391">
        <v>0</v>
      </c>
      <c r="H240" s="391">
        <f t="shared" si="38"/>
        <v>0</v>
      </c>
      <c r="I240" s="391">
        <v>0</v>
      </c>
      <c r="J240" s="391">
        <v>0</v>
      </c>
      <c r="K240" s="391">
        <v>0</v>
      </c>
      <c r="L240" s="391">
        <v>0</v>
      </c>
      <c r="M240" s="391">
        <v>0</v>
      </c>
      <c r="N240" s="391">
        <v>0</v>
      </c>
      <c r="O240" s="391">
        <v>0</v>
      </c>
      <c r="P240" s="391">
        <v>0</v>
      </c>
      <c r="Q240" s="391">
        <v>0</v>
      </c>
      <c r="R240" s="391">
        <v>0</v>
      </c>
      <c r="S240" s="391">
        <v>0</v>
      </c>
      <c r="T240" s="391">
        <v>0</v>
      </c>
      <c r="U240" s="391">
        <v>0</v>
      </c>
      <c r="V240" s="391">
        <v>0</v>
      </c>
      <c r="W240" s="391">
        <v>0</v>
      </c>
      <c r="X240" s="391">
        <v>0</v>
      </c>
      <c r="Y240" s="391">
        <v>0</v>
      </c>
      <c r="Z240" s="392">
        <f t="shared" si="36"/>
        <v>0</v>
      </c>
      <c r="AA240" s="393"/>
    </row>
    <row r="241" spans="1:27" s="394" customFormat="1" ht="12.75" customHeight="1">
      <c r="A241" s="394">
        <f t="shared" si="40"/>
        <v>15</v>
      </c>
      <c r="B241" s="431">
        <v>610507600030101</v>
      </c>
      <c r="C241" s="434" t="s">
        <v>667</v>
      </c>
      <c r="D241" s="389">
        <f>+IF(VLOOKUP(C241,'BG SISTEMA'!B223:G492,6,FALSE)=15,VLOOKUP('CA EF'!C241,'BG SISTEMA'!B223:F492,5,FALSE),0)</f>
        <v>-1527069</v>
      </c>
      <c r="E241" s="390"/>
      <c r="F241" s="390"/>
      <c r="G241" s="391">
        <v>0</v>
      </c>
      <c r="H241" s="391">
        <f t="shared" si="38"/>
        <v>-1527069</v>
      </c>
      <c r="I241" s="391">
        <v>0</v>
      </c>
      <c r="J241" s="391">
        <v>0</v>
      </c>
      <c r="K241" s="391">
        <v>0</v>
      </c>
      <c r="L241" s="391">
        <v>0</v>
      </c>
      <c r="M241" s="391">
        <v>0</v>
      </c>
      <c r="N241" s="391">
        <v>0</v>
      </c>
      <c r="O241" s="391">
        <v>0</v>
      </c>
      <c r="P241" s="391">
        <v>0</v>
      </c>
      <c r="Q241" s="391">
        <v>0</v>
      </c>
      <c r="R241" s="391">
        <v>0</v>
      </c>
      <c r="S241" s="391">
        <f t="shared" ref="S241:S242" si="48">-$H241</f>
        <v>1527069</v>
      </c>
      <c r="T241" s="391">
        <v>0</v>
      </c>
      <c r="U241" s="391">
        <v>0</v>
      </c>
      <c r="V241" s="391">
        <v>0</v>
      </c>
      <c r="W241" s="391">
        <v>0</v>
      </c>
      <c r="X241" s="391">
        <v>0</v>
      </c>
      <c r="Y241" s="391">
        <v>0</v>
      </c>
      <c r="Z241" s="392">
        <f t="shared" si="36"/>
        <v>0</v>
      </c>
      <c r="AA241" s="395"/>
    </row>
    <row r="242" spans="1:27" s="394" customFormat="1" ht="12.75" customHeight="1">
      <c r="A242" s="394">
        <f t="shared" si="40"/>
        <v>15</v>
      </c>
      <c r="B242" s="431">
        <v>610507600030199</v>
      </c>
      <c r="C242" s="434" t="s">
        <v>669</v>
      </c>
      <c r="D242" s="389">
        <f>+IF(VLOOKUP(C242,'BG SISTEMA'!B224:G493,6,FALSE)=15,VLOOKUP('CA EF'!C242,'BG SISTEMA'!B224:F493,5,FALSE),0)</f>
        <v>-39632055</v>
      </c>
      <c r="E242" s="390"/>
      <c r="F242" s="390"/>
      <c r="G242" s="391">
        <v>0</v>
      </c>
      <c r="H242" s="391">
        <f t="shared" si="38"/>
        <v>-39632055</v>
      </c>
      <c r="I242" s="391">
        <v>0</v>
      </c>
      <c r="J242" s="391">
        <v>0</v>
      </c>
      <c r="K242" s="391">
        <v>0</v>
      </c>
      <c r="L242" s="391">
        <v>0</v>
      </c>
      <c r="M242" s="391">
        <v>0</v>
      </c>
      <c r="N242" s="391">
        <v>0</v>
      </c>
      <c r="O242" s="391">
        <v>0</v>
      </c>
      <c r="P242" s="391">
        <v>0</v>
      </c>
      <c r="Q242" s="391">
        <v>0</v>
      </c>
      <c r="R242" s="391">
        <v>0</v>
      </c>
      <c r="S242" s="391">
        <f t="shared" si="48"/>
        <v>39632055</v>
      </c>
      <c r="T242" s="391">
        <v>0</v>
      </c>
      <c r="U242" s="391">
        <v>0</v>
      </c>
      <c r="V242" s="391">
        <v>0</v>
      </c>
      <c r="W242" s="391">
        <v>0</v>
      </c>
      <c r="X242" s="391">
        <v>0</v>
      </c>
      <c r="Y242" s="391">
        <v>0</v>
      </c>
      <c r="Z242" s="392">
        <f t="shared" si="36"/>
        <v>0</v>
      </c>
      <c r="AA242" s="395"/>
    </row>
    <row r="243" spans="1:27" s="394" customFormat="1" ht="12.75" customHeight="1">
      <c r="A243" s="394">
        <f t="shared" si="40"/>
        <v>11</v>
      </c>
      <c r="B243" s="432">
        <v>61050760005</v>
      </c>
      <c r="C243" s="433" t="s">
        <v>684</v>
      </c>
      <c r="D243" s="389">
        <f>+IF(VLOOKUP(C243,'BG SISTEMA'!B225:G494,6,FALSE)=15,VLOOKUP('CA EF'!C243,'BG SISTEMA'!B225:F494,5,FALSE),0)</f>
        <v>0</v>
      </c>
      <c r="E243" s="390"/>
      <c r="F243" s="390"/>
      <c r="G243" s="391">
        <v>0</v>
      </c>
      <c r="H243" s="391">
        <f t="shared" si="38"/>
        <v>0</v>
      </c>
      <c r="I243" s="391">
        <v>0</v>
      </c>
      <c r="J243" s="391">
        <v>0</v>
      </c>
      <c r="K243" s="391">
        <v>0</v>
      </c>
      <c r="L243" s="391">
        <v>0</v>
      </c>
      <c r="M243" s="391">
        <v>0</v>
      </c>
      <c r="N243" s="391">
        <v>0</v>
      </c>
      <c r="O243" s="391">
        <v>0</v>
      </c>
      <c r="P243" s="391">
        <v>0</v>
      </c>
      <c r="Q243" s="391">
        <v>0</v>
      </c>
      <c r="R243" s="391">
        <v>0</v>
      </c>
      <c r="S243" s="391">
        <v>0</v>
      </c>
      <c r="T243" s="391">
        <v>0</v>
      </c>
      <c r="U243" s="391">
        <v>0</v>
      </c>
      <c r="V243" s="391">
        <v>0</v>
      </c>
      <c r="W243" s="391">
        <v>0</v>
      </c>
      <c r="X243" s="391">
        <v>0</v>
      </c>
      <c r="Y243" s="391">
        <v>0</v>
      </c>
      <c r="Z243" s="392">
        <f t="shared" si="36"/>
        <v>0</v>
      </c>
      <c r="AA243" s="395"/>
    </row>
    <row r="244" spans="1:27" s="394" customFormat="1" ht="12.75" customHeight="1">
      <c r="A244" s="394">
        <f t="shared" si="40"/>
        <v>13</v>
      </c>
      <c r="B244" s="432">
        <v>6105076000501</v>
      </c>
      <c r="C244" s="433" t="s">
        <v>684</v>
      </c>
      <c r="D244" s="389">
        <f>+IF(VLOOKUP(C244,'BG SISTEMA'!B226:G495,6,FALSE)=15,VLOOKUP('CA EF'!C244,'BG SISTEMA'!B226:F495,5,FALSE),0)</f>
        <v>0</v>
      </c>
      <c r="E244" s="390"/>
      <c r="F244" s="390"/>
      <c r="G244" s="391">
        <v>0</v>
      </c>
      <c r="H244" s="391">
        <f t="shared" si="38"/>
        <v>0</v>
      </c>
      <c r="I244" s="391">
        <v>0</v>
      </c>
      <c r="J244" s="391">
        <v>0</v>
      </c>
      <c r="K244" s="391">
        <v>0</v>
      </c>
      <c r="L244" s="391">
        <v>0</v>
      </c>
      <c r="M244" s="391">
        <v>0</v>
      </c>
      <c r="N244" s="391">
        <v>0</v>
      </c>
      <c r="O244" s="391">
        <v>0</v>
      </c>
      <c r="P244" s="391">
        <v>0</v>
      </c>
      <c r="Q244" s="391">
        <v>0</v>
      </c>
      <c r="R244" s="391">
        <v>0</v>
      </c>
      <c r="S244" s="391">
        <v>0</v>
      </c>
      <c r="T244" s="391">
        <v>0</v>
      </c>
      <c r="U244" s="391">
        <v>0</v>
      </c>
      <c r="V244" s="391">
        <v>0</v>
      </c>
      <c r="W244" s="391">
        <v>0</v>
      </c>
      <c r="X244" s="391">
        <v>0</v>
      </c>
      <c r="Y244" s="391">
        <v>0</v>
      </c>
      <c r="Z244" s="392">
        <f t="shared" si="36"/>
        <v>0</v>
      </c>
      <c r="AA244" s="395"/>
    </row>
    <row r="245" spans="1:27" s="394" customFormat="1" ht="12.75" customHeight="1">
      <c r="A245" s="394">
        <f t="shared" si="40"/>
        <v>15</v>
      </c>
      <c r="B245" s="431">
        <v>610507600050101</v>
      </c>
      <c r="C245" s="434" t="s">
        <v>686</v>
      </c>
      <c r="D245" s="389">
        <f>+IF(VLOOKUP(C245,'BG SISTEMA'!B227:G496,6,FALSE)=15,VLOOKUP('CA EF'!C245,'BG SISTEMA'!B227:F496,5,FALSE),0)</f>
        <v>-1819080</v>
      </c>
      <c r="E245" s="390"/>
      <c r="F245" s="390"/>
      <c r="G245" s="391">
        <v>0</v>
      </c>
      <c r="H245" s="391">
        <f t="shared" si="38"/>
        <v>-1819080</v>
      </c>
      <c r="I245" s="391">
        <v>0</v>
      </c>
      <c r="J245" s="391">
        <v>0</v>
      </c>
      <c r="K245" s="391">
        <v>0</v>
      </c>
      <c r="L245" s="391">
        <v>0</v>
      </c>
      <c r="M245" s="391">
        <v>0</v>
      </c>
      <c r="N245" s="391">
        <f t="shared" ref="N245:N246" si="49">-$H245</f>
        <v>1819080</v>
      </c>
      <c r="O245" s="391">
        <v>0</v>
      </c>
      <c r="P245" s="391">
        <v>0</v>
      </c>
      <c r="Q245" s="391">
        <v>0</v>
      </c>
      <c r="R245" s="391">
        <v>0</v>
      </c>
      <c r="S245" s="391">
        <v>0</v>
      </c>
      <c r="T245" s="391">
        <v>0</v>
      </c>
      <c r="U245" s="391">
        <v>0</v>
      </c>
      <c r="V245" s="391">
        <v>0</v>
      </c>
      <c r="W245" s="391">
        <v>0</v>
      </c>
      <c r="X245" s="391">
        <v>0</v>
      </c>
      <c r="Y245" s="391">
        <v>0</v>
      </c>
      <c r="Z245" s="392">
        <f t="shared" si="36"/>
        <v>0</v>
      </c>
      <c r="AA245" s="395"/>
    </row>
    <row r="246" spans="1:27" s="394" customFormat="1" ht="12.75" customHeight="1">
      <c r="A246" s="394">
        <f t="shared" si="40"/>
        <v>15</v>
      </c>
      <c r="B246" s="431">
        <v>610507600050199</v>
      </c>
      <c r="C246" s="434" t="s">
        <v>688</v>
      </c>
      <c r="D246" s="389">
        <f>+IF(VLOOKUP(C246,'BG SISTEMA'!B228:G497,6,FALSE)=15,VLOOKUP('CA EF'!C246,'BG SISTEMA'!B228:F497,5,FALSE),0)</f>
        <v>-16326648</v>
      </c>
      <c r="E246" s="390"/>
      <c r="F246" s="390"/>
      <c r="G246" s="391">
        <v>0</v>
      </c>
      <c r="H246" s="391">
        <f t="shared" si="38"/>
        <v>-16326648</v>
      </c>
      <c r="I246" s="391">
        <v>0</v>
      </c>
      <c r="J246" s="391">
        <v>0</v>
      </c>
      <c r="K246" s="391">
        <v>0</v>
      </c>
      <c r="L246" s="391">
        <v>0</v>
      </c>
      <c r="M246" s="391">
        <v>0</v>
      </c>
      <c r="N246" s="391">
        <f t="shared" si="49"/>
        <v>16326648</v>
      </c>
      <c r="O246" s="391">
        <v>0</v>
      </c>
      <c r="P246" s="391">
        <v>0</v>
      </c>
      <c r="Q246" s="391">
        <v>0</v>
      </c>
      <c r="R246" s="391">
        <v>0</v>
      </c>
      <c r="S246" s="391">
        <v>0</v>
      </c>
      <c r="T246" s="391">
        <v>0</v>
      </c>
      <c r="U246" s="391">
        <v>0</v>
      </c>
      <c r="V246" s="391">
        <v>0</v>
      </c>
      <c r="W246" s="391">
        <v>0</v>
      </c>
      <c r="X246" s="391">
        <v>0</v>
      </c>
      <c r="Y246" s="391">
        <v>0</v>
      </c>
      <c r="Z246" s="392">
        <f t="shared" si="36"/>
        <v>0</v>
      </c>
      <c r="AA246" s="393"/>
    </row>
    <row r="247" spans="1:27" s="394" customFormat="1" ht="12.75" customHeight="1">
      <c r="A247" s="394">
        <f t="shared" si="40"/>
        <v>1</v>
      </c>
      <c r="B247" s="432">
        <v>7</v>
      </c>
      <c r="C247" s="433" t="s">
        <v>55</v>
      </c>
      <c r="D247" s="389">
        <f>+IF(VLOOKUP(C247,'BG SISTEMA'!B229:G498,6,FALSE)=15,VLOOKUP('CA EF'!C247,'BG SISTEMA'!B229:F498,5,FALSE),0)</f>
        <v>0</v>
      </c>
      <c r="E247" s="390"/>
      <c r="F247" s="390"/>
      <c r="G247" s="391">
        <v>0</v>
      </c>
      <c r="H247" s="391">
        <f>+D247+E247-F247-G247</f>
        <v>0</v>
      </c>
      <c r="I247" s="391">
        <v>0</v>
      </c>
      <c r="J247" s="391">
        <v>0</v>
      </c>
      <c r="K247" s="391">
        <v>0</v>
      </c>
      <c r="L247" s="391">
        <v>0</v>
      </c>
      <c r="M247" s="391">
        <v>0</v>
      </c>
      <c r="N247" s="391">
        <v>0</v>
      </c>
      <c r="O247" s="391">
        <v>0</v>
      </c>
      <c r="P247" s="391">
        <v>0</v>
      </c>
      <c r="Q247" s="391">
        <v>0</v>
      </c>
      <c r="R247" s="391">
        <v>0</v>
      </c>
      <c r="S247" s="391">
        <v>0</v>
      </c>
      <c r="T247" s="391">
        <v>0</v>
      </c>
      <c r="U247" s="391">
        <v>0</v>
      </c>
      <c r="V247" s="391">
        <v>0</v>
      </c>
      <c r="W247" s="391">
        <v>0</v>
      </c>
      <c r="X247" s="391">
        <v>0</v>
      </c>
      <c r="Y247" s="391">
        <v>0</v>
      </c>
      <c r="Z247" s="392">
        <f t="shared" si="36"/>
        <v>0</v>
      </c>
      <c r="AA247" s="395"/>
    </row>
    <row r="248" spans="1:27" s="394" customFormat="1" ht="12.75" customHeight="1">
      <c r="A248" s="394">
        <f t="shared" si="40"/>
        <v>2</v>
      </c>
      <c r="B248" s="432">
        <v>71</v>
      </c>
      <c r="C248" s="433" t="s">
        <v>691</v>
      </c>
      <c r="D248" s="389">
        <f>+IF(VLOOKUP(C248,'BG SISTEMA'!B230:G499,6,FALSE)=15,VLOOKUP('CA EF'!C248,'BG SISTEMA'!B230:F499,5,FALSE),0)</f>
        <v>0</v>
      </c>
      <c r="E248" s="390"/>
      <c r="F248" s="390"/>
      <c r="G248" s="391">
        <v>0</v>
      </c>
      <c r="H248" s="391">
        <f t="shared" ref="H248:H311" si="50">+D248+E248-F248-G248</f>
        <v>0</v>
      </c>
      <c r="I248" s="391">
        <v>0</v>
      </c>
      <c r="J248" s="391">
        <v>0</v>
      </c>
      <c r="K248" s="391">
        <v>0</v>
      </c>
      <c r="L248" s="391">
        <v>0</v>
      </c>
      <c r="M248" s="391">
        <v>0</v>
      </c>
      <c r="N248" s="391">
        <v>0</v>
      </c>
      <c r="O248" s="391">
        <v>0</v>
      </c>
      <c r="P248" s="391">
        <v>0</v>
      </c>
      <c r="Q248" s="391">
        <v>0</v>
      </c>
      <c r="R248" s="391">
        <v>0</v>
      </c>
      <c r="S248" s="391">
        <v>0</v>
      </c>
      <c r="T248" s="391">
        <v>0</v>
      </c>
      <c r="U248" s="391">
        <v>0</v>
      </c>
      <c r="V248" s="391">
        <v>0</v>
      </c>
      <c r="W248" s="391">
        <v>0</v>
      </c>
      <c r="X248" s="391">
        <v>0</v>
      </c>
      <c r="Y248" s="391">
        <v>0</v>
      </c>
      <c r="Z248" s="392">
        <f t="shared" si="36"/>
        <v>0</v>
      </c>
      <c r="AA248" s="395"/>
    </row>
    <row r="249" spans="1:27" s="394" customFormat="1" ht="12.75" customHeight="1">
      <c r="A249" s="394">
        <f t="shared" si="40"/>
        <v>5</v>
      </c>
      <c r="B249" s="432">
        <v>71010</v>
      </c>
      <c r="C249" s="433" t="s">
        <v>693</v>
      </c>
      <c r="D249" s="389">
        <f>+IF(VLOOKUP(C249,'BG SISTEMA'!B231:G500,6,FALSE)=15,VLOOKUP('CA EF'!C249,'BG SISTEMA'!B231:F500,5,FALSE),0)</f>
        <v>0</v>
      </c>
      <c r="E249" s="390"/>
      <c r="F249" s="390"/>
      <c r="G249" s="391">
        <v>0</v>
      </c>
      <c r="H249" s="391">
        <f t="shared" si="50"/>
        <v>0</v>
      </c>
      <c r="I249" s="391">
        <v>0</v>
      </c>
      <c r="J249" s="391">
        <v>0</v>
      </c>
      <c r="K249" s="391">
        <v>0</v>
      </c>
      <c r="L249" s="391">
        <v>0</v>
      </c>
      <c r="M249" s="391">
        <v>0</v>
      </c>
      <c r="N249" s="391">
        <v>0</v>
      </c>
      <c r="O249" s="391">
        <v>0</v>
      </c>
      <c r="P249" s="391">
        <v>0</v>
      </c>
      <c r="Q249" s="391">
        <v>0</v>
      </c>
      <c r="R249" s="391">
        <v>0</v>
      </c>
      <c r="S249" s="391">
        <v>0</v>
      </c>
      <c r="T249" s="391">
        <v>0</v>
      </c>
      <c r="U249" s="391">
        <v>0</v>
      </c>
      <c r="V249" s="391">
        <v>0</v>
      </c>
      <c r="W249" s="391">
        <v>0</v>
      </c>
      <c r="X249" s="391">
        <v>0</v>
      </c>
      <c r="Y249" s="391">
        <v>0</v>
      </c>
      <c r="Z249" s="392">
        <f t="shared" si="36"/>
        <v>0</v>
      </c>
      <c r="AA249" s="393"/>
    </row>
    <row r="250" spans="1:27" s="394" customFormat="1" ht="12.75" customHeight="1">
      <c r="A250" s="394">
        <f t="shared" si="40"/>
        <v>8</v>
      </c>
      <c r="B250" s="432">
        <v>71010703</v>
      </c>
      <c r="C250" s="433" t="s">
        <v>695</v>
      </c>
      <c r="D250" s="389">
        <f>+IF(VLOOKUP(C250,'BG SISTEMA'!B232:G501,6,FALSE)=15,VLOOKUP('CA EF'!C250,'BG SISTEMA'!B232:F501,5,FALSE),0)</f>
        <v>0</v>
      </c>
      <c r="E250" s="390"/>
      <c r="F250" s="390"/>
      <c r="G250" s="391">
        <v>0</v>
      </c>
      <c r="H250" s="391">
        <f t="shared" si="50"/>
        <v>0</v>
      </c>
      <c r="I250" s="391">
        <v>0</v>
      </c>
      <c r="J250" s="391">
        <v>0</v>
      </c>
      <c r="K250" s="391">
        <v>0</v>
      </c>
      <c r="L250" s="391">
        <v>0</v>
      </c>
      <c r="M250" s="391">
        <v>0</v>
      </c>
      <c r="N250" s="391">
        <v>0</v>
      </c>
      <c r="O250" s="391">
        <v>0</v>
      </c>
      <c r="P250" s="391">
        <v>0</v>
      </c>
      <c r="Q250" s="391">
        <v>0</v>
      </c>
      <c r="R250" s="391">
        <v>0</v>
      </c>
      <c r="S250" s="391">
        <v>0</v>
      </c>
      <c r="T250" s="391">
        <v>0</v>
      </c>
      <c r="U250" s="391">
        <v>0</v>
      </c>
      <c r="V250" s="391">
        <v>0</v>
      </c>
      <c r="W250" s="391">
        <v>0</v>
      </c>
      <c r="X250" s="391">
        <v>0</v>
      </c>
      <c r="Y250" s="391">
        <v>0</v>
      </c>
      <c r="Z250" s="392">
        <f t="shared" si="36"/>
        <v>0</v>
      </c>
      <c r="AA250" s="393"/>
    </row>
    <row r="251" spans="1:27" s="394" customFormat="1" ht="12.75" customHeight="1">
      <c r="A251" s="394">
        <f t="shared" si="40"/>
        <v>11</v>
      </c>
      <c r="B251" s="432">
        <v>71010703005</v>
      </c>
      <c r="C251" s="433" t="s">
        <v>697</v>
      </c>
      <c r="D251" s="389">
        <f>+IF(VLOOKUP(C251,'BG SISTEMA'!B233:G502,6,FALSE)=15,VLOOKUP('CA EF'!C251,'BG SISTEMA'!B233:F502,5,FALSE),0)</f>
        <v>0</v>
      </c>
      <c r="E251" s="390"/>
      <c r="F251" s="390"/>
      <c r="G251" s="391">
        <v>0</v>
      </c>
      <c r="H251" s="391">
        <f t="shared" si="50"/>
        <v>0</v>
      </c>
      <c r="I251" s="391">
        <v>0</v>
      </c>
      <c r="J251" s="391">
        <v>0</v>
      </c>
      <c r="K251" s="391">
        <v>0</v>
      </c>
      <c r="L251" s="391">
        <v>0</v>
      </c>
      <c r="M251" s="391">
        <v>0</v>
      </c>
      <c r="N251" s="391">
        <v>0</v>
      </c>
      <c r="O251" s="391">
        <v>0</v>
      </c>
      <c r="P251" s="391">
        <v>0</v>
      </c>
      <c r="Q251" s="391">
        <v>0</v>
      </c>
      <c r="R251" s="391">
        <v>0</v>
      </c>
      <c r="S251" s="391">
        <v>0</v>
      </c>
      <c r="T251" s="391">
        <v>0</v>
      </c>
      <c r="U251" s="391">
        <v>0</v>
      </c>
      <c r="V251" s="391">
        <v>0</v>
      </c>
      <c r="W251" s="391">
        <v>0</v>
      </c>
      <c r="X251" s="391">
        <v>0</v>
      </c>
      <c r="Y251" s="391">
        <v>0</v>
      </c>
      <c r="Z251" s="392">
        <f t="shared" si="36"/>
        <v>0</v>
      </c>
      <c r="AA251" s="393"/>
    </row>
    <row r="252" spans="1:27" s="394" customFormat="1" ht="12.75" customHeight="1">
      <c r="A252" s="394">
        <f t="shared" si="40"/>
        <v>13</v>
      </c>
      <c r="B252" s="432">
        <v>7101070300501</v>
      </c>
      <c r="C252" s="433" t="s">
        <v>697</v>
      </c>
      <c r="D252" s="389">
        <f>+IF(VLOOKUP(C252,'BG SISTEMA'!B234:G503,6,FALSE)=15,VLOOKUP('CA EF'!C252,'BG SISTEMA'!B234:F503,5,FALSE),0)</f>
        <v>0</v>
      </c>
      <c r="E252" s="390"/>
      <c r="F252" s="390"/>
      <c r="G252" s="391">
        <v>0</v>
      </c>
      <c r="H252" s="391">
        <f t="shared" si="50"/>
        <v>0</v>
      </c>
      <c r="I252" s="391">
        <v>0</v>
      </c>
      <c r="J252" s="391">
        <v>0</v>
      </c>
      <c r="K252" s="391">
        <v>0</v>
      </c>
      <c r="L252" s="391">
        <v>0</v>
      </c>
      <c r="M252" s="391">
        <v>0</v>
      </c>
      <c r="N252" s="391">
        <v>0</v>
      </c>
      <c r="O252" s="391">
        <v>0</v>
      </c>
      <c r="P252" s="391">
        <v>0</v>
      </c>
      <c r="Q252" s="391">
        <v>0</v>
      </c>
      <c r="R252" s="391">
        <v>0</v>
      </c>
      <c r="S252" s="391">
        <v>0</v>
      </c>
      <c r="T252" s="391">
        <v>0</v>
      </c>
      <c r="U252" s="391">
        <v>0</v>
      </c>
      <c r="V252" s="391">
        <v>0</v>
      </c>
      <c r="W252" s="391">
        <v>0</v>
      </c>
      <c r="X252" s="391">
        <v>0</v>
      </c>
      <c r="Y252" s="391">
        <v>0</v>
      </c>
      <c r="Z252" s="392">
        <f t="shared" si="36"/>
        <v>0</v>
      </c>
      <c r="AA252" s="395"/>
    </row>
    <row r="253" spans="1:27" s="394" customFormat="1" ht="12.75" customHeight="1">
      <c r="A253" s="394">
        <f t="shared" si="40"/>
        <v>15</v>
      </c>
      <c r="B253" s="431">
        <v>710107030050199</v>
      </c>
      <c r="C253" s="434" t="s">
        <v>699</v>
      </c>
      <c r="D253" s="389">
        <f>+IF(VLOOKUP(C253,'BG SISTEMA'!B235:G504,6,FALSE)=15,VLOOKUP('CA EF'!C253,'BG SISTEMA'!B235:F504,5,FALSE),0)</f>
        <v>6298279</v>
      </c>
      <c r="E253" s="390"/>
      <c r="F253" s="390"/>
      <c r="G253" s="391">
        <v>0</v>
      </c>
      <c r="H253" s="391">
        <f t="shared" si="50"/>
        <v>6298279</v>
      </c>
      <c r="I253" s="391">
        <v>0</v>
      </c>
      <c r="J253" s="391">
        <v>0</v>
      </c>
      <c r="K253" s="391">
        <v>0</v>
      </c>
      <c r="L253" s="391">
        <v>0</v>
      </c>
      <c r="M253" s="391">
        <v>0</v>
      </c>
      <c r="N253" s="391">
        <f t="shared" ref="N253" si="51">-$H253</f>
        <v>-6298279</v>
      </c>
      <c r="O253" s="391">
        <v>0</v>
      </c>
      <c r="P253" s="391">
        <v>0</v>
      </c>
      <c r="Q253" s="391">
        <v>0</v>
      </c>
      <c r="R253" s="391">
        <v>0</v>
      </c>
      <c r="S253" s="391">
        <v>0</v>
      </c>
      <c r="T253" s="391">
        <v>0</v>
      </c>
      <c r="U253" s="391">
        <v>0</v>
      </c>
      <c r="V253" s="391">
        <v>0</v>
      </c>
      <c r="W253" s="391">
        <v>0</v>
      </c>
      <c r="X253" s="391">
        <v>0</v>
      </c>
      <c r="Y253" s="391">
        <v>0</v>
      </c>
      <c r="Z253" s="392">
        <f t="shared" ref="Z253:Z316" si="52">SUM(H253:Y253)</f>
        <v>0</v>
      </c>
      <c r="AA253" s="395"/>
    </row>
    <row r="254" spans="1:27" s="394" customFormat="1" ht="12.75" customHeight="1">
      <c r="A254" s="394">
        <f t="shared" si="40"/>
        <v>8</v>
      </c>
      <c r="B254" s="432">
        <v>71010705</v>
      </c>
      <c r="C254" s="433" t="s">
        <v>701</v>
      </c>
      <c r="D254" s="389">
        <f>+IF(VLOOKUP(C254,'BG SISTEMA'!B236:G505,6,FALSE)=15,VLOOKUP('CA EF'!C254,'BG SISTEMA'!B236:F505,5,FALSE),0)</f>
        <v>0</v>
      </c>
      <c r="E254" s="390"/>
      <c r="F254" s="390"/>
      <c r="G254" s="391">
        <v>0</v>
      </c>
      <c r="H254" s="391">
        <f t="shared" si="50"/>
        <v>0</v>
      </c>
      <c r="I254" s="391">
        <v>0</v>
      </c>
      <c r="J254" s="391">
        <v>0</v>
      </c>
      <c r="K254" s="391">
        <v>0</v>
      </c>
      <c r="L254" s="391">
        <v>0</v>
      </c>
      <c r="M254" s="391">
        <v>0</v>
      </c>
      <c r="N254" s="391">
        <v>0</v>
      </c>
      <c r="O254" s="391">
        <v>0</v>
      </c>
      <c r="P254" s="391">
        <v>0</v>
      </c>
      <c r="Q254" s="391">
        <v>0</v>
      </c>
      <c r="R254" s="391">
        <v>0</v>
      </c>
      <c r="S254" s="391">
        <v>0</v>
      </c>
      <c r="T254" s="391">
        <v>0</v>
      </c>
      <c r="U254" s="391">
        <v>0</v>
      </c>
      <c r="V254" s="391">
        <v>0</v>
      </c>
      <c r="W254" s="391">
        <v>0</v>
      </c>
      <c r="X254" s="391">
        <v>0</v>
      </c>
      <c r="Y254" s="391">
        <v>0</v>
      </c>
      <c r="Z254" s="392">
        <f t="shared" si="52"/>
        <v>0</v>
      </c>
      <c r="AA254" s="395"/>
    </row>
    <row r="255" spans="1:27" s="394" customFormat="1" ht="12.75" customHeight="1">
      <c r="A255" s="394">
        <f t="shared" si="40"/>
        <v>11</v>
      </c>
      <c r="B255" s="432">
        <v>71010705005</v>
      </c>
      <c r="C255" s="433" t="s">
        <v>1049</v>
      </c>
      <c r="D255" s="389">
        <f>+IF(VLOOKUP(C255,'BG SISTEMA'!B237:G506,6,FALSE)=15,VLOOKUP('CA EF'!C255,'BG SISTEMA'!B237:F506,5,FALSE),0)</f>
        <v>0</v>
      </c>
      <c r="E255" s="390"/>
      <c r="F255" s="390"/>
      <c r="G255" s="391">
        <v>0</v>
      </c>
      <c r="H255" s="391">
        <f t="shared" si="50"/>
        <v>0</v>
      </c>
      <c r="I255" s="391">
        <v>0</v>
      </c>
      <c r="J255" s="391">
        <v>0</v>
      </c>
      <c r="K255" s="391">
        <v>0</v>
      </c>
      <c r="L255" s="391">
        <v>0</v>
      </c>
      <c r="M255" s="391">
        <v>0</v>
      </c>
      <c r="N255" s="391">
        <v>0</v>
      </c>
      <c r="O255" s="391">
        <v>0</v>
      </c>
      <c r="P255" s="391">
        <v>0</v>
      </c>
      <c r="Q255" s="391">
        <v>0</v>
      </c>
      <c r="R255" s="391">
        <v>0</v>
      </c>
      <c r="S255" s="391">
        <v>0</v>
      </c>
      <c r="T255" s="391">
        <v>0</v>
      </c>
      <c r="U255" s="391">
        <v>0</v>
      </c>
      <c r="V255" s="391">
        <v>0</v>
      </c>
      <c r="W255" s="391">
        <v>0</v>
      </c>
      <c r="X255" s="391">
        <v>0</v>
      </c>
      <c r="Y255" s="391">
        <v>0</v>
      </c>
      <c r="Z255" s="392">
        <f t="shared" si="52"/>
        <v>0</v>
      </c>
      <c r="AA255" s="395"/>
    </row>
    <row r="256" spans="1:27" s="394" customFormat="1" ht="12.75" customHeight="1">
      <c r="A256" s="394">
        <f t="shared" si="40"/>
        <v>13</v>
      </c>
      <c r="B256" s="432">
        <v>7101070500501</v>
      </c>
      <c r="C256" s="433" t="s">
        <v>1049</v>
      </c>
      <c r="D256" s="389">
        <f>+IF(VLOOKUP(C256,'BG SISTEMA'!B238:G507,6,FALSE)=15,VLOOKUP('CA EF'!C256,'BG SISTEMA'!B238:F507,5,FALSE),0)</f>
        <v>0</v>
      </c>
      <c r="E256" s="390"/>
      <c r="F256" s="390"/>
      <c r="G256" s="391">
        <v>0</v>
      </c>
      <c r="H256" s="391">
        <f t="shared" si="50"/>
        <v>0</v>
      </c>
      <c r="I256" s="391">
        <v>0</v>
      </c>
      <c r="J256" s="391">
        <v>0</v>
      </c>
      <c r="K256" s="391">
        <v>0</v>
      </c>
      <c r="L256" s="391">
        <v>0</v>
      </c>
      <c r="M256" s="391">
        <v>0</v>
      </c>
      <c r="N256" s="391">
        <v>0</v>
      </c>
      <c r="O256" s="391">
        <v>0</v>
      </c>
      <c r="P256" s="391">
        <v>0</v>
      </c>
      <c r="Q256" s="391">
        <v>0</v>
      </c>
      <c r="R256" s="391">
        <v>0</v>
      </c>
      <c r="S256" s="391">
        <v>0</v>
      </c>
      <c r="T256" s="391">
        <v>0</v>
      </c>
      <c r="U256" s="391">
        <v>0</v>
      </c>
      <c r="V256" s="391">
        <v>0</v>
      </c>
      <c r="W256" s="391">
        <v>0</v>
      </c>
      <c r="X256" s="391">
        <v>0</v>
      </c>
      <c r="Y256" s="391">
        <v>0</v>
      </c>
      <c r="Z256" s="392">
        <f t="shared" si="52"/>
        <v>0</v>
      </c>
      <c r="AA256" s="395"/>
    </row>
    <row r="257" spans="1:27" s="394" customFormat="1" ht="12.75" customHeight="1">
      <c r="A257" s="394">
        <f t="shared" si="40"/>
        <v>15</v>
      </c>
      <c r="B257" s="431">
        <v>710107050050199</v>
      </c>
      <c r="C257" s="434" t="s">
        <v>1052</v>
      </c>
      <c r="D257" s="389">
        <f>+IF(VLOOKUP(C257,'BG SISTEMA'!B239:G508,6,FALSE)=15,VLOOKUP('CA EF'!C257,'BG SISTEMA'!B239:F508,5,FALSE),0)</f>
        <v>3092730</v>
      </c>
      <c r="E257" s="390"/>
      <c r="F257" s="390"/>
      <c r="G257" s="391">
        <v>0</v>
      </c>
      <c r="H257" s="391">
        <f t="shared" si="50"/>
        <v>3092730</v>
      </c>
      <c r="I257" s="391">
        <v>0</v>
      </c>
      <c r="J257" s="391">
        <v>0</v>
      </c>
      <c r="K257" s="391">
        <v>0</v>
      </c>
      <c r="L257" s="391">
        <v>0</v>
      </c>
      <c r="M257" s="391">
        <v>0</v>
      </c>
      <c r="N257" s="391">
        <f t="shared" ref="N257" si="53">-$H257</f>
        <v>-3092730</v>
      </c>
      <c r="O257" s="391">
        <v>0</v>
      </c>
      <c r="P257" s="391">
        <v>0</v>
      </c>
      <c r="Q257" s="391">
        <v>0</v>
      </c>
      <c r="R257" s="391">
        <v>0</v>
      </c>
      <c r="S257" s="391">
        <v>0</v>
      </c>
      <c r="T257" s="391">
        <v>0</v>
      </c>
      <c r="U257" s="391">
        <v>0</v>
      </c>
      <c r="V257" s="391">
        <v>0</v>
      </c>
      <c r="W257" s="391">
        <v>0</v>
      </c>
      <c r="X257" s="391">
        <v>0</v>
      </c>
      <c r="Y257" s="391">
        <v>0</v>
      </c>
      <c r="Z257" s="392">
        <f t="shared" si="52"/>
        <v>0</v>
      </c>
      <c r="AA257" s="395"/>
    </row>
    <row r="258" spans="1:27" s="394" customFormat="1" ht="12.75" customHeight="1">
      <c r="A258" s="394">
        <f t="shared" si="40"/>
        <v>11</v>
      </c>
      <c r="B258" s="432">
        <v>71010705006</v>
      </c>
      <c r="C258" s="433" t="s">
        <v>703</v>
      </c>
      <c r="D258" s="389">
        <f>+IF(VLOOKUP(C258,'BG SISTEMA'!B240:G509,6,FALSE)=15,VLOOKUP('CA EF'!C258,'BG SISTEMA'!B240:F509,5,FALSE),0)</f>
        <v>0</v>
      </c>
      <c r="E258" s="390"/>
      <c r="F258" s="390"/>
      <c r="G258" s="391">
        <v>0</v>
      </c>
      <c r="H258" s="391">
        <f t="shared" si="50"/>
        <v>0</v>
      </c>
      <c r="I258" s="391">
        <v>0</v>
      </c>
      <c r="J258" s="391">
        <v>0</v>
      </c>
      <c r="K258" s="391">
        <v>0</v>
      </c>
      <c r="L258" s="391">
        <v>0</v>
      </c>
      <c r="M258" s="391">
        <v>0</v>
      </c>
      <c r="N258" s="391">
        <v>0</v>
      </c>
      <c r="O258" s="391">
        <v>0</v>
      </c>
      <c r="P258" s="391">
        <v>0</v>
      </c>
      <c r="Q258" s="391">
        <v>0</v>
      </c>
      <c r="R258" s="391">
        <v>0</v>
      </c>
      <c r="S258" s="391">
        <v>0</v>
      </c>
      <c r="T258" s="391">
        <v>0</v>
      </c>
      <c r="U258" s="391">
        <v>0</v>
      </c>
      <c r="V258" s="391">
        <v>0</v>
      </c>
      <c r="W258" s="391">
        <v>0</v>
      </c>
      <c r="X258" s="391">
        <v>0</v>
      </c>
      <c r="Y258" s="391">
        <v>0</v>
      </c>
      <c r="Z258" s="392">
        <f t="shared" si="52"/>
        <v>0</v>
      </c>
      <c r="AA258" s="395"/>
    </row>
    <row r="259" spans="1:27" s="394" customFormat="1" ht="12.75" customHeight="1">
      <c r="A259" s="394">
        <f t="shared" si="40"/>
        <v>13</v>
      </c>
      <c r="B259" s="432">
        <v>7101070500601</v>
      </c>
      <c r="C259" s="433" t="s">
        <v>703</v>
      </c>
      <c r="D259" s="389">
        <f>+IF(VLOOKUP(C259,'BG SISTEMA'!B241:G510,6,FALSE)=15,VLOOKUP('CA EF'!C259,'BG SISTEMA'!B241:F510,5,FALSE),0)</f>
        <v>0</v>
      </c>
      <c r="E259" s="390"/>
      <c r="F259" s="390"/>
      <c r="G259" s="391">
        <v>0</v>
      </c>
      <c r="H259" s="391">
        <f t="shared" si="50"/>
        <v>0</v>
      </c>
      <c r="I259" s="391">
        <v>0</v>
      </c>
      <c r="J259" s="391">
        <v>0</v>
      </c>
      <c r="K259" s="391">
        <v>0</v>
      </c>
      <c r="L259" s="391">
        <v>0</v>
      </c>
      <c r="M259" s="391">
        <v>0</v>
      </c>
      <c r="N259" s="391">
        <v>0</v>
      </c>
      <c r="O259" s="391">
        <v>0</v>
      </c>
      <c r="P259" s="391">
        <v>0</v>
      </c>
      <c r="Q259" s="391">
        <v>0</v>
      </c>
      <c r="R259" s="391">
        <v>0</v>
      </c>
      <c r="S259" s="391">
        <v>0</v>
      </c>
      <c r="T259" s="391">
        <v>0</v>
      </c>
      <c r="U259" s="391">
        <v>0</v>
      </c>
      <c r="V259" s="391">
        <v>0</v>
      </c>
      <c r="W259" s="391">
        <v>0</v>
      </c>
      <c r="X259" s="391">
        <v>0</v>
      </c>
      <c r="Y259" s="391">
        <v>0</v>
      </c>
      <c r="Z259" s="392">
        <f t="shared" si="52"/>
        <v>0</v>
      </c>
      <c r="AA259" s="393"/>
    </row>
    <row r="260" spans="1:27" s="394" customFormat="1" ht="12.75" customHeight="1">
      <c r="A260" s="394">
        <f t="shared" si="40"/>
        <v>15</v>
      </c>
      <c r="B260" s="431">
        <v>710107050060199</v>
      </c>
      <c r="C260" s="434" t="s">
        <v>705</v>
      </c>
      <c r="D260" s="389">
        <f>+IF(VLOOKUP(C260,'BG SISTEMA'!B242:G511,6,FALSE)=15,VLOOKUP('CA EF'!C260,'BG SISTEMA'!B242:F511,5,FALSE),0)</f>
        <v>4082346</v>
      </c>
      <c r="E260" s="390"/>
      <c r="F260" s="390"/>
      <c r="G260" s="391">
        <v>0</v>
      </c>
      <c r="H260" s="391">
        <f t="shared" si="50"/>
        <v>4082346</v>
      </c>
      <c r="I260" s="391">
        <v>0</v>
      </c>
      <c r="J260" s="391">
        <v>0</v>
      </c>
      <c r="K260" s="391">
        <v>0</v>
      </c>
      <c r="L260" s="391">
        <v>0</v>
      </c>
      <c r="M260" s="391">
        <v>0</v>
      </c>
      <c r="N260" s="391">
        <f t="shared" ref="N260" si="54">-$H260</f>
        <v>-4082346</v>
      </c>
      <c r="O260" s="391">
        <v>0</v>
      </c>
      <c r="P260" s="391">
        <v>0</v>
      </c>
      <c r="Q260" s="391">
        <v>0</v>
      </c>
      <c r="R260" s="391">
        <v>0</v>
      </c>
      <c r="S260" s="391">
        <v>0</v>
      </c>
      <c r="T260" s="391">
        <v>0</v>
      </c>
      <c r="U260" s="391">
        <v>0</v>
      </c>
      <c r="V260" s="391">
        <v>0</v>
      </c>
      <c r="W260" s="391">
        <v>0</v>
      </c>
      <c r="X260" s="391">
        <v>0</v>
      </c>
      <c r="Y260" s="391">
        <v>0</v>
      </c>
      <c r="Z260" s="392">
        <f t="shared" si="52"/>
        <v>0</v>
      </c>
      <c r="AA260" s="395"/>
    </row>
    <row r="261" spans="1:27" s="394" customFormat="1" ht="12.75" customHeight="1">
      <c r="A261" s="394">
        <f t="shared" si="40"/>
        <v>5</v>
      </c>
      <c r="B261" s="432">
        <v>71030</v>
      </c>
      <c r="C261" s="433" t="s">
        <v>707</v>
      </c>
      <c r="D261" s="389">
        <f>+IF(VLOOKUP(C261,'BG SISTEMA'!B243:G512,6,FALSE)=15,VLOOKUP('CA EF'!C261,'BG SISTEMA'!B243:F512,5,FALSE),0)</f>
        <v>0</v>
      </c>
      <c r="E261" s="390"/>
      <c r="F261" s="390"/>
      <c r="G261" s="391">
        <v>0</v>
      </c>
      <c r="H261" s="391">
        <f t="shared" si="50"/>
        <v>0</v>
      </c>
      <c r="I261" s="391">
        <v>0</v>
      </c>
      <c r="J261" s="391">
        <v>0</v>
      </c>
      <c r="K261" s="391">
        <v>0</v>
      </c>
      <c r="L261" s="391">
        <v>0</v>
      </c>
      <c r="M261" s="391">
        <v>0</v>
      </c>
      <c r="N261" s="391">
        <v>0</v>
      </c>
      <c r="O261" s="391">
        <v>0</v>
      </c>
      <c r="P261" s="391">
        <v>0</v>
      </c>
      <c r="Q261" s="391">
        <v>0</v>
      </c>
      <c r="R261" s="391">
        <v>0</v>
      </c>
      <c r="S261" s="391">
        <v>0</v>
      </c>
      <c r="T261" s="391">
        <v>0</v>
      </c>
      <c r="U261" s="391">
        <v>0</v>
      </c>
      <c r="V261" s="391">
        <v>0</v>
      </c>
      <c r="W261" s="391">
        <v>0</v>
      </c>
      <c r="X261" s="391">
        <v>0</v>
      </c>
      <c r="Y261" s="391">
        <v>0</v>
      </c>
      <c r="Z261" s="392">
        <f t="shared" si="52"/>
        <v>0</v>
      </c>
      <c r="AA261" s="395"/>
    </row>
    <row r="262" spans="1:27" s="394" customFormat="1" ht="12.75" customHeight="1">
      <c r="A262" s="394">
        <f t="shared" si="40"/>
        <v>8</v>
      </c>
      <c r="B262" s="432">
        <v>71030719</v>
      </c>
      <c r="C262" s="433" t="s">
        <v>709</v>
      </c>
      <c r="D262" s="389">
        <f>+IF(VLOOKUP(C262,'BG SISTEMA'!B244:G513,6,FALSE)=15,VLOOKUP('CA EF'!C262,'BG SISTEMA'!B244:F513,5,FALSE),0)</f>
        <v>0</v>
      </c>
      <c r="E262" s="390"/>
      <c r="F262" s="390"/>
      <c r="G262" s="391">
        <v>0</v>
      </c>
      <c r="H262" s="391">
        <f t="shared" si="50"/>
        <v>0</v>
      </c>
      <c r="I262" s="391">
        <v>0</v>
      </c>
      <c r="J262" s="391">
        <v>0</v>
      </c>
      <c r="K262" s="391">
        <v>0</v>
      </c>
      <c r="L262" s="391">
        <v>0</v>
      </c>
      <c r="M262" s="391">
        <v>0</v>
      </c>
      <c r="N262" s="391">
        <v>0</v>
      </c>
      <c r="O262" s="391">
        <v>0</v>
      </c>
      <c r="P262" s="391">
        <v>0</v>
      </c>
      <c r="Q262" s="391">
        <v>0</v>
      </c>
      <c r="R262" s="391">
        <v>0</v>
      </c>
      <c r="S262" s="391">
        <v>0</v>
      </c>
      <c r="T262" s="391">
        <v>0</v>
      </c>
      <c r="U262" s="391">
        <v>0</v>
      </c>
      <c r="V262" s="391">
        <v>0</v>
      </c>
      <c r="W262" s="391">
        <v>0</v>
      </c>
      <c r="X262" s="391">
        <v>0</v>
      </c>
      <c r="Y262" s="391">
        <v>0</v>
      </c>
      <c r="Z262" s="392">
        <f t="shared" si="52"/>
        <v>0</v>
      </c>
      <c r="AA262" s="395"/>
    </row>
    <row r="263" spans="1:27" s="394" customFormat="1" ht="12.75" customHeight="1">
      <c r="A263" s="394">
        <f t="shared" si="40"/>
        <v>11</v>
      </c>
      <c r="B263" s="432">
        <v>71030719001</v>
      </c>
      <c r="C263" s="433" t="s">
        <v>711</v>
      </c>
      <c r="D263" s="389">
        <f>+IF(VLOOKUP(C263,'BG SISTEMA'!B245:G514,6,FALSE)=15,VLOOKUP('CA EF'!C263,'BG SISTEMA'!B245:F514,5,FALSE),0)</f>
        <v>0</v>
      </c>
      <c r="E263" s="390"/>
      <c r="F263" s="390"/>
      <c r="G263" s="391">
        <v>0</v>
      </c>
      <c r="H263" s="391">
        <f t="shared" si="50"/>
        <v>0</v>
      </c>
      <c r="I263" s="391">
        <v>0</v>
      </c>
      <c r="J263" s="391">
        <v>0</v>
      </c>
      <c r="K263" s="391">
        <v>0</v>
      </c>
      <c r="L263" s="391">
        <v>0</v>
      </c>
      <c r="M263" s="391">
        <v>0</v>
      </c>
      <c r="N263" s="391">
        <v>0</v>
      </c>
      <c r="O263" s="391">
        <v>0</v>
      </c>
      <c r="P263" s="391">
        <v>0</v>
      </c>
      <c r="Q263" s="391">
        <v>0</v>
      </c>
      <c r="R263" s="391">
        <v>0</v>
      </c>
      <c r="S263" s="391">
        <v>0</v>
      </c>
      <c r="T263" s="391">
        <v>0</v>
      </c>
      <c r="U263" s="391">
        <v>0</v>
      </c>
      <c r="V263" s="391">
        <v>0</v>
      </c>
      <c r="W263" s="391">
        <v>0</v>
      </c>
      <c r="X263" s="391">
        <v>0</v>
      </c>
      <c r="Y263" s="391">
        <v>0</v>
      </c>
      <c r="Z263" s="392">
        <f t="shared" si="52"/>
        <v>0</v>
      </c>
      <c r="AA263" s="395"/>
    </row>
    <row r="264" spans="1:27" s="394" customFormat="1" ht="12.75" customHeight="1">
      <c r="A264" s="394">
        <f t="shared" si="40"/>
        <v>13</v>
      </c>
      <c r="B264" s="432">
        <v>7103071900101</v>
      </c>
      <c r="C264" s="433" t="s">
        <v>711</v>
      </c>
      <c r="D264" s="389">
        <f>+IF(VLOOKUP(C264,'BG SISTEMA'!B246:G515,6,FALSE)=15,VLOOKUP('CA EF'!C264,'BG SISTEMA'!B246:F515,5,FALSE),0)</f>
        <v>0</v>
      </c>
      <c r="E264" s="390"/>
      <c r="F264" s="390"/>
      <c r="G264" s="391">
        <v>0</v>
      </c>
      <c r="H264" s="391">
        <f t="shared" si="50"/>
        <v>0</v>
      </c>
      <c r="I264" s="391">
        <v>0</v>
      </c>
      <c r="J264" s="391">
        <v>0</v>
      </c>
      <c r="K264" s="391">
        <v>0</v>
      </c>
      <c r="L264" s="391">
        <v>0</v>
      </c>
      <c r="M264" s="391">
        <v>0</v>
      </c>
      <c r="N264" s="391">
        <v>0</v>
      </c>
      <c r="O264" s="391">
        <v>0</v>
      </c>
      <c r="P264" s="391">
        <v>0</v>
      </c>
      <c r="Q264" s="391">
        <v>0</v>
      </c>
      <c r="R264" s="391">
        <v>0</v>
      </c>
      <c r="S264" s="391">
        <v>0</v>
      </c>
      <c r="T264" s="391">
        <v>0</v>
      </c>
      <c r="U264" s="391">
        <v>0</v>
      </c>
      <c r="V264" s="391">
        <v>0</v>
      </c>
      <c r="W264" s="391">
        <v>0</v>
      </c>
      <c r="X264" s="391">
        <v>0</v>
      </c>
      <c r="Y264" s="391">
        <v>0</v>
      </c>
      <c r="Z264" s="392">
        <f t="shared" si="52"/>
        <v>0</v>
      </c>
      <c r="AA264" s="393"/>
    </row>
    <row r="265" spans="1:27" s="394" customFormat="1" ht="12.75" customHeight="1">
      <c r="A265" s="394">
        <f t="shared" si="40"/>
        <v>15</v>
      </c>
      <c r="B265" s="431">
        <v>710307190010199</v>
      </c>
      <c r="C265" s="434" t="s">
        <v>713</v>
      </c>
      <c r="D265" s="389">
        <f>+IF(VLOOKUP(C265,'BG SISTEMA'!B247:G516,6,FALSE)=15,VLOOKUP('CA EF'!C265,'BG SISTEMA'!B247:F516,5,FALSE),0)</f>
        <v>461431</v>
      </c>
      <c r="E265" s="390"/>
      <c r="F265" s="390"/>
      <c r="G265" s="391">
        <v>0</v>
      </c>
      <c r="H265" s="391">
        <f t="shared" si="50"/>
        <v>461431</v>
      </c>
      <c r="I265" s="391">
        <v>0</v>
      </c>
      <c r="J265" s="391">
        <v>0</v>
      </c>
      <c r="K265" s="391">
        <v>0</v>
      </c>
      <c r="L265" s="391">
        <v>0</v>
      </c>
      <c r="M265" s="391">
        <v>0</v>
      </c>
      <c r="N265" s="391">
        <v>0</v>
      </c>
      <c r="O265" s="391">
        <v>0</v>
      </c>
      <c r="P265" s="391">
        <v>0</v>
      </c>
      <c r="Q265" s="391">
        <v>0</v>
      </c>
      <c r="R265" s="391">
        <f t="shared" ref="R265" si="55">-$H265</f>
        <v>-461431</v>
      </c>
      <c r="S265" s="391">
        <v>0</v>
      </c>
      <c r="T265" s="391">
        <v>0</v>
      </c>
      <c r="U265" s="391">
        <v>0</v>
      </c>
      <c r="V265" s="391">
        <v>0</v>
      </c>
      <c r="W265" s="391">
        <v>0</v>
      </c>
      <c r="X265" s="391">
        <v>0</v>
      </c>
      <c r="Y265" s="391">
        <v>0</v>
      </c>
      <c r="Z265" s="392">
        <f t="shared" si="52"/>
        <v>0</v>
      </c>
      <c r="AA265" s="395"/>
    </row>
    <row r="266" spans="1:27" s="394" customFormat="1" ht="12.75" customHeight="1">
      <c r="A266" s="394">
        <f t="shared" si="40"/>
        <v>5</v>
      </c>
      <c r="B266" s="432">
        <v>71040</v>
      </c>
      <c r="C266" s="433" t="s">
        <v>715</v>
      </c>
      <c r="D266" s="389">
        <f>+IF(VLOOKUP(C266,'BG SISTEMA'!B248:G517,6,FALSE)=15,VLOOKUP('CA EF'!C266,'BG SISTEMA'!B248:F517,5,FALSE),0)</f>
        <v>0</v>
      </c>
      <c r="E266" s="390"/>
      <c r="F266" s="390"/>
      <c r="G266" s="391">
        <v>0</v>
      </c>
      <c r="H266" s="391">
        <f t="shared" si="50"/>
        <v>0</v>
      </c>
      <c r="I266" s="391">
        <v>0</v>
      </c>
      <c r="J266" s="391">
        <v>0</v>
      </c>
      <c r="K266" s="391">
        <v>0</v>
      </c>
      <c r="L266" s="391">
        <v>0</v>
      </c>
      <c r="M266" s="391">
        <v>0</v>
      </c>
      <c r="N266" s="391">
        <v>0</v>
      </c>
      <c r="O266" s="391">
        <v>0</v>
      </c>
      <c r="P266" s="391">
        <v>0</v>
      </c>
      <c r="Q266" s="391">
        <v>0</v>
      </c>
      <c r="R266" s="391">
        <v>0</v>
      </c>
      <c r="S266" s="391">
        <v>0</v>
      </c>
      <c r="T266" s="391">
        <v>0</v>
      </c>
      <c r="U266" s="391">
        <v>0</v>
      </c>
      <c r="V266" s="391">
        <v>0</v>
      </c>
      <c r="W266" s="391">
        <v>0</v>
      </c>
      <c r="X266" s="391">
        <v>0</v>
      </c>
      <c r="Y266" s="391">
        <v>0</v>
      </c>
      <c r="Z266" s="392">
        <f t="shared" si="52"/>
        <v>0</v>
      </c>
      <c r="AA266" s="395"/>
    </row>
    <row r="267" spans="1:27" s="394" customFormat="1" ht="12.75" customHeight="1">
      <c r="A267" s="394">
        <f t="shared" si="40"/>
        <v>8</v>
      </c>
      <c r="B267" s="432">
        <v>71040731</v>
      </c>
      <c r="C267" s="433" t="s">
        <v>717</v>
      </c>
      <c r="D267" s="389">
        <f>+IF(VLOOKUP(C267,'BG SISTEMA'!B249:G518,6,FALSE)=15,VLOOKUP('CA EF'!C267,'BG SISTEMA'!B249:F518,5,FALSE),0)</f>
        <v>0</v>
      </c>
      <c r="E267" s="390"/>
      <c r="F267" s="390"/>
      <c r="G267" s="391">
        <v>0</v>
      </c>
      <c r="H267" s="391">
        <f t="shared" si="50"/>
        <v>0</v>
      </c>
      <c r="I267" s="391">
        <v>0</v>
      </c>
      <c r="J267" s="391">
        <v>0</v>
      </c>
      <c r="K267" s="391">
        <v>0</v>
      </c>
      <c r="L267" s="391">
        <v>0</v>
      </c>
      <c r="M267" s="391">
        <v>0</v>
      </c>
      <c r="N267" s="391">
        <v>0</v>
      </c>
      <c r="O267" s="391">
        <v>0</v>
      </c>
      <c r="P267" s="391">
        <v>0</v>
      </c>
      <c r="Q267" s="391">
        <v>0</v>
      </c>
      <c r="R267" s="391">
        <v>0</v>
      </c>
      <c r="S267" s="391">
        <v>0</v>
      </c>
      <c r="T267" s="391">
        <v>0</v>
      </c>
      <c r="U267" s="391">
        <v>0</v>
      </c>
      <c r="V267" s="391">
        <v>0</v>
      </c>
      <c r="W267" s="391">
        <v>0</v>
      </c>
      <c r="X267" s="391">
        <v>0</v>
      </c>
      <c r="Y267" s="391">
        <v>0</v>
      </c>
      <c r="Z267" s="392">
        <f t="shared" si="52"/>
        <v>0</v>
      </c>
      <c r="AA267" s="395"/>
    </row>
    <row r="268" spans="1:27" s="394" customFormat="1" ht="12.75" customHeight="1">
      <c r="A268" s="394">
        <f t="shared" si="40"/>
        <v>11</v>
      </c>
      <c r="B268" s="432">
        <v>71040731001</v>
      </c>
      <c r="C268" s="433" t="s">
        <v>719</v>
      </c>
      <c r="D268" s="389">
        <f>+IF(VLOOKUP(C268,'BG SISTEMA'!B250:G519,6,FALSE)=15,VLOOKUP('CA EF'!C268,'BG SISTEMA'!B250:F519,5,FALSE),0)</f>
        <v>0</v>
      </c>
      <c r="E268" s="390"/>
      <c r="F268" s="390"/>
      <c r="G268" s="391">
        <v>0</v>
      </c>
      <c r="H268" s="391">
        <f t="shared" si="50"/>
        <v>0</v>
      </c>
      <c r="I268" s="391">
        <v>0</v>
      </c>
      <c r="J268" s="391">
        <v>0</v>
      </c>
      <c r="K268" s="391">
        <v>0</v>
      </c>
      <c r="L268" s="391">
        <v>0</v>
      </c>
      <c r="M268" s="391">
        <v>0</v>
      </c>
      <c r="N268" s="391">
        <v>0</v>
      </c>
      <c r="O268" s="391">
        <v>0</v>
      </c>
      <c r="P268" s="391">
        <v>0</v>
      </c>
      <c r="Q268" s="391">
        <v>0</v>
      </c>
      <c r="R268" s="391">
        <v>0</v>
      </c>
      <c r="S268" s="391">
        <v>0</v>
      </c>
      <c r="T268" s="391">
        <v>0</v>
      </c>
      <c r="U268" s="391">
        <v>0</v>
      </c>
      <c r="V268" s="391">
        <v>0</v>
      </c>
      <c r="W268" s="391">
        <v>0</v>
      </c>
      <c r="X268" s="391">
        <v>0</v>
      </c>
      <c r="Y268" s="391">
        <v>0</v>
      </c>
      <c r="Z268" s="392">
        <f t="shared" si="52"/>
        <v>0</v>
      </c>
      <c r="AA268" s="395"/>
    </row>
    <row r="269" spans="1:27" s="394" customFormat="1" ht="12.75" customHeight="1">
      <c r="A269" s="394">
        <f t="shared" si="40"/>
        <v>13</v>
      </c>
      <c r="B269" s="432">
        <v>7104073100101</v>
      </c>
      <c r="C269" s="433" t="s">
        <v>719</v>
      </c>
      <c r="D269" s="389">
        <f>+IF(VLOOKUP(C269,'BG SISTEMA'!B251:G520,6,FALSE)=15,VLOOKUP('CA EF'!C269,'BG SISTEMA'!B251:F520,5,FALSE),0)</f>
        <v>0</v>
      </c>
      <c r="E269" s="390"/>
      <c r="F269" s="390"/>
      <c r="G269" s="391">
        <v>0</v>
      </c>
      <c r="H269" s="391">
        <f t="shared" si="50"/>
        <v>0</v>
      </c>
      <c r="I269" s="391">
        <v>0</v>
      </c>
      <c r="J269" s="391">
        <v>0</v>
      </c>
      <c r="K269" s="391">
        <v>0</v>
      </c>
      <c r="L269" s="391">
        <v>0</v>
      </c>
      <c r="M269" s="391">
        <v>0</v>
      </c>
      <c r="N269" s="391">
        <v>0</v>
      </c>
      <c r="O269" s="391">
        <v>0</v>
      </c>
      <c r="P269" s="391">
        <v>0</v>
      </c>
      <c r="Q269" s="391">
        <v>0</v>
      </c>
      <c r="R269" s="391">
        <v>0</v>
      </c>
      <c r="S269" s="391">
        <v>0</v>
      </c>
      <c r="T269" s="391">
        <v>0</v>
      </c>
      <c r="U269" s="391">
        <v>0</v>
      </c>
      <c r="V269" s="391">
        <v>0</v>
      </c>
      <c r="W269" s="391">
        <v>0</v>
      </c>
      <c r="X269" s="391">
        <v>0</v>
      </c>
      <c r="Y269" s="391">
        <v>0</v>
      </c>
      <c r="Z269" s="392">
        <f t="shared" si="52"/>
        <v>0</v>
      </c>
      <c r="AA269" s="395"/>
    </row>
    <row r="270" spans="1:27" s="394" customFormat="1" ht="12.75" customHeight="1">
      <c r="A270" s="394">
        <f t="shared" si="40"/>
        <v>15</v>
      </c>
      <c r="B270" s="431">
        <v>710407310010101</v>
      </c>
      <c r="C270" s="434" t="s">
        <v>721</v>
      </c>
      <c r="D270" s="389">
        <f>+IF(VLOOKUP(C270,'BG SISTEMA'!B252:G521,6,FALSE)=15,VLOOKUP('CA EF'!C270,'BG SISTEMA'!B252:F521,5,FALSE),0)</f>
        <v>24059417</v>
      </c>
      <c r="E270" s="390"/>
      <c r="F270" s="390"/>
      <c r="G270" s="391">
        <v>0</v>
      </c>
      <c r="H270" s="391">
        <f t="shared" si="50"/>
        <v>24059417</v>
      </c>
      <c r="I270" s="391">
        <v>0</v>
      </c>
      <c r="J270" s="391">
        <v>0</v>
      </c>
      <c r="K270" s="391">
        <v>0</v>
      </c>
      <c r="L270" s="391">
        <v>0</v>
      </c>
      <c r="M270" s="391">
        <v>0</v>
      </c>
      <c r="N270" s="391">
        <f t="shared" ref="N270:N271" si="56">-$H270</f>
        <v>-24059417</v>
      </c>
      <c r="O270" s="391">
        <v>0</v>
      </c>
      <c r="P270" s="391">
        <v>0</v>
      </c>
      <c r="Q270" s="391">
        <v>0</v>
      </c>
      <c r="R270" s="391">
        <v>0</v>
      </c>
      <c r="S270" s="391">
        <v>0</v>
      </c>
      <c r="T270" s="391">
        <v>0</v>
      </c>
      <c r="U270" s="391">
        <v>0</v>
      </c>
      <c r="V270" s="391">
        <v>0</v>
      </c>
      <c r="W270" s="391">
        <v>0</v>
      </c>
      <c r="X270" s="391">
        <v>0</v>
      </c>
      <c r="Y270" s="391">
        <v>0</v>
      </c>
      <c r="Z270" s="392">
        <f t="shared" si="52"/>
        <v>0</v>
      </c>
      <c r="AA270" s="395"/>
    </row>
    <row r="271" spans="1:27" s="394" customFormat="1" ht="12.75" customHeight="1">
      <c r="A271" s="394">
        <f t="shared" si="40"/>
        <v>15</v>
      </c>
      <c r="B271" s="431">
        <v>710407310010199</v>
      </c>
      <c r="C271" s="434" t="s">
        <v>723</v>
      </c>
      <c r="D271" s="389">
        <f>+IF(VLOOKUP(C271,'BG SISTEMA'!B253:G522,6,FALSE)=15,VLOOKUP('CA EF'!C271,'BG SISTEMA'!B253:F522,5,FALSE),0)</f>
        <v>72410000</v>
      </c>
      <c r="E271" s="390"/>
      <c r="F271" s="390"/>
      <c r="G271" s="391">
        <v>0</v>
      </c>
      <c r="H271" s="391">
        <f t="shared" si="50"/>
        <v>72410000</v>
      </c>
      <c r="I271" s="391">
        <v>0</v>
      </c>
      <c r="J271" s="391">
        <v>0</v>
      </c>
      <c r="K271" s="391">
        <v>0</v>
      </c>
      <c r="L271" s="391">
        <v>0</v>
      </c>
      <c r="M271" s="391">
        <v>0</v>
      </c>
      <c r="N271" s="391">
        <f t="shared" si="56"/>
        <v>-72410000</v>
      </c>
      <c r="O271" s="391">
        <v>0</v>
      </c>
      <c r="P271" s="391">
        <v>0</v>
      </c>
      <c r="Q271" s="391">
        <v>0</v>
      </c>
      <c r="R271" s="391">
        <v>0</v>
      </c>
      <c r="S271" s="391">
        <v>0</v>
      </c>
      <c r="T271" s="391">
        <v>0</v>
      </c>
      <c r="U271" s="391">
        <v>0</v>
      </c>
      <c r="V271" s="391">
        <v>0</v>
      </c>
      <c r="W271" s="391">
        <v>0</v>
      </c>
      <c r="X271" s="391">
        <v>0</v>
      </c>
      <c r="Y271" s="391">
        <v>0</v>
      </c>
      <c r="Z271" s="392">
        <f t="shared" si="52"/>
        <v>0</v>
      </c>
      <c r="AA271" s="393"/>
    </row>
    <row r="272" spans="1:27" s="394" customFormat="1" ht="12.75" customHeight="1">
      <c r="A272" s="394">
        <f t="shared" si="40"/>
        <v>11</v>
      </c>
      <c r="B272" s="432">
        <v>71040731003</v>
      </c>
      <c r="C272" s="433" t="s">
        <v>1057</v>
      </c>
      <c r="D272" s="389">
        <f>+IF(VLOOKUP(C272,'BG SISTEMA'!B254:G523,6,FALSE)=15,VLOOKUP('CA EF'!C272,'BG SISTEMA'!B254:F523,5,FALSE),0)</f>
        <v>0</v>
      </c>
      <c r="E272" s="390"/>
      <c r="F272" s="390"/>
      <c r="G272" s="391">
        <v>0</v>
      </c>
      <c r="H272" s="391">
        <f t="shared" si="50"/>
        <v>0</v>
      </c>
      <c r="I272" s="391">
        <v>0</v>
      </c>
      <c r="J272" s="391">
        <v>0</v>
      </c>
      <c r="K272" s="391">
        <v>0</v>
      </c>
      <c r="L272" s="391">
        <v>0</v>
      </c>
      <c r="M272" s="391">
        <v>0</v>
      </c>
      <c r="N272" s="391">
        <v>0</v>
      </c>
      <c r="O272" s="391">
        <v>0</v>
      </c>
      <c r="P272" s="391">
        <v>0</v>
      </c>
      <c r="Q272" s="391">
        <v>0</v>
      </c>
      <c r="R272" s="391">
        <v>0</v>
      </c>
      <c r="S272" s="391">
        <v>0</v>
      </c>
      <c r="T272" s="391">
        <v>0</v>
      </c>
      <c r="U272" s="391">
        <v>0</v>
      </c>
      <c r="V272" s="391">
        <v>0</v>
      </c>
      <c r="W272" s="391">
        <v>0</v>
      </c>
      <c r="X272" s="391">
        <v>0</v>
      </c>
      <c r="Y272" s="391">
        <v>0</v>
      </c>
      <c r="Z272" s="392">
        <f t="shared" si="52"/>
        <v>0</v>
      </c>
      <c r="AA272" s="395"/>
    </row>
    <row r="273" spans="1:27" s="394" customFormat="1" ht="12.75" customHeight="1">
      <c r="A273" s="394">
        <f t="shared" si="40"/>
        <v>13</v>
      </c>
      <c r="B273" s="432">
        <v>7104073100301</v>
      </c>
      <c r="C273" s="433" t="s">
        <v>282</v>
      </c>
      <c r="D273" s="389">
        <f>+IF(VLOOKUP(C273,'BG SISTEMA'!B255:G524,6,FALSE)=15,VLOOKUP('CA EF'!C273,'BG SISTEMA'!B255:F524,5,FALSE),0)</f>
        <v>0</v>
      </c>
      <c r="E273" s="390"/>
      <c r="F273" s="390"/>
      <c r="G273" s="391">
        <v>0</v>
      </c>
      <c r="H273" s="391">
        <f t="shared" si="50"/>
        <v>0</v>
      </c>
      <c r="I273" s="391">
        <v>0</v>
      </c>
      <c r="J273" s="391">
        <v>0</v>
      </c>
      <c r="K273" s="391">
        <v>0</v>
      </c>
      <c r="L273" s="391">
        <v>0</v>
      </c>
      <c r="M273" s="391">
        <v>0</v>
      </c>
      <c r="N273" s="391">
        <v>0</v>
      </c>
      <c r="O273" s="391">
        <v>0</v>
      </c>
      <c r="P273" s="391">
        <v>0</v>
      </c>
      <c r="Q273" s="391">
        <v>0</v>
      </c>
      <c r="R273" s="391">
        <v>0</v>
      </c>
      <c r="S273" s="391">
        <v>0</v>
      </c>
      <c r="T273" s="391">
        <v>0</v>
      </c>
      <c r="U273" s="391">
        <v>0</v>
      </c>
      <c r="V273" s="391">
        <v>0</v>
      </c>
      <c r="W273" s="391">
        <v>0</v>
      </c>
      <c r="X273" s="391">
        <v>0</v>
      </c>
      <c r="Y273" s="391">
        <v>0</v>
      </c>
      <c r="Z273" s="392">
        <f t="shared" si="52"/>
        <v>0</v>
      </c>
      <c r="AA273" s="395"/>
    </row>
    <row r="274" spans="1:27" s="394" customFormat="1" ht="12.75" customHeight="1">
      <c r="A274" s="394">
        <f t="shared" si="40"/>
        <v>15</v>
      </c>
      <c r="B274" s="431">
        <v>710407310030199</v>
      </c>
      <c r="C274" s="434" t="s">
        <v>727</v>
      </c>
      <c r="D274" s="389">
        <f>+IF(VLOOKUP(C274,'BG SISTEMA'!B256:G525,6,FALSE)=15,VLOOKUP('CA EF'!C274,'BG SISTEMA'!B256:F525,5,FALSE),0)</f>
        <v>4754545</v>
      </c>
      <c r="E274" s="390"/>
      <c r="F274" s="390"/>
      <c r="G274" s="391">
        <v>0</v>
      </c>
      <c r="H274" s="391">
        <f t="shared" si="50"/>
        <v>4754545</v>
      </c>
      <c r="I274" s="391">
        <v>0</v>
      </c>
      <c r="J274" s="391">
        <v>0</v>
      </c>
      <c r="K274" s="391">
        <v>0</v>
      </c>
      <c r="L274" s="391">
        <v>0</v>
      </c>
      <c r="M274" s="391">
        <v>0</v>
      </c>
      <c r="N274" s="391">
        <f t="shared" ref="N274" si="57">-$H274</f>
        <v>-4754545</v>
      </c>
      <c r="O274" s="391">
        <v>0</v>
      </c>
      <c r="P274" s="391">
        <v>0</v>
      </c>
      <c r="Q274" s="391">
        <v>0</v>
      </c>
      <c r="R274" s="391">
        <v>0</v>
      </c>
      <c r="S274" s="391">
        <v>0</v>
      </c>
      <c r="T274" s="391">
        <v>0</v>
      </c>
      <c r="U274" s="391">
        <v>0</v>
      </c>
      <c r="V274" s="391">
        <v>0</v>
      </c>
      <c r="W274" s="391">
        <v>0</v>
      </c>
      <c r="X274" s="391">
        <v>0</v>
      </c>
      <c r="Y274" s="391">
        <v>0</v>
      </c>
      <c r="Z274" s="392">
        <f t="shared" si="52"/>
        <v>0</v>
      </c>
      <c r="AA274" s="395"/>
    </row>
    <row r="275" spans="1:27" s="394" customFormat="1" ht="12.75" customHeight="1">
      <c r="A275" s="394">
        <f t="shared" si="40"/>
        <v>11</v>
      </c>
      <c r="B275" s="432">
        <v>71040731004</v>
      </c>
      <c r="C275" s="433" t="s">
        <v>725</v>
      </c>
      <c r="D275" s="389">
        <f>+IF(VLOOKUP(C275,'BG SISTEMA'!B257:G526,6,FALSE)=15,VLOOKUP('CA EF'!C275,'BG SISTEMA'!B257:F526,5,FALSE),0)</f>
        <v>0</v>
      </c>
      <c r="E275" s="390"/>
      <c r="F275" s="390"/>
      <c r="G275" s="391">
        <v>0</v>
      </c>
      <c r="H275" s="391">
        <f t="shared" si="50"/>
        <v>0</v>
      </c>
      <c r="I275" s="391">
        <v>0</v>
      </c>
      <c r="J275" s="391">
        <v>0</v>
      </c>
      <c r="K275" s="391">
        <v>0</v>
      </c>
      <c r="L275" s="391">
        <v>0</v>
      </c>
      <c r="M275" s="391">
        <v>0</v>
      </c>
      <c r="N275" s="391">
        <v>0</v>
      </c>
      <c r="O275" s="391">
        <v>0</v>
      </c>
      <c r="P275" s="391">
        <v>0</v>
      </c>
      <c r="Q275" s="391">
        <v>0</v>
      </c>
      <c r="R275" s="391">
        <v>0</v>
      </c>
      <c r="S275" s="391">
        <v>0</v>
      </c>
      <c r="T275" s="391">
        <v>0</v>
      </c>
      <c r="U275" s="391">
        <v>0</v>
      </c>
      <c r="V275" s="391">
        <v>0</v>
      </c>
      <c r="W275" s="391">
        <v>0</v>
      </c>
      <c r="X275" s="391">
        <v>0</v>
      </c>
      <c r="Y275" s="391">
        <v>0</v>
      </c>
      <c r="Z275" s="392">
        <f t="shared" si="52"/>
        <v>0</v>
      </c>
      <c r="AA275" s="395"/>
    </row>
    <row r="276" spans="1:27" s="394" customFormat="1" ht="12.75" customHeight="1">
      <c r="A276" s="394">
        <f t="shared" si="40"/>
        <v>13</v>
      </c>
      <c r="B276" s="432">
        <v>7104073100401</v>
      </c>
      <c r="C276" s="433" t="s">
        <v>725</v>
      </c>
      <c r="D276" s="389">
        <f>+IF(VLOOKUP(C276,'BG SISTEMA'!B258:G527,6,FALSE)=15,VLOOKUP('CA EF'!C276,'BG SISTEMA'!B258:F527,5,FALSE),0)</f>
        <v>0</v>
      </c>
      <c r="E276" s="390"/>
      <c r="F276" s="390"/>
      <c r="G276" s="391">
        <v>0</v>
      </c>
      <c r="H276" s="391">
        <f t="shared" si="50"/>
        <v>0</v>
      </c>
      <c r="I276" s="391">
        <v>0</v>
      </c>
      <c r="J276" s="391">
        <v>0</v>
      </c>
      <c r="K276" s="391">
        <v>0</v>
      </c>
      <c r="L276" s="391">
        <v>0</v>
      </c>
      <c r="M276" s="391">
        <v>0</v>
      </c>
      <c r="N276" s="391">
        <v>0</v>
      </c>
      <c r="O276" s="391">
        <v>0</v>
      </c>
      <c r="P276" s="391">
        <v>0</v>
      </c>
      <c r="Q276" s="391">
        <v>0</v>
      </c>
      <c r="R276" s="391">
        <v>0</v>
      </c>
      <c r="S276" s="391">
        <v>0</v>
      </c>
      <c r="T276" s="391">
        <v>0</v>
      </c>
      <c r="U276" s="391">
        <v>0</v>
      </c>
      <c r="V276" s="391">
        <v>0</v>
      </c>
      <c r="W276" s="391">
        <v>0</v>
      </c>
      <c r="X276" s="391">
        <v>0</v>
      </c>
      <c r="Y276" s="391">
        <v>0</v>
      </c>
      <c r="Z276" s="392">
        <f t="shared" si="52"/>
        <v>0</v>
      </c>
      <c r="AA276" s="393"/>
    </row>
    <row r="277" spans="1:27" s="394" customFormat="1" ht="12.75" customHeight="1">
      <c r="A277" s="394">
        <f t="shared" ref="A277:A340" si="58">+LEN(B277)</f>
        <v>15</v>
      </c>
      <c r="B277" s="431">
        <v>710407310040199</v>
      </c>
      <c r="C277" s="434" t="s">
        <v>1061</v>
      </c>
      <c r="D277" s="389">
        <f>+IF(VLOOKUP(C277,'BG SISTEMA'!B259:G528,6,FALSE)=15,VLOOKUP('CA EF'!C277,'BG SISTEMA'!B259:F528,5,FALSE),0)</f>
        <v>78083790</v>
      </c>
      <c r="E277" s="390"/>
      <c r="F277" s="390"/>
      <c r="G277" s="391">
        <v>0</v>
      </c>
      <c r="H277" s="391">
        <f t="shared" si="50"/>
        <v>78083790</v>
      </c>
      <c r="I277" s="391">
        <v>0</v>
      </c>
      <c r="J277" s="391">
        <v>0</v>
      </c>
      <c r="K277" s="391">
        <v>0</v>
      </c>
      <c r="L277" s="391">
        <v>0</v>
      </c>
      <c r="M277" s="391">
        <v>0</v>
      </c>
      <c r="N277" s="391">
        <f t="shared" ref="N277" si="59">-$H277</f>
        <v>-78083790</v>
      </c>
      <c r="O277" s="391">
        <v>0</v>
      </c>
      <c r="P277" s="391">
        <v>0</v>
      </c>
      <c r="Q277" s="391">
        <v>0</v>
      </c>
      <c r="R277" s="391">
        <v>0</v>
      </c>
      <c r="S277" s="391">
        <v>0</v>
      </c>
      <c r="T277" s="391">
        <v>0</v>
      </c>
      <c r="U277" s="391">
        <v>0</v>
      </c>
      <c r="V277" s="391">
        <v>0</v>
      </c>
      <c r="W277" s="391">
        <v>0</v>
      </c>
      <c r="X277" s="391">
        <v>0</v>
      </c>
      <c r="Y277" s="391">
        <v>0</v>
      </c>
      <c r="Z277" s="392">
        <f t="shared" si="52"/>
        <v>0</v>
      </c>
      <c r="AA277" s="395"/>
    </row>
    <row r="278" spans="1:27" s="394" customFormat="1" ht="12.75" customHeight="1">
      <c r="A278" s="394">
        <f t="shared" si="58"/>
        <v>8</v>
      </c>
      <c r="B278" s="432">
        <v>71040733</v>
      </c>
      <c r="C278" s="433" t="s">
        <v>729</v>
      </c>
      <c r="D278" s="389">
        <f>+IF(VLOOKUP(C278,'BG SISTEMA'!B260:G529,6,FALSE)=15,VLOOKUP('CA EF'!C278,'BG SISTEMA'!B260:F529,5,FALSE),0)</f>
        <v>0</v>
      </c>
      <c r="E278" s="390"/>
      <c r="F278" s="390"/>
      <c r="G278" s="391">
        <v>0</v>
      </c>
      <c r="H278" s="391">
        <f t="shared" si="50"/>
        <v>0</v>
      </c>
      <c r="I278" s="391">
        <v>0</v>
      </c>
      <c r="J278" s="391">
        <v>0</v>
      </c>
      <c r="K278" s="391">
        <v>0</v>
      </c>
      <c r="L278" s="391">
        <v>0</v>
      </c>
      <c r="M278" s="391">
        <v>0</v>
      </c>
      <c r="N278" s="391">
        <v>0</v>
      </c>
      <c r="O278" s="391">
        <v>0</v>
      </c>
      <c r="P278" s="391">
        <v>0</v>
      </c>
      <c r="Q278" s="391">
        <v>0</v>
      </c>
      <c r="R278" s="391">
        <v>0</v>
      </c>
      <c r="S278" s="391">
        <v>0</v>
      </c>
      <c r="T278" s="391">
        <v>0</v>
      </c>
      <c r="U278" s="391">
        <v>0</v>
      </c>
      <c r="V278" s="391">
        <v>0</v>
      </c>
      <c r="W278" s="391">
        <v>0</v>
      </c>
      <c r="X278" s="391">
        <v>0</v>
      </c>
      <c r="Y278" s="391">
        <v>0</v>
      </c>
      <c r="Z278" s="392">
        <f t="shared" si="52"/>
        <v>0</v>
      </c>
      <c r="AA278" s="395"/>
    </row>
    <row r="279" spans="1:27" s="394" customFormat="1" ht="12.75" customHeight="1">
      <c r="A279" s="394">
        <f t="shared" si="58"/>
        <v>11</v>
      </c>
      <c r="B279" s="432">
        <v>71040733001</v>
      </c>
      <c r="C279" s="433" t="s">
        <v>107</v>
      </c>
      <c r="D279" s="389">
        <f>+IF(VLOOKUP(C279,'BG SISTEMA'!B261:G530,6,FALSE)=15,VLOOKUP('CA EF'!C279,'BG SISTEMA'!B261:F530,5,FALSE),0)</f>
        <v>0</v>
      </c>
      <c r="E279" s="390"/>
      <c r="F279" s="390"/>
      <c r="G279" s="391">
        <v>0</v>
      </c>
      <c r="H279" s="391">
        <f t="shared" si="50"/>
        <v>0</v>
      </c>
      <c r="I279" s="391">
        <v>0</v>
      </c>
      <c r="J279" s="391">
        <v>0</v>
      </c>
      <c r="K279" s="391">
        <v>0</v>
      </c>
      <c r="L279" s="391">
        <v>0</v>
      </c>
      <c r="M279" s="391">
        <v>0</v>
      </c>
      <c r="N279" s="391">
        <v>0</v>
      </c>
      <c r="O279" s="391">
        <v>0</v>
      </c>
      <c r="P279" s="391">
        <v>0</v>
      </c>
      <c r="Q279" s="391">
        <v>0</v>
      </c>
      <c r="R279" s="391">
        <v>0</v>
      </c>
      <c r="S279" s="391">
        <v>0</v>
      </c>
      <c r="T279" s="391">
        <v>0</v>
      </c>
      <c r="U279" s="391">
        <v>0</v>
      </c>
      <c r="V279" s="391">
        <v>0</v>
      </c>
      <c r="W279" s="391">
        <v>0</v>
      </c>
      <c r="X279" s="391">
        <v>0</v>
      </c>
      <c r="Y279" s="391">
        <v>0</v>
      </c>
      <c r="Z279" s="392">
        <f t="shared" si="52"/>
        <v>0</v>
      </c>
      <c r="AA279" s="395"/>
    </row>
    <row r="280" spans="1:27" s="394" customFormat="1" ht="12.75" customHeight="1">
      <c r="A280" s="394">
        <f t="shared" si="58"/>
        <v>13</v>
      </c>
      <c r="B280" s="432">
        <v>7104073300102</v>
      </c>
      <c r="C280" s="433" t="s">
        <v>731</v>
      </c>
      <c r="D280" s="389">
        <f>+IF(VLOOKUP(C280,'BG SISTEMA'!B262:G531,6,FALSE)=15,VLOOKUP('CA EF'!C280,'BG SISTEMA'!B262:F531,5,FALSE),0)</f>
        <v>0</v>
      </c>
      <c r="E280" s="390"/>
      <c r="F280" s="390"/>
      <c r="G280" s="391">
        <v>0</v>
      </c>
      <c r="H280" s="391">
        <f t="shared" si="50"/>
        <v>0</v>
      </c>
      <c r="I280" s="391">
        <v>0</v>
      </c>
      <c r="J280" s="391">
        <v>0</v>
      </c>
      <c r="K280" s="391">
        <v>0</v>
      </c>
      <c r="L280" s="391">
        <v>0</v>
      </c>
      <c r="M280" s="391">
        <v>0</v>
      </c>
      <c r="N280" s="391">
        <v>0</v>
      </c>
      <c r="O280" s="391">
        <v>0</v>
      </c>
      <c r="P280" s="391">
        <v>0</v>
      </c>
      <c r="Q280" s="391">
        <v>0</v>
      </c>
      <c r="R280" s="391">
        <v>0</v>
      </c>
      <c r="S280" s="391">
        <v>0</v>
      </c>
      <c r="T280" s="391">
        <v>0</v>
      </c>
      <c r="U280" s="391">
        <v>0</v>
      </c>
      <c r="V280" s="391">
        <v>0</v>
      </c>
      <c r="W280" s="391">
        <v>0</v>
      </c>
      <c r="X280" s="391">
        <v>0</v>
      </c>
      <c r="Y280" s="391">
        <v>0</v>
      </c>
      <c r="Z280" s="392">
        <f t="shared" si="52"/>
        <v>0</v>
      </c>
      <c r="AA280" s="395"/>
    </row>
    <row r="281" spans="1:27" s="394" customFormat="1" ht="12.75" customHeight="1">
      <c r="A281" s="394">
        <f t="shared" si="58"/>
        <v>15</v>
      </c>
      <c r="B281" s="431">
        <v>710407330010299</v>
      </c>
      <c r="C281" s="434" t="s">
        <v>733</v>
      </c>
      <c r="D281" s="389">
        <f>+IF(VLOOKUP(C281,'BG SISTEMA'!B263:G532,6,FALSE)=15,VLOOKUP('CA EF'!C281,'BG SISTEMA'!B263:F532,5,FALSE),0)</f>
        <v>678433109</v>
      </c>
      <c r="E281" s="390"/>
      <c r="F281" s="390"/>
      <c r="G281" s="391">
        <v>0</v>
      </c>
      <c r="H281" s="391">
        <f t="shared" si="50"/>
        <v>678433109</v>
      </c>
      <c r="I281" s="391">
        <v>0</v>
      </c>
      <c r="J281" s="391">
        <v>0</v>
      </c>
      <c r="K281" s="391">
        <v>0</v>
      </c>
      <c r="L281" s="391">
        <v>0</v>
      </c>
      <c r="M281" s="391">
        <v>0</v>
      </c>
      <c r="N281" s="391">
        <f t="shared" ref="N281:N287" si="60">-$H281</f>
        <v>-678433109</v>
      </c>
      <c r="O281" s="391">
        <v>0</v>
      </c>
      <c r="P281" s="391">
        <v>0</v>
      </c>
      <c r="Q281" s="391">
        <v>0</v>
      </c>
      <c r="R281" s="391">
        <v>0</v>
      </c>
      <c r="S281" s="391">
        <v>0</v>
      </c>
      <c r="T281" s="391">
        <v>0</v>
      </c>
      <c r="U281" s="391">
        <v>0</v>
      </c>
      <c r="V281" s="391">
        <v>0</v>
      </c>
      <c r="W281" s="391">
        <v>0</v>
      </c>
      <c r="X281" s="391">
        <v>0</v>
      </c>
      <c r="Y281" s="391">
        <v>0</v>
      </c>
      <c r="Z281" s="392">
        <f t="shared" si="52"/>
        <v>0</v>
      </c>
      <c r="AA281" s="395"/>
    </row>
    <row r="282" spans="1:27" s="394" customFormat="1" ht="12.75" customHeight="1">
      <c r="A282" s="394">
        <f t="shared" si="58"/>
        <v>13</v>
      </c>
      <c r="B282" s="432">
        <v>7104073300103</v>
      </c>
      <c r="C282" s="433" t="s">
        <v>735</v>
      </c>
      <c r="D282" s="389">
        <f>+IF(VLOOKUP(C282,'BG SISTEMA'!B264:G533,6,FALSE)=15,VLOOKUP('CA EF'!C282,'BG SISTEMA'!B264:F533,5,FALSE),0)</f>
        <v>0</v>
      </c>
      <c r="E282" s="390"/>
      <c r="F282" s="390"/>
      <c r="G282" s="391">
        <v>0</v>
      </c>
      <c r="H282" s="391">
        <f t="shared" si="50"/>
        <v>0</v>
      </c>
      <c r="I282" s="391">
        <v>0</v>
      </c>
      <c r="J282" s="391">
        <v>0</v>
      </c>
      <c r="K282" s="391">
        <v>0</v>
      </c>
      <c r="L282" s="391">
        <v>0</v>
      </c>
      <c r="M282" s="391">
        <v>0</v>
      </c>
      <c r="N282" s="391">
        <v>0</v>
      </c>
      <c r="O282" s="391">
        <v>0</v>
      </c>
      <c r="P282" s="391">
        <v>0</v>
      </c>
      <c r="Q282" s="391">
        <v>0</v>
      </c>
      <c r="R282" s="391">
        <v>0</v>
      </c>
      <c r="S282" s="391">
        <v>0</v>
      </c>
      <c r="T282" s="391">
        <v>0</v>
      </c>
      <c r="U282" s="391">
        <v>0</v>
      </c>
      <c r="V282" s="391">
        <v>0</v>
      </c>
      <c r="W282" s="391">
        <v>0</v>
      </c>
      <c r="X282" s="391">
        <v>0</v>
      </c>
      <c r="Y282" s="391">
        <v>0</v>
      </c>
      <c r="Z282" s="392">
        <f t="shared" si="52"/>
        <v>0</v>
      </c>
      <c r="AA282" s="393"/>
    </row>
    <row r="283" spans="1:27" s="394" customFormat="1" ht="12.75" customHeight="1">
      <c r="A283" s="394">
        <f t="shared" si="58"/>
        <v>15</v>
      </c>
      <c r="B283" s="431">
        <v>710407330010399</v>
      </c>
      <c r="C283" s="434" t="s">
        <v>736</v>
      </c>
      <c r="D283" s="389">
        <f>+IF(VLOOKUP(C283,'BG SISTEMA'!B265:G534,6,FALSE)=15,VLOOKUP('CA EF'!C283,'BG SISTEMA'!B265:F534,5,FALSE),0)</f>
        <v>6000000</v>
      </c>
      <c r="E283" s="390"/>
      <c r="F283" s="390"/>
      <c r="G283" s="391">
        <v>0</v>
      </c>
      <c r="H283" s="391">
        <f t="shared" si="50"/>
        <v>6000000</v>
      </c>
      <c r="I283" s="391">
        <v>0</v>
      </c>
      <c r="J283" s="391">
        <v>0</v>
      </c>
      <c r="K283" s="391">
        <v>0</v>
      </c>
      <c r="L283" s="391">
        <v>0</v>
      </c>
      <c r="M283" s="391">
        <v>0</v>
      </c>
      <c r="N283" s="391">
        <f t="shared" si="60"/>
        <v>-6000000</v>
      </c>
      <c r="O283" s="391">
        <v>0</v>
      </c>
      <c r="P283" s="391">
        <v>0</v>
      </c>
      <c r="Q283" s="391">
        <v>0</v>
      </c>
      <c r="R283" s="391">
        <v>0</v>
      </c>
      <c r="S283" s="391">
        <v>0</v>
      </c>
      <c r="T283" s="391">
        <v>0</v>
      </c>
      <c r="U283" s="391">
        <v>0</v>
      </c>
      <c r="V283" s="391">
        <v>0</v>
      </c>
      <c r="W283" s="391">
        <v>0</v>
      </c>
      <c r="X283" s="391">
        <v>0</v>
      </c>
      <c r="Y283" s="391">
        <v>0</v>
      </c>
      <c r="Z283" s="392">
        <f t="shared" si="52"/>
        <v>0</v>
      </c>
      <c r="AA283" s="395"/>
    </row>
    <row r="284" spans="1:27" s="394" customFormat="1" ht="12.75" customHeight="1">
      <c r="A284" s="394">
        <f t="shared" si="58"/>
        <v>13</v>
      </c>
      <c r="B284" s="432">
        <v>7104073300106</v>
      </c>
      <c r="C284" s="433" t="s">
        <v>1068</v>
      </c>
      <c r="D284" s="389">
        <f>+IF(VLOOKUP(C284,'BG SISTEMA'!B266:G535,6,FALSE)=15,VLOOKUP('CA EF'!C284,'BG SISTEMA'!B266:F535,5,FALSE),0)</f>
        <v>0</v>
      </c>
      <c r="E284" s="390"/>
      <c r="F284" s="390"/>
      <c r="G284" s="391">
        <v>0</v>
      </c>
      <c r="H284" s="391">
        <f t="shared" si="50"/>
        <v>0</v>
      </c>
      <c r="I284" s="391">
        <v>0</v>
      </c>
      <c r="J284" s="391">
        <v>0</v>
      </c>
      <c r="K284" s="391">
        <v>0</v>
      </c>
      <c r="L284" s="391">
        <v>0</v>
      </c>
      <c r="M284" s="391">
        <v>0</v>
      </c>
      <c r="N284" s="391">
        <v>0</v>
      </c>
      <c r="O284" s="391">
        <v>0</v>
      </c>
      <c r="P284" s="391">
        <v>0</v>
      </c>
      <c r="Q284" s="391">
        <v>0</v>
      </c>
      <c r="R284" s="391">
        <v>0</v>
      </c>
      <c r="S284" s="391">
        <v>0</v>
      </c>
      <c r="T284" s="391">
        <v>0</v>
      </c>
      <c r="U284" s="391">
        <v>0</v>
      </c>
      <c r="V284" s="391">
        <v>0</v>
      </c>
      <c r="W284" s="391">
        <v>0</v>
      </c>
      <c r="X284" s="391">
        <v>0</v>
      </c>
      <c r="Y284" s="391">
        <v>0</v>
      </c>
      <c r="Z284" s="392">
        <f t="shared" si="52"/>
        <v>0</v>
      </c>
      <c r="AA284" s="395"/>
    </row>
    <row r="285" spans="1:27" s="394" customFormat="1" ht="12.75" customHeight="1">
      <c r="A285" s="394">
        <f t="shared" si="58"/>
        <v>15</v>
      </c>
      <c r="B285" s="431">
        <v>710407330010699</v>
      </c>
      <c r="C285" s="434" t="s">
        <v>1070</v>
      </c>
      <c r="D285" s="389">
        <f>+IF(VLOOKUP(C285,'BG SISTEMA'!B267:G536,6,FALSE)=15,VLOOKUP('CA EF'!C285,'BG SISTEMA'!B267:F536,5,FALSE),0)</f>
        <v>499999</v>
      </c>
      <c r="E285" s="390"/>
      <c r="F285" s="390"/>
      <c r="G285" s="391">
        <v>0</v>
      </c>
      <c r="H285" s="391">
        <f t="shared" si="50"/>
        <v>499999</v>
      </c>
      <c r="I285" s="391">
        <v>0</v>
      </c>
      <c r="J285" s="391">
        <v>0</v>
      </c>
      <c r="K285" s="391">
        <v>0</v>
      </c>
      <c r="L285" s="391">
        <v>0</v>
      </c>
      <c r="M285" s="391">
        <v>0</v>
      </c>
      <c r="N285" s="391">
        <f t="shared" si="60"/>
        <v>-499999</v>
      </c>
      <c r="O285" s="391">
        <v>0</v>
      </c>
      <c r="P285" s="391">
        <v>0</v>
      </c>
      <c r="Q285" s="391">
        <v>0</v>
      </c>
      <c r="R285" s="391">
        <v>0</v>
      </c>
      <c r="S285" s="391">
        <v>0</v>
      </c>
      <c r="T285" s="391">
        <v>0</v>
      </c>
      <c r="U285" s="391">
        <v>0</v>
      </c>
      <c r="V285" s="391">
        <v>0</v>
      </c>
      <c r="W285" s="391">
        <v>0</v>
      </c>
      <c r="X285" s="391">
        <v>0</v>
      </c>
      <c r="Y285" s="391">
        <v>0</v>
      </c>
      <c r="Z285" s="392">
        <f t="shared" si="52"/>
        <v>0</v>
      </c>
      <c r="AA285" s="395"/>
    </row>
    <row r="286" spans="1:27" s="394" customFormat="1" ht="12.75" customHeight="1">
      <c r="A286" s="394">
        <f t="shared" si="58"/>
        <v>13</v>
      </c>
      <c r="B286" s="432">
        <v>7104073300108</v>
      </c>
      <c r="C286" s="433" t="s">
        <v>1072</v>
      </c>
      <c r="D286" s="389">
        <f>+IF(VLOOKUP(C286,'BG SISTEMA'!B268:G537,6,FALSE)=15,VLOOKUP('CA EF'!C286,'BG SISTEMA'!B268:F537,5,FALSE),0)</f>
        <v>0</v>
      </c>
      <c r="E286" s="390"/>
      <c r="F286" s="390"/>
      <c r="G286" s="391">
        <v>0</v>
      </c>
      <c r="H286" s="391">
        <f t="shared" si="50"/>
        <v>0</v>
      </c>
      <c r="I286" s="391">
        <v>0</v>
      </c>
      <c r="J286" s="391">
        <v>0</v>
      </c>
      <c r="K286" s="391">
        <v>0</v>
      </c>
      <c r="L286" s="391">
        <v>0</v>
      </c>
      <c r="M286" s="391">
        <v>0</v>
      </c>
      <c r="N286" s="391">
        <v>0</v>
      </c>
      <c r="O286" s="391">
        <v>0</v>
      </c>
      <c r="P286" s="391">
        <v>0</v>
      </c>
      <c r="Q286" s="391">
        <v>0</v>
      </c>
      <c r="R286" s="391">
        <v>0</v>
      </c>
      <c r="S286" s="391">
        <v>0</v>
      </c>
      <c r="T286" s="391">
        <v>0</v>
      </c>
      <c r="U286" s="391">
        <v>0</v>
      </c>
      <c r="V286" s="391">
        <v>0</v>
      </c>
      <c r="W286" s="391">
        <v>0</v>
      </c>
      <c r="X286" s="391">
        <v>0</v>
      </c>
      <c r="Y286" s="391">
        <v>0</v>
      </c>
      <c r="Z286" s="392">
        <f t="shared" si="52"/>
        <v>0</v>
      </c>
      <c r="AA286" s="395"/>
    </row>
    <row r="287" spans="1:27" s="394" customFormat="1" ht="12.75" customHeight="1">
      <c r="A287" s="394">
        <f t="shared" si="58"/>
        <v>15</v>
      </c>
      <c r="B287" s="431">
        <v>710407330010801</v>
      </c>
      <c r="C287" s="434" t="s">
        <v>1074</v>
      </c>
      <c r="D287" s="389">
        <f>+IF(VLOOKUP(C287,'BG SISTEMA'!B269:G538,6,FALSE)=15,VLOOKUP('CA EF'!C287,'BG SISTEMA'!B269:F538,5,FALSE),0)</f>
        <v>15339046</v>
      </c>
      <c r="E287" s="390"/>
      <c r="F287" s="390"/>
      <c r="G287" s="391">
        <v>0</v>
      </c>
      <c r="H287" s="391">
        <f t="shared" si="50"/>
        <v>15339046</v>
      </c>
      <c r="I287" s="391">
        <v>0</v>
      </c>
      <c r="J287" s="391">
        <v>0</v>
      </c>
      <c r="K287" s="391">
        <v>0</v>
      </c>
      <c r="L287" s="391">
        <v>0</v>
      </c>
      <c r="M287" s="391">
        <v>0</v>
      </c>
      <c r="N287" s="391">
        <f t="shared" si="60"/>
        <v>-15339046</v>
      </c>
      <c r="O287" s="391">
        <v>0</v>
      </c>
      <c r="P287" s="391">
        <v>0</v>
      </c>
      <c r="Q287" s="391">
        <v>0</v>
      </c>
      <c r="R287" s="391">
        <v>0</v>
      </c>
      <c r="S287" s="391">
        <v>0</v>
      </c>
      <c r="T287" s="391">
        <v>0</v>
      </c>
      <c r="U287" s="391">
        <v>0</v>
      </c>
      <c r="V287" s="391">
        <v>0</v>
      </c>
      <c r="W287" s="391">
        <v>0</v>
      </c>
      <c r="X287" s="391">
        <v>0</v>
      </c>
      <c r="Y287" s="391">
        <v>0</v>
      </c>
      <c r="Z287" s="392">
        <f t="shared" si="52"/>
        <v>0</v>
      </c>
      <c r="AA287" s="393"/>
    </row>
    <row r="288" spans="1:27" s="394" customFormat="1" ht="12.75" customHeight="1">
      <c r="A288" s="394">
        <f t="shared" si="58"/>
        <v>11</v>
      </c>
      <c r="B288" s="432">
        <v>71040733002</v>
      </c>
      <c r="C288" s="433" t="s">
        <v>1075</v>
      </c>
      <c r="D288" s="389">
        <f>+IF(VLOOKUP(C288,'BG SISTEMA'!B270:G539,6,FALSE)=15,VLOOKUP('CA EF'!C288,'BG SISTEMA'!B270:F539,5,FALSE),0)</f>
        <v>0</v>
      </c>
      <c r="E288" s="390"/>
      <c r="F288" s="390"/>
      <c r="G288" s="391">
        <v>0</v>
      </c>
      <c r="H288" s="391">
        <f t="shared" si="50"/>
        <v>0</v>
      </c>
      <c r="I288" s="391">
        <v>0</v>
      </c>
      <c r="J288" s="391">
        <v>0</v>
      </c>
      <c r="K288" s="391">
        <v>0</v>
      </c>
      <c r="L288" s="391">
        <v>0</v>
      </c>
      <c r="M288" s="391">
        <v>0</v>
      </c>
      <c r="N288" s="391">
        <v>0</v>
      </c>
      <c r="O288" s="391">
        <v>0</v>
      </c>
      <c r="P288" s="391">
        <v>0</v>
      </c>
      <c r="Q288" s="391">
        <v>0</v>
      </c>
      <c r="R288" s="391">
        <v>0</v>
      </c>
      <c r="S288" s="391">
        <v>0</v>
      </c>
      <c r="T288" s="391">
        <v>0</v>
      </c>
      <c r="U288" s="391">
        <v>0</v>
      </c>
      <c r="V288" s="391">
        <v>0</v>
      </c>
      <c r="W288" s="391">
        <v>0</v>
      </c>
      <c r="X288" s="391">
        <v>0</v>
      </c>
      <c r="Y288" s="391">
        <v>0</v>
      </c>
      <c r="Z288" s="392">
        <f t="shared" si="52"/>
        <v>0</v>
      </c>
      <c r="AA288" s="395"/>
    </row>
    <row r="289" spans="1:27" s="394" customFormat="1" ht="12.75" customHeight="1">
      <c r="A289" s="394">
        <f t="shared" si="58"/>
        <v>13</v>
      </c>
      <c r="B289" s="432">
        <v>7104073300201</v>
      </c>
      <c r="C289" s="433" t="s">
        <v>1077</v>
      </c>
      <c r="D289" s="389">
        <f>+IF(VLOOKUP(C289,'BG SISTEMA'!B271:G540,6,FALSE)=15,VLOOKUP('CA EF'!C289,'BG SISTEMA'!B271:F540,5,FALSE),0)</f>
        <v>0</v>
      </c>
      <c r="E289" s="390"/>
      <c r="F289" s="390"/>
      <c r="G289" s="391">
        <v>0</v>
      </c>
      <c r="H289" s="391">
        <f t="shared" si="50"/>
        <v>0</v>
      </c>
      <c r="I289" s="391">
        <v>0</v>
      </c>
      <c r="J289" s="391">
        <v>0</v>
      </c>
      <c r="K289" s="391">
        <v>0</v>
      </c>
      <c r="L289" s="391">
        <v>0</v>
      </c>
      <c r="M289" s="391">
        <v>0</v>
      </c>
      <c r="N289" s="391">
        <v>0</v>
      </c>
      <c r="O289" s="391">
        <v>0</v>
      </c>
      <c r="P289" s="391">
        <v>0</v>
      </c>
      <c r="Q289" s="391">
        <v>0</v>
      </c>
      <c r="R289" s="391">
        <v>0</v>
      </c>
      <c r="S289" s="391">
        <v>0</v>
      </c>
      <c r="T289" s="391">
        <v>0</v>
      </c>
      <c r="U289" s="391">
        <v>0</v>
      </c>
      <c r="V289" s="391">
        <v>0</v>
      </c>
      <c r="W289" s="391">
        <v>0</v>
      </c>
      <c r="X289" s="391">
        <v>0</v>
      </c>
      <c r="Y289" s="391">
        <v>0</v>
      </c>
      <c r="Z289" s="392">
        <f t="shared" si="52"/>
        <v>0</v>
      </c>
      <c r="AA289" s="395"/>
    </row>
    <row r="290" spans="1:27" s="394" customFormat="1" ht="12.75" customHeight="1">
      <c r="A290" s="394">
        <f t="shared" si="58"/>
        <v>15</v>
      </c>
      <c r="B290" s="431">
        <v>710407330020199</v>
      </c>
      <c r="C290" s="434" t="s">
        <v>763</v>
      </c>
      <c r="D290" s="389">
        <f>+IF(VLOOKUP(C290,'BG SISTEMA'!B272:G541,6,FALSE)=15,VLOOKUP('CA EF'!C290,'BG SISTEMA'!B272:F541,5,FALSE),0)</f>
        <v>40346748</v>
      </c>
      <c r="E290" s="390"/>
      <c r="F290" s="390">
        <f>+D290</f>
        <v>40346748</v>
      </c>
      <c r="G290" s="391">
        <v>0</v>
      </c>
      <c r="H290" s="391">
        <f t="shared" si="50"/>
        <v>0</v>
      </c>
      <c r="I290" s="391">
        <v>0</v>
      </c>
      <c r="J290" s="391">
        <v>0</v>
      </c>
      <c r="K290" s="391">
        <v>0</v>
      </c>
      <c r="L290" s="391">
        <v>0</v>
      </c>
      <c r="M290" s="391">
        <v>0</v>
      </c>
      <c r="N290" s="391">
        <v>0</v>
      </c>
      <c r="O290" s="391">
        <v>0</v>
      </c>
      <c r="P290" s="391">
        <v>0</v>
      </c>
      <c r="Q290" s="391">
        <v>0</v>
      </c>
      <c r="R290" s="391">
        <v>0</v>
      </c>
      <c r="S290" s="391">
        <v>0</v>
      </c>
      <c r="T290" s="391">
        <v>0</v>
      </c>
      <c r="U290" s="391">
        <v>0</v>
      </c>
      <c r="V290" s="391">
        <v>0</v>
      </c>
      <c r="W290" s="391">
        <v>0</v>
      </c>
      <c r="X290" s="391">
        <v>0</v>
      </c>
      <c r="Y290" s="391">
        <v>0</v>
      </c>
      <c r="Z290" s="392">
        <f t="shared" si="52"/>
        <v>0</v>
      </c>
      <c r="AA290" s="395"/>
    </row>
    <row r="291" spans="1:27" s="394" customFormat="1" ht="12.75" customHeight="1">
      <c r="A291" s="394">
        <f t="shared" si="58"/>
        <v>13</v>
      </c>
      <c r="B291" s="432">
        <v>7104073300202</v>
      </c>
      <c r="C291" s="433" t="s">
        <v>1079</v>
      </c>
      <c r="D291" s="389">
        <f>+IF(VLOOKUP(C291,'BG SISTEMA'!B273:G542,6,FALSE)=15,VLOOKUP('CA EF'!C291,'BG SISTEMA'!B273:F542,5,FALSE),0)</f>
        <v>0</v>
      </c>
      <c r="E291" s="390"/>
      <c r="F291" s="390"/>
      <c r="G291" s="391">
        <v>0</v>
      </c>
      <c r="H291" s="391">
        <f t="shared" si="50"/>
        <v>0</v>
      </c>
      <c r="I291" s="391">
        <v>0</v>
      </c>
      <c r="J291" s="391">
        <v>0</v>
      </c>
      <c r="K291" s="391">
        <v>0</v>
      </c>
      <c r="L291" s="391">
        <v>0</v>
      </c>
      <c r="M291" s="391">
        <v>0</v>
      </c>
      <c r="N291" s="391">
        <v>0</v>
      </c>
      <c r="O291" s="391">
        <v>0</v>
      </c>
      <c r="P291" s="391">
        <v>0</v>
      </c>
      <c r="Q291" s="391">
        <v>0</v>
      </c>
      <c r="R291" s="391">
        <v>0</v>
      </c>
      <c r="S291" s="391">
        <v>0</v>
      </c>
      <c r="T291" s="391">
        <v>0</v>
      </c>
      <c r="U291" s="391">
        <v>0</v>
      </c>
      <c r="V291" s="391">
        <v>0</v>
      </c>
      <c r="W291" s="391">
        <v>0</v>
      </c>
      <c r="X291" s="391">
        <v>0</v>
      </c>
      <c r="Y291" s="391">
        <v>0</v>
      </c>
      <c r="Z291" s="392">
        <f t="shared" si="52"/>
        <v>0</v>
      </c>
      <c r="AA291" s="395"/>
    </row>
    <row r="292" spans="1:27" s="394" customFormat="1" ht="12.75" customHeight="1">
      <c r="A292" s="394">
        <f t="shared" si="58"/>
        <v>15</v>
      </c>
      <c r="B292" s="431">
        <v>710407330020299</v>
      </c>
      <c r="C292" s="434" t="s">
        <v>764</v>
      </c>
      <c r="D292" s="389">
        <f>+IF(VLOOKUP(C292,'BG SISTEMA'!B274:G543,6,FALSE)=15,VLOOKUP('CA EF'!C292,'BG SISTEMA'!B274:F543,5,FALSE),0)</f>
        <v>22710642</v>
      </c>
      <c r="E292" s="390"/>
      <c r="F292" s="390">
        <f>+D292</f>
        <v>22710642</v>
      </c>
      <c r="G292" s="391">
        <v>0</v>
      </c>
      <c r="H292" s="391">
        <f t="shared" si="50"/>
        <v>0</v>
      </c>
      <c r="I292" s="391">
        <v>0</v>
      </c>
      <c r="J292" s="391">
        <v>0</v>
      </c>
      <c r="K292" s="391">
        <v>0</v>
      </c>
      <c r="L292" s="391">
        <v>0</v>
      </c>
      <c r="M292" s="391">
        <v>0</v>
      </c>
      <c r="N292" s="391">
        <v>0</v>
      </c>
      <c r="O292" s="391">
        <v>0</v>
      </c>
      <c r="P292" s="391">
        <v>0</v>
      </c>
      <c r="Q292" s="391">
        <v>0</v>
      </c>
      <c r="R292" s="391">
        <v>0</v>
      </c>
      <c r="S292" s="391">
        <v>0</v>
      </c>
      <c r="T292" s="391">
        <v>0</v>
      </c>
      <c r="U292" s="391">
        <v>0</v>
      </c>
      <c r="V292" s="391">
        <v>0</v>
      </c>
      <c r="W292" s="391">
        <v>0</v>
      </c>
      <c r="X292" s="391">
        <v>0</v>
      </c>
      <c r="Y292" s="391">
        <v>0</v>
      </c>
      <c r="Z292" s="392">
        <f t="shared" si="52"/>
        <v>0</v>
      </c>
      <c r="AA292" s="395"/>
    </row>
    <row r="293" spans="1:27" s="394" customFormat="1" ht="12.75" customHeight="1">
      <c r="A293" s="394">
        <f t="shared" si="58"/>
        <v>11</v>
      </c>
      <c r="B293" s="432">
        <v>71040733003</v>
      </c>
      <c r="C293" s="433" t="s">
        <v>1081</v>
      </c>
      <c r="D293" s="389">
        <f>+IF(VLOOKUP(C293,'BG SISTEMA'!B275:G544,6,FALSE)=15,VLOOKUP('CA EF'!C293,'BG SISTEMA'!B275:F544,5,FALSE),0)</f>
        <v>0</v>
      </c>
      <c r="E293" s="390"/>
      <c r="F293" s="390"/>
      <c r="G293" s="391">
        <v>0</v>
      </c>
      <c r="H293" s="391">
        <f t="shared" si="50"/>
        <v>0</v>
      </c>
      <c r="I293" s="391">
        <v>0</v>
      </c>
      <c r="J293" s="391">
        <v>0</v>
      </c>
      <c r="K293" s="391">
        <v>0</v>
      </c>
      <c r="L293" s="391">
        <v>0</v>
      </c>
      <c r="M293" s="391">
        <v>0</v>
      </c>
      <c r="N293" s="391">
        <v>0</v>
      </c>
      <c r="O293" s="391">
        <v>0</v>
      </c>
      <c r="P293" s="391">
        <v>0</v>
      </c>
      <c r="Q293" s="391">
        <v>0</v>
      </c>
      <c r="R293" s="391">
        <v>0</v>
      </c>
      <c r="S293" s="391">
        <v>0</v>
      </c>
      <c r="T293" s="391">
        <v>0</v>
      </c>
      <c r="U293" s="391">
        <v>0</v>
      </c>
      <c r="V293" s="391">
        <v>0</v>
      </c>
      <c r="W293" s="391">
        <v>0</v>
      </c>
      <c r="X293" s="391">
        <v>0</v>
      </c>
      <c r="Y293" s="391">
        <v>0</v>
      </c>
      <c r="Z293" s="392">
        <f t="shared" si="52"/>
        <v>0</v>
      </c>
      <c r="AA293" s="395"/>
    </row>
    <row r="294" spans="1:27" s="394" customFormat="1" ht="12.75" customHeight="1">
      <c r="A294" s="394">
        <f t="shared" si="58"/>
        <v>13</v>
      </c>
      <c r="B294" s="432">
        <v>7104073300302</v>
      </c>
      <c r="C294" s="433" t="s">
        <v>754</v>
      </c>
      <c r="D294" s="389">
        <f>+IF(VLOOKUP(C294,'BG SISTEMA'!B276:G545,6,FALSE)=15,VLOOKUP('CA EF'!C294,'BG SISTEMA'!B276:F545,5,FALSE),0)</f>
        <v>0</v>
      </c>
      <c r="E294" s="390"/>
      <c r="F294" s="390"/>
      <c r="G294" s="391">
        <v>0</v>
      </c>
      <c r="H294" s="391">
        <f t="shared" si="50"/>
        <v>0</v>
      </c>
      <c r="I294" s="391">
        <v>0</v>
      </c>
      <c r="J294" s="391">
        <v>0</v>
      </c>
      <c r="K294" s="391">
        <v>0</v>
      </c>
      <c r="L294" s="391">
        <v>0</v>
      </c>
      <c r="M294" s="391">
        <v>0</v>
      </c>
      <c r="N294" s="391">
        <v>0</v>
      </c>
      <c r="O294" s="391">
        <v>0</v>
      </c>
      <c r="P294" s="391">
        <v>0</v>
      </c>
      <c r="Q294" s="391">
        <v>0</v>
      </c>
      <c r="R294" s="391">
        <v>0</v>
      </c>
      <c r="S294" s="391">
        <v>0</v>
      </c>
      <c r="T294" s="391">
        <v>0</v>
      </c>
      <c r="U294" s="391">
        <v>0</v>
      </c>
      <c r="V294" s="391">
        <v>0</v>
      </c>
      <c r="W294" s="391">
        <v>0</v>
      </c>
      <c r="X294" s="391">
        <v>0</v>
      </c>
      <c r="Y294" s="391">
        <v>0</v>
      </c>
      <c r="Z294" s="392">
        <f t="shared" si="52"/>
        <v>0</v>
      </c>
      <c r="AA294" s="393"/>
    </row>
    <row r="295" spans="1:27" s="394" customFormat="1" ht="12.75" customHeight="1">
      <c r="A295" s="394">
        <f t="shared" si="58"/>
        <v>15</v>
      </c>
      <c r="B295" s="431">
        <v>710407330030201</v>
      </c>
      <c r="C295" s="434" t="s">
        <v>755</v>
      </c>
      <c r="D295" s="389">
        <f>+IF(VLOOKUP(C295,'BG SISTEMA'!B277:G546,6,FALSE)=15,VLOOKUP('CA EF'!C295,'BG SISTEMA'!B277:F546,5,FALSE),0)</f>
        <v>29582977</v>
      </c>
      <c r="E295" s="390"/>
      <c r="F295" s="390"/>
      <c r="G295" s="391">
        <v>0</v>
      </c>
      <c r="H295" s="391">
        <f t="shared" si="50"/>
        <v>29582977</v>
      </c>
      <c r="I295" s="391">
        <v>0</v>
      </c>
      <c r="J295" s="391">
        <v>0</v>
      </c>
      <c r="K295" s="391">
        <v>0</v>
      </c>
      <c r="L295" s="391">
        <v>0</v>
      </c>
      <c r="M295" s="391">
        <v>0</v>
      </c>
      <c r="N295" s="391">
        <f t="shared" ref="N295:N341" si="61">-$H295</f>
        <v>-29582977</v>
      </c>
      <c r="O295" s="391">
        <v>0</v>
      </c>
      <c r="P295" s="391">
        <v>0</v>
      </c>
      <c r="Q295" s="391">
        <v>0</v>
      </c>
      <c r="R295" s="391">
        <v>0</v>
      </c>
      <c r="S295" s="391">
        <v>0</v>
      </c>
      <c r="T295" s="391">
        <v>0</v>
      </c>
      <c r="U295" s="391">
        <v>0</v>
      </c>
      <c r="V295" s="391">
        <v>0</v>
      </c>
      <c r="W295" s="391">
        <v>0</v>
      </c>
      <c r="X295" s="391">
        <v>0</v>
      </c>
      <c r="Y295" s="391">
        <v>0</v>
      </c>
      <c r="Z295" s="392">
        <f t="shared" si="52"/>
        <v>0</v>
      </c>
      <c r="AA295" s="395"/>
    </row>
    <row r="296" spans="1:27" s="394" customFormat="1" ht="12.75" customHeight="1">
      <c r="A296" s="394">
        <f t="shared" si="58"/>
        <v>13</v>
      </c>
      <c r="B296" s="432">
        <v>7104073300306</v>
      </c>
      <c r="C296" s="433" t="s">
        <v>1085</v>
      </c>
      <c r="D296" s="389">
        <f>+IF(VLOOKUP(C296,'BG SISTEMA'!B278:G547,6,FALSE)=15,VLOOKUP('CA EF'!C296,'BG SISTEMA'!B278:F547,5,FALSE),0)</f>
        <v>0</v>
      </c>
      <c r="E296" s="390"/>
      <c r="F296" s="390"/>
      <c r="G296" s="391">
        <v>0</v>
      </c>
      <c r="H296" s="391">
        <f t="shared" si="50"/>
        <v>0</v>
      </c>
      <c r="I296" s="391">
        <v>0</v>
      </c>
      <c r="J296" s="391">
        <v>0</v>
      </c>
      <c r="K296" s="391">
        <v>0</v>
      </c>
      <c r="L296" s="391">
        <v>0</v>
      </c>
      <c r="M296" s="391">
        <v>0</v>
      </c>
      <c r="N296" s="391">
        <v>0</v>
      </c>
      <c r="O296" s="391">
        <v>0</v>
      </c>
      <c r="P296" s="391">
        <v>0</v>
      </c>
      <c r="Q296" s="391">
        <v>0</v>
      </c>
      <c r="R296" s="391">
        <v>0</v>
      </c>
      <c r="S296" s="391">
        <v>0</v>
      </c>
      <c r="T296" s="391">
        <v>0</v>
      </c>
      <c r="U296" s="391">
        <v>0</v>
      </c>
      <c r="V296" s="391">
        <v>0</v>
      </c>
      <c r="W296" s="391">
        <v>0</v>
      </c>
      <c r="X296" s="391">
        <v>0</v>
      </c>
      <c r="Y296" s="391">
        <v>0</v>
      </c>
      <c r="Z296" s="392">
        <f t="shared" si="52"/>
        <v>0</v>
      </c>
      <c r="AA296" s="395"/>
    </row>
    <row r="297" spans="1:27" s="394" customFormat="1" ht="12.75" customHeight="1">
      <c r="A297" s="394">
        <f t="shared" si="58"/>
        <v>15</v>
      </c>
      <c r="B297" s="431">
        <v>710407330030699</v>
      </c>
      <c r="C297" s="434" t="s">
        <v>1087</v>
      </c>
      <c r="D297" s="389">
        <f>+IF(VLOOKUP(C297,'BG SISTEMA'!B279:G548,6,FALSE)=15,VLOOKUP('CA EF'!C297,'BG SISTEMA'!B279:F548,5,FALSE),0)</f>
        <v>129829</v>
      </c>
      <c r="E297" s="390"/>
      <c r="F297" s="390"/>
      <c r="G297" s="391">
        <v>0</v>
      </c>
      <c r="H297" s="391">
        <f t="shared" si="50"/>
        <v>129829</v>
      </c>
      <c r="I297" s="391">
        <v>0</v>
      </c>
      <c r="J297" s="391">
        <v>0</v>
      </c>
      <c r="K297" s="391">
        <v>0</v>
      </c>
      <c r="L297" s="391">
        <v>0</v>
      </c>
      <c r="M297" s="391">
        <v>0</v>
      </c>
      <c r="N297" s="391">
        <f t="shared" si="61"/>
        <v>-129829</v>
      </c>
      <c r="O297" s="391">
        <v>0</v>
      </c>
      <c r="P297" s="391">
        <v>0</v>
      </c>
      <c r="Q297" s="391">
        <v>0</v>
      </c>
      <c r="R297" s="391">
        <v>0</v>
      </c>
      <c r="S297" s="391">
        <v>0</v>
      </c>
      <c r="T297" s="391">
        <v>0</v>
      </c>
      <c r="U297" s="391">
        <v>0</v>
      </c>
      <c r="V297" s="391">
        <v>0</v>
      </c>
      <c r="W297" s="391">
        <v>0</v>
      </c>
      <c r="X297" s="391">
        <v>0</v>
      </c>
      <c r="Y297" s="391">
        <v>0</v>
      </c>
      <c r="Z297" s="392">
        <f t="shared" si="52"/>
        <v>0</v>
      </c>
      <c r="AA297" s="395"/>
    </row>
    <row r="298" spans="1:27" s="394" customFormat="1" ht="12.75" customHeight="1">
      <c r="A298" s="394">
        <f t="shared" si="58"/>
        <v>13</v>
      </c>
      <c r="B298" s="432">
        <v>7104073300307</v>
      </c>
      <c r="C298" s="433" t="s">
        <v>122</v>
      </c>
      <c r="D298" s="389">
        <f>+IF(VLOOKUP(C298,'BG SISTEMA'!B280:G549,6,FALSE)=15,VLOOKUP('CA EF'!C298,'BG SISTEMA'!B280:F549,5,FALSE),0)</f>
        <v>0</v>
      </c>
      <c r="E298" s="390"/>
      <c r="F298" s="390"/>
      <c r="G298" s="391">
        <v>0</v>
      </c>
      <c r="H298" s="391">
        <f t="shared" si="50"/>
        <v>0</v>
      </c>
      <c r="I298" s="391">
        <v>0</v>
      </c>
      <c r="J298" s="391">
        <v>0</v>
      </c>
      <c r="K298" s="391">
        <v>0</v>
      </c>
      <c r="L298" s="391">
        <v>0</v>
      </c>
      <c r="M298" s="391">
        <v>0</v>
      </c>
      <c r="N298" s="391">
        <v>0</v>
      </c>
      <c r="O298" s="391">
        <v>0</v>
      </c>
      <c r="P298" s="391">
        <v>0</v>
      </c>
      <c r="Q298" s="391">
        <v>0</v>
      </c>
      <c r="R298" s="391">
        <v>0</v>
      </c>
      <c r="S298" s="391">
        <v>0</v>
      </c>
      <c r="T298" s="391">
        <v>0</v>
      </c>
      <c r="U298" s="391">
        <v>0</v>
      </c>
      <c r="V298" s="391">
        <v>0</v>
      </c>
      <c r="W298" s="391">
        <v>0</v>
      </c>
      <c r="X298" s="391">
        <v>0</v>
      </c>
      <c r="Y298" s="391">
        <v>0</v>
      </c>
      <c r="Z298" s="392">
        <f t="shared" si="52"/>
        <v>0</v>
      </c>
      <c r="AA298" s="395"/>
    </row>
    <row r="299" spans="1:27" s="394" customFormat="1" ht="12.75" customHeight="1">
      <c r="A299" s="394">
        <f t="shared" si="58"/>
        <v>15</v>
      </c>
      <c r="B299" s="431">
        <v>710407330030799</v>
      </c>
      <c r="C299" s="434" t="s">
        <v>758</v>
      </c>
      <c r="D299" s="389">
        <f>+IF(VLOOKUP(C299,'BG SISTEMA'!B281:G550,6,FALSE)=15,VLOOKUP('CA EF'!C299,'BG SISTEMA'!B281:F550,5,FALSE),0)</f>
        <v>53997000</v>
      </c>
      <c r="E299" s="390"/>
      <c r="F299" s="390"/>
      <c r="G299" s="391">
        <v>0</v>
      </c>
      <c r="H299" s="391">
        <f t="shared" si="50"/>
        <v>53997000</v>
      </c>
      <c r="I299" s="391">
        <v>0</v>
      </c>
      <c r="J299" s="391">
        <v>0</v>
      </c>
      <c r="K299" s="391">
        <v>0</v>
      </c>
      <c r="L299" s="391">
        <v>0</v>
      </c>
      <c r="M299" s="391">
        <v>0</v>
      </c>
      <c r="N299" s="391">
        <f t="shared" si="61"/>
        <v>-53997000</v>
      </c>
      <c r="O299" s="391">
        <v>0</v>
      </c>
      <c r="P299" s="391">
        <v>0</v>
      </c>
      <c r="Q299" s="391">
        <v>0</v>
      </c>
      <c r="R299" s="391">
        <v>0</v>
      </c>
      <c r="S299" s="391">
        <v>0</v>
      </c>
      <c r="T299" s="391">
        <v>0</v>
      </c>
      <c r="U299" s="391">
        <v>0</v>
      </c>
      <c r="V299" s="391">
        <v>0</v>
      </c>
      <c r="W299" s="391">
        <v>0</v>
      </c>
      <c r="X299" s="391">
        <v>0</v>
      </c>
      <c r="Y299" s="391">
        <v>0</v>
      </c>
      <c r="Z299" s="392">
        <f t="shared" si="52"/>
        <v>0</v>
      </c>
      <c r="AA299" s="395"/>
    </row>
    <row r="300" spans="1:27" s="394" customFormat="1" ht="12.75" customHeight="1">
      <c r="A300" s="394">
        <f t="shared" si="58"/>
        <v>13</v>
      </c>
      <c r="B300" s="432">
        <v>7104073300308</v>
      </c>
      <c r="C300" s="433" t="s">
        <v>1091</v>
      </c>
      <c r="D300" s="389">
        <f>+IF(VLOOKUP(C300,'BG SISTEMA'!B282:G551,6,FALSE)=15,VLOOKUP('CA EF'!C300,'BG SISTEMA'!B282:F551,5,FALSE),0)</f>
        <v>0</v>
      </c>
      <c r="E300" s="390"/>
      <c r="F300" s="390"/>
      <c r="G300" s="391">
        <v>0</v>
      </c>
      <c r="H300" s="391">
        <f t="shared" si="50"/>
        <v>0</v>
      </c>
      <c r="I300" s="391">
        <v>0</v>
      </c>
      <c r="J300" s="391">
        <v>0</v>
      </c>
      <c r="K300" s="391">
        <v>0</v>
      </c>
      <c r="L300" s="391">
        <v>0</v>
      </c>
      <c r="M300" s="391">
        <v>0</v>
      </c>
      <c r="N300" s="391">
        <v>0</v>
      </c>
      <c r="O300" s="391">
        <v>0</v>
      </c>
      <c r="P300" s="391">
        <v>0</v>
      </c>
      <c r="Q300" s="391">
        <v>0</v>
      </c>
      <c r="R300" s="391">
        <v>0</v>
      </c>
      <c r="S300" s="391">
        <v>0</v>
      </c>
      <c r="T300" s="391">
        <v>0</v>
      </c>
      <c r="U300" s="391">
        <v>0</v>
      </c>
      <c r="V300" s="391">
        <v>0</v>
      </c>
      <c r="W300" s="391">
        <v>0</v>
      </c>
      <c r="X300" s="391">
        <v>0</v>
      </c>
      <c r="Y300" s="391">
        <v>0</v>
      </c>
      <c r="Z300" s="392">
        <f t="shared" si="52"/>
        <v>0</v>
      </c>
      <c r="AA300" s="395"/>
    </row>
    <row r="301" spans="1:27" s="394" customFormat="1" ht="12.75" customHeight="1">
      <c r="A301" s="394">
        <f t="shared" si="58"/>
        <v>15</v>
      </c>
      <c r="B301" s="431">
        <v>710407330030899</v>
      </c>
      <c r="C301" s="434" t="s">
        <v>1093</v>
      </c>
      <c r="D301" s="389">
        <f>+IF(VLOOKUP(C301,'BG SISTEMA'!B283:G552,6,FALSE)=15,VLOOKUP('CA EF'!C301,'BG SISTEMA'!B283:F552,5,FALSE),0)</f>
        <v>6720014</v>
      </c>
      <c r="E301" s="390"/>
      <c r="F301" s="390"/>
      <c r="G301" s="391">
        <v>0</v>
      </c>
      <c r="H301" s="391">
        <f t="shared" si="50"/>
        <v>6720014</v>
      </c>
      <c r="I301" s="391">
        <v>0</v>
      </c>
      <c r="J301" s="391">
        <v>0</v>
      </c>
      <c r="K301" s="391">
        <v>0</v>
      </c>
      <c r="L301" s="391">
        <v>0</v>
      </c>
      <c r="M301" s="391">
        <v>0</v>
      </c>
      <c r="N301" s="391">
        <f t="shared" si="61"/>
        <v>-6720014</v>
      </c>
      <c r="O301" s="391">
        <v>0</v>
      </c>
      <c r="P301" s="391">
        <v>0</v>
      </c>
      <c r="Q301" s="391">
        <v>0</v>
      </c>
      <c r="R301" s="391">
        <v>0</v>
      </c>
      <c r="S301" s="391">
        <v>0</v>
      </c>
      <c r="T301" s="391">
        <v>0</v>
      </c>
      <c r="U301" s="391">
        <v>0</v>
      </c>
      <c r="V301" s="391">
        <v>0</v>
      </c>
      <c r="W301" s="391">
        <v>0</v>
      </c>
      <c r="X301" s="391">
        <v>0</v>
      </c>
      <c r="Y301" s="391">
        <v>0</v>
      </c>
      <c r="Z301" s="392">
        <f t="shared" si="52"/>
        <v>0</v>
      </c>
      <c r="AA301" s="393"/>
    </row>
    <row r="302" spans="1:27" s="394" customFormat="1" ht="12.75" customHeight="1">
      <c r="A302" s="394">
        <f t="shared" si="58"/>
        <v>13</v>
      </c>
      <c r="B302" s="432">
        <v>7104073300309</v>
      </c>
      <c r="C302" s="433" t="s">
        <v>1095</v>
      </c>
      <c r="D302" s="389">
        <f>+IF(VLOOKUP(C302,'BG SISTEMA'!B284:G553,6,FALSE)=15,VLOOKUP('CA EF'!C302,'BG SISTEMA'!B284:F553,5,FALSE),0)</f>
        <v>0</v>
      </c>
      <c r="E302" s="390"/>
      <c r="F302" s="390"/>
      <c r="G302" s="391">
        <v>0</v>
      </c>
      <c r="H302" s="391">
        <f t="shared" si="50"/>
        <v>0</v>
      </c>
      <c r="I302" s="391">
        <v>0</v>
      </c>
      <c r="J302" s="391">
        <v>0</v>
      </c>
      <c r="K302" s="391">
        <v>0</v>
      </c>
      <c r="L302" s="391">
        <v>0</v>
      </c>
      <c r="M302" s="391">
        <v>0</v>
      </c>
      <c r="N302" s="391">
        <v>0</v>
      </c>
      <c r="O302" s="391">
        <v>0</v>
      </c>
      <c r="P302" s="391">
        <v>0</v>
      </c>
      <c r="Q302" s="391">
        <v>0</v>
      </c>
      <c r="R302" s="391">
        <v>0</v>
      </c>
      <c r="S302" s="391">
        <v>0</v>
      </c>
      <c r="T302" s="391">
        <v>0</v>
      </c>
      <c r="U302" s="391">
        <v>0</v>
      </c>
      <c r="V302" s="391">
        <v>0</v>
      </c>
      <c r="W302" s="391">
        <v>0</v>
      </c>
      <c r="X302" s="391">
        <v>0</v>
      </c>
      <c r="Y302" s="391">
        <v>0</v>
      </c>
      <c r="Z302" s="392">
        <f t="shared" si="52"/>
        <v>0</v>
      </c>
      <c r="AA302" s="395"/>
    </row>
    <row r="303" spans="1:27" s="394" customFormat="1" ht="12.75" customHeight="1">
      <c r="A303" s="394">
        <f t="shared" si="58"/>
        <v>15</v>
      </c>
      <c r="B303" s="431">
        <v>710407330030999</v>
      </c>
      <c r="C303" s="434" t="s">
        <v>1097</v>
      </c>
      <c r="D303" s="389">
        <f>+IF(VLOOKUP(C303,'BG SISTEMA'!B285:G554,6,FALSE)=15,VLOOKUP('CA EF'!C303,'BG SISTEMA'!B285:F554,5,FALSE),0)</f>
        <v>13636362</v>
      </c>
      <c r="E303" s="390"/>
      <c r="F303" s="390"/>
      <c r="G303" s="391">
        <v>0</v>
      </c>
      <c r="H303" s="391">
        <f t="shared" si="50"/>
        <v>13636362</v>
      </c>
      <c r="I303" s="391">
        <v>0</v>
      </c>
      <c r="J303" s="391">
        <v>0</v>
      </c>
      <c r="K303" s="391">
        <v>0</v>
      </c>
      <c r="L303" s="391">
        <v>0</v>
      </c>
      <c r="M303" s="391">
        <v>0</v>
      </c>
      <c r="N303" s="391">
        <f t="shared" si="61"/>
        <v>-13636362</v>
      </c>
      <c r="O303" s="391">
        <v>0</v>
      </c>
      <c r="P303" s="391">
        <v>0</v>
      </c>
      <c r="Q303" s="391">
        <v>0</v>
      </c>
      <c r="R303" s="391">
        <v>0</v>
      </c>
      <c r="S303" s="391">
        <v>0</v>
      </c>
      <c r="T303" s="391">
        <v>0</v>
      </c>
      <c r="U303" s="391">
        <v>0</v>
      </c>
      <c r="V303" s="391">
        <v>0</v>
      </c>
      <c r="W303" s="391">
        <v>0</v>
      </c>
      <c r="X303" s="391">
        <v>0</v>
      </c>
      <c r="Y303" s="391">
        <v>0</v>
      </c>
      <c r="Z303" s="392">
        <f t="shared" si="52"/>
        <v>0</v>
      </c>
      <c r="AA303" s="395"/>
    </row>
    <row r="304" spans="1:27" s="394" customFormat="1" ht="12.75" customHeight="1">
      <c r="A304" s="394">
        <f t="shared" si="58"/>
        <v>13</v>
      </c>
      <c r="B304" s="432">
        <v>7104073300310</v>
      </c>
      <c r="C304" s="433" t="s">
        <v>786</v>
      </c>
      <c r="D304" s="389">
        <f>+IF(VLOOKUP(C304,'BG SISTEMA'!B286:G555,6,FALSE)=15,VLOOKUP('CA EF'!C304,'BG SISTEMA'!B286:F555,5,FALSE),0)</f>
        <v>0</v>
      </c>
      <c r="E304" s="390"/>
      <c r="F304" s="390"/>
      <c r="G304" s="391">
        <v>0</v>
      </c>
      <c r="H304" s="391">
        <f t="shared" si="50"/>
        <v>0</v>
      </c>
      <c r="I304" s="391">
        <v>0</v>
      </c>
      <c r="J304" s="391">
        <v>0</v>
      </c>
      <c r="K304" s="391">
        <v>0</v>
      </c>
      <c r="L304" s="391">
        <v>0</v>
      </c>
      <c r="M304" s="391">
        <v>0</v>
      </c>
      <c r="N304" s="391">
        <v>0</v>
      </c>
      <c r="O304" s="391">
        <v>0</v>
      </c>
      <c r="P304" s="391">
        <v>0</v>
      </c>
      <c r="Q304" s="391">
        <v>0</v>
      </c>
      <c r="R304" s="391">
        <v>0</v>
      </c>
      <c r="S304" s="391">
        <v>0</v>
      </c>
      <c r="T304" s="391">
        <v>0</v>
      </c>
      <c r="U304" s="391">
        <v>0</v>
      </c>
      <c r="V304" s="391">
        <v>0</v>
      </c>
      <c r="W304" s="391">
        <v>0</v>
      </c>
      <c r="X304" s="391">
        <v>0</v>
      </c>
      <c r="Y304" s="391">
        <v>0</v>
      </c>
      <c r="Z304" s="392">
        <f t="shared" si="52"/>
        <v>0</v>
      </c>
      <c r="AA304" s="395"/>
    </row>
    <row r="305" spans="1:27" s="394" customFormat="1" ht="12.75" customHeight="1">
      <c r="A305" s="394">
        <f t="shared" si="58"/>
        <v>15</v>
      </c>
      <c r="B305" s="431">
        <v>710407330031099</v>
      </c>
      <c r="C305" s="434" t="s">
        <v>787</v>
      </c>
      <c r="D305" s="389">
        <f>+IF(VLOOKUP(C305,'BG SISTEMA'!B287:G556,6,FALSE)=15,VLOOKUP('CA EF'!C305,'BG SISTEMA'!B287:F556,5,FALSE),0)</f>
        <v>36688650</v>
      </c>
      <c r="E305" s="390"/>
      <c r="F305" s="390"/>
      <c r="G305" s="391">
        <v>0</v>
      </c>
      <c r="H305" s="391">
        <f t="shared" si="50"/>
        <v>36688650</v>
      </c>
      <c r="I305" s="391">
        <v>0</v>
      </c>
      <c r="J305" s="391">
        <v>0</v>
      </c>
      <c r="K305" s="391">
        <v>0</v>
      </c>
      <c r="L305" s="391">
        <v>0</v>
      </c>
      <c r="M305" s="391">
        <v>0</v>
      </c>
      <c r="N305" s="391">
        <f t="shared" si="61"/>
        <v>-36688650</v>
      </c>
      <c r="O305" s="391">
        <v>0</v>
      </c>
      <c r="P305" s="391">
        <v>0</v>
      </c>
      <c r="Q305" s="391">
        <v>0</v>
      </c>
      <c r="R305" s="391">
        <v>0</v>
      </c>
      <c r="S305" s="391">
        <v>0</v>
      </c>
      <c r="T305" s="391">
        <v>0</v>
      </c>
      <c r="U305" s="391">
        <v>0</v>
      </c>
      <c r="V305" s="391">
        <v>0</v>
      </c>
      <c r="W305" s="391">
        <v>0</v>
      </c>
      <c r="X305" s="391">
        <v>0</v>
      </c>
      <c r="Y305" s="391">
        <v>0</v>
      </c>
      <c r="Z305" s="392">
        <f t="shared" si="52"/>
        <v>0</v>
      </c>
      <c r="AA305" s="395"/>
    </row>
    <row r="306" spans="1:27" s="394" customFormat="1" ht="12.75" customHeight="1">
      <c r="A306" s="394">
        <f t="shared" si="58"/>
        <v>13</v>
      </c>
      <c r="B306" s="432">
        <v>7104073300311</v>
      </c>
      <c r="C306" s="433" t="s">
        <v>759</v>
      </c>
      <c r="D306" s="389">
        <f>+IF(VLOOKUP(C306,'BG SISTEMA'!B288:G557,6,FALSE)=15,VLOOKUP('CA EF'!C306,'BG SISTEMA'!B288:F557,5,FALSE),0)</f>
        <v>0</v>
      </c>
      <c r="E306" s="390"/>
      <c r="F306" s="390"/>
      <c r="G306" s="391">
        <v>0</v>
      </c>
      <c r="H306" s="391">
        <f t="shared" si="50"/>
        <v>0</v>
      </c>
      <c r="I306" s="391">
        <v>0</v>
      </c>
      <c r="J306" s="391">
        <v>0</v>
      </c>
      <c r="K306" s="391">
        <v>0</v>
      </c>
      <c r="L306" s="391">
        <v>0</v>
      </c>
      <c r="M306" s="391">
        <v>0</v>
      </c>
      <c r="N306" s="391">
        <v>0</v>
      </c>
      <c r="O306" s="391">
        <v>0</v>
      </c>
      <c r="P306" s="391">
        <v>0</v>
      </c>
      <c r="Q306" s="391">
        <v>0</v>
      </c>
      <c r="R306" s="391">
        <v>0</v>
      </c>
      <c r="S306" s="391">
        <v>0</v>
      </c>
      <c r="T306" s="391">
        <v>0</v>
      </c>
      <c r="U306" s="391">
        <v>0</v>
      </c>
      <c r="V306" s="391">
        <v>0</v>
      </c>
      <c r="W306" s="391">
        <v>0</v>
      </c>
      <c r="X306" s="391">
        <v>0</v>
      </c>
      <c r="Y306" s="391">
        <v>0</v>
      </c>
      <c r="Z306" s="392">
        <f t="shared" si="52"/>
        <v>0</v>
      </c>
      <c r="AA306" s="395"/>
    </row>
    <row r="307" spans="1:27" s="394" customFormat="1" ht="12.75" customHeight="1">
      <c r="A307" s="394">
        <f t="shared" si="58"/>
        <v>15</v>
      </c>
      <c r="B307" s="431">
        <v>710407330031199</v>
      </c>
      <c r="C307" s="434" t="s">
        <v>760</v>
      </c>
      <c r="D307" s="389">
        <f>+IF(VLOOKUP(C307,'BG SISTEMA'!B289:G558,6,FALSE)=15,VLOOKUP('CA EF'!C307,'BG SISTEMA'!B289:F558,5,FALSE),0)</f>
        <v>8688127</v>
      </c>
      <c r="E307" s="390"/>
      <c r="F307" s="390"/>
      <c r="G307" s="391">
        <v>0</v>
      </c>
      <c r="H307" s="391">
        <f t="shared" si="50"/>
        <v>8688127</v>
      </c>
      <c r="I307" s="391">
        <v>0</v>
      </c>
      <c r="J307" s="391">
        <v>0</v>
      </c>
      <c r="K307" s="391">
        <v>0</v>
      </c>
      <c r="L307" s="391">
        <v>0</v>
      </c>
      <c r="M307" s="391">
        <v>0</v>
      </c>
      <c r="N307" s="391">
        <f t="shared" si="61"/>
        <v>-8688127</v>
      </c>
      <c r="O307" s="391">
        <v>0</v>
      </c>
      <c r="P307" s="391">
        <v>0</v>
      </c>
      <c r="Q307" s="391">
        <v>0</v>
      </c>
      <c r="R307" s="391">
        <v>0</v>
      </c>
      <c r="S307" s="391">
        <v>0</v>
      </c>
      <c r="T307" s="391">
        <v>0</v>
      </c>
      <c r="U307" s="391">
        <v>0</v>
      </c>
      <c r="V307" s="391">
        <v>0</v>
      </c>
      <c r="W307" s="391">
        <v>0</v>
      </c>
      <c r="X307" s="391">
        <v>0</v>
      </c>
      <c r="Y307" s="391">
        <v>0</v>
      </c>
      <c r="Z307" s="392">
        <f t="shared" si="52"/>
        <v>0</v>
      </c>
      <c r="AA307" s="395"/>
    </row>
    <row r="308" spans="1:27" s="394" customFormat="1" ht="12.75" customHeight="1">
      <c r="A308" s="394">
        <f t="shared" si="58"/>
        <v>13</v>
      </c>
      <c r="B308" s="432">
        <v>7104073300314</v>
      </c>
      <c r="C308" s="433" t="s">
        <v>1103</v>
      </c>
      <c r="D308" s="389">
        <f>+IF(VLOOKUP(C308,'BG SISTEMA'!B290:G559,6,FALSE)=15,VLOOKUP('CA EF'!C308,'BG SISTEMA'!B290:F559,5,FALSE),0)</f>
        <v>0</v>
      </c>
      <c r="E308" s="390"/>
      <c r="F308" s="390"/>
      <c r="G308" s="391">
        <v>0</v>
      </c>
      <c r="H308" s="391">
        <f t="shared" si="50"/>
        <v>0</v>
      </c>
      <c r="I308" s="391">
        <v>0</v>
      </c>
      <c r="J308" s="391">
        <v>0</v>
      </c>
      <c r="K308" s="391">
        <v>0</v>
      </c>
      <c r="L308" s="391">
        <v>0</v>
      </c>
      <c r="M308" s="391">
        <v>0</v>
      </c>
      <c r="N308" s="391">
        <v>0</v>
      </c>
      <c r="O308" s="391">
        <v>0</v>
      </c>
      <c r="P308" s="391">
        <v>0</v>
      </c>
      <c r="Q308" s="391">
        <v>0</v>
      </c>
      <c r="R308" s="391">
        <v>0</v>
      </c>
      <c r="S308" s="391">
        <v>0</v>
      </c>
      <c r="T308" s="391">
        <v>0</v>
      </c>
      <c r="U308" s="391">
        <v>0</v>
      </c>
      <c r="V308" s="391">
        <v>0</v>
      </c>
      <c r="W308" s="391">
        <v>0</v>
      </c>
      <c r="X308" s="391">
        <v>0</v>
      </c>
      <c r="Y308" s="391">
        <v>0</v>
      </c>
      <c r="Z308" s="392">
        <f t="shared" si="52"/>
        <v>0</v>
      </c>
      <c r="AA308" s="393"/>
    </row>
    <row r="309" spans="1:27" s="394" customFormat="1" ht="12.75" customHeight="1">
      <c r="A309" s="394">
        <f t="shared" si="58"/>
        <v>15</v>
      </c>
      <c r="B309" s="431">
        <v>710407330031499</v>
      </c>
      <c r="C309" s="434" t="s">
        <v>1105</v>
      </c>
      <c r="D309" s="389">
        <f>+IF(VLOOKUP(C309,'BG SISTEMA'!B291:G560,6,FALSE)=15,VLOOKUP('CA EF'!C309,'BG SISTEMA'!B291:F560,5,FALSE),0)</f>
        <v>864703</v>
      </c>
      <c r="E309" s="390"/>
      <c r="F309" s="390"/>
      <c r="G309" s="391">
        <v>0</v>
      </c>
      <c r="H309" s="391">
        <f t="shared" si="50"/>
        <v>864703</v>
      </c>
      <c r="I309" s="391">
        <v>0</v>
      </c>
      <c r="J309" s="391">
        <v>0</v>
      </c>
      <c r="K309" s="391">
        <v>0</v>
      </c>
      <c r="L309" s="391">
        <v>0</v>
      </c>
      <c r="M309" s="391">
        <v>0</v>
      </c>
      <c r="N309" s="391">
        <f t="shared" si="61"/>
        <v>-864703</v>
      </c>
      <c r="O309" s="391">
        <v>0</v>
      </c>
      <c r="P309" s="391">
        <v>0</v>
      </c>
      <c r="Q309" s="391">
        <v>0</v>
      </c>
      <c r="R309" s="391">
        <v>0</v>
      </c>
      <c r="S309" s="391">
        <v>0</v>
      </c>
      <c r="T309" s="391">
        <v>0</v>
      </c>
      <c r="U309" s="391">
        <v>0</v>
      </c>
      <c r="V309" s="391">
        <v>0</v>
      </c>
      <c r="W309" s="391">
        <v>0</v>
      </c>
      <c r="X309" s="391">
        <v>0</v>
      </c>
      <c r="Y309" s="391">
        <v>0</v>
      </c>
      <c r="Z309" s="392">
        <f t="shared" si="52"/>
        <v>0</v>
      </c>
      <c r="AA309" s="395"/>
    </row>
    <row r="310" spans="1:27" s="394" customFormat="1" ht="12.75" customHeight="1">
      <c r="A310" s="394">
        <f t="shared" si="58"/>
        <v>13</v>
      </c>
      <c r="B310" s="432">
        <v>7104073300315</v>
      </c>
      <c r="C310" s="433" t="s">
        <v>765</v>
      </c>
      <c r="D310" s="389">
        <f>+IF(VLOOKUP(C310,'BG SISTEMA'!B292:G561,6,FALSE)=15,VLOOKUP('CA EF'!C310,'BG SISTEMA'!B292:F561,5,FALSE),0)</f>
        <v>0</v>
      </c>
      <c r="E310" s="390"/>
      <c r="F310" s="390"/>
      <c r="G310" s="391">
        <v>0</v>
      </c>
      <c r="H310" s="391">
        <f t="shared" si="50"/>
        <v>0</v>
      </c>
      <c r="I310" s="391">
        <v>0</v>
      </c>
      <c r="J310" s="391">
        <v>0</v>
      </c>
      <c r="K310" s="391">
        <v>0</v>
      </c>
      <c r="L310" s="391">
        <v>0</v>
      </c>
      <c r="M310" s="391">
        <v>0</v>
      </c>
      <c r="N310" s="391">
        <v>0</v>
      </c>
      <c r="O310" s="391">
        <v>0</v>
      </c>
      <c r="P310" s="391">
        <v>0</v>
      </c>
      <c r="Q310" s="391">
        <v>0</v>
      </c>
      <c r="R310" s="391">
        <v>0</v>
      </c>
      <c r="S310" s="391">
        <v>0</v>
      </c>
      <c r="T310" s="391">
        <v>0</v>
      </c>
      <c r="U310" s="391">
        <v>0</v>
      </c>
      <c r="V310" s="391">
        <v>0</v>
      </c>
      <c r="W310" s="391">
        <v>0</v>
      </c>
      <c r="X310" s="391">
        <v>0</v>
      </c>
      <c r="Y310" s="391">
        <v>0</v>
      </c>
      <c r="Z310" s="392">
        <f t="shared" si="52"/>
        <v>0</v>
      </c>
      <c r="AA310" s="395"/>
    </row>
    <row r="311" spans="1:27" s="394" customFormat="1" ht="12.75" customHeight="1">
      <c r="A311" s="394">
        <f t="shared" si="58"/>
        <v>15</v>
      </c>
      <c r="B311" s="431">
        <v>710407330031501</v>
      </c>
      <c r="C311" s="434" t="s">
        <v>766</v>
      </c>
      <c r="D311" s="389">
        <f>+IF(VLOOKUP(C311,'BG SISTEMA'!B293:G562,6,FALSE)=15,VLOOKUP('CA EF'!C311,'BG SISTEMA'!B293:F562,5,FALSE),0)</f>
        <v>193242644</v>
      </c>
      <c r="E311" s="390"/>
      <c r="F311" s="390"/>
      <c r="G311" s="391">
        <v>0</v>
      </c>
      <c r="H311" s="391">
        <f t="shared" si="50"/>
        <v>193242644</v>
      </c>
      <c r="I311" s="391">
        <v>0</v>
      </c>
      <c r="J311" s="391">
        <v>0</v>
      </c>
      <c r="K311" s="391">
        <v>0</v>
      </c>
      <c r="L311" s="391">
        <v>0</v>
      </c>
      <c r="M311" s="391">
        <v>0</v>
      </c>
      <c r="N311" s="391">
        <f t="shared" si="61"/>
        <v>-193242644</v>
      </c>
      <c r="O311" s="391">
        <v>0</v>
      </c>
      <c r="P311" s="391">
        <v>0</v>
      </c>
      <c r="Q311" s="391">
        <v>0</v>
      </c>
      <c r="R311" s="391">
        <v>0</v>
      </c>
      <c r="S311" s="391">
        <v>0</v>
      </c>
      <c r="T311" s="391">
        <v>0</v>
      </c>
      <c r="U311" s="391">
        <v>0</v>
      </c>
      <c r="V311" s="391">
        <v>0</v>
      </c>
      <c r="W311" s="391">
        <v>0</v>
      </c>
      <c r="X311" s="391">
        <v>0</v>
      </c>
      <c r="Y311" s="391">
        <v>0</v>
      </c>
      <c r="Z311" s="392">
        <f t="shared" si="52"/>
        <v>0</v>
      </c>
      <c r="AA311" s="395"/>
    </row>
    <row r="312" spans="1:27" s="394" customFormat="1" ht="12.75" customHeight="1">
      <c r="A312" s="394">
        <f t="shared" si="58"/>
        <v>13</v>
      </c>
      <c r="B312" s="432">
        <v>7104073300317</v>
      </c>
      <c r="C312" s="433" t="s">
        <v>767</v>
      </c>
      <c r="D312" s="389">
        <f>+IF(VLOOKUP(C312,'BG SISTEMA'!B294:G563,6,FALSE)=15,VLOOKUP('CA EF'!C312,'BG SISTEMA'!B294:F563,5,FALSE),0)</f>
        <v>0</v>
      </c>
      <c r="E312" s="390"/>
      <c r="F312" s="390"/>
      <c r="G312" s="391">
        <v>0</v>
      </c>
      <c r="H312" s="391">
        <f t="shared" ref="H312:H375" si="62">+D312+E312-F312-G312</f>
        <v>0</v>
      </c>
      <c r="I312" s="391">
        <v>0</v>
      </c>
      <c r="J312" s="391">
        <v>0</v>
      </c>
      <c r="K312" s="391">
        <v>0</v>
      </c>
      <c r="L312" s="391">
        <v>0</v>
      </c>
      <c r="M312" s="391">
        <v>0</v>
      </c>
      <c r="N312" s="391">
        <v>0</v>
      </c>
      <c r="O312" s="391">
        <v>0</v>
      </c>
      <c r="P312" s="391">
        <v>0</v>
      </c>
      <c r="Q312" s="391">
        <v>0</v>
      </c>
      <c r="R312" s="391">
        <v>0</v>
      </c>
      <c r="S312" s="391">
        <v>0</v>
      </c>
      <c r="T312" s="391">
        <v>0</v>
      </c>
      <c r="U312" s="391">
        <v>0</v>
      </c>
      <c r="V312" s="391">
        <v>0</v>
      </c>
      <c r="W312" s="391">
        <v>0</v>
      </c>
      <c r="X312" s="391">
        <v>0</v>
      </c>
      <c r="Y312" s="391">
        <v>0</v>
      </c>
      <c r="Z312" s="392">
        <f t="shared" si="52"/>
        <v>0</v>
      </c>
      <c r="AA312" s="395"/>
    </row>
    <row r="313" spans="1:27" s="394" customFormat="1" ht="12.75" customHeight="1">
      <c r="A313" s="394">
        <f t="shared" si="58"/>
        <v>15</v>
      </c>
      <c r="B313" s="431">
        <v>710407330031799</v>
      </c>
      <c r="C313" s="434" t="s">
        <v>768</v>
      </c>
      <c r="D313" s="389">
        <f>+IF(VLOOKUP(C313,'BG SISTEMA'!B295:G564,6,FALSE)=15,VLOOKUP('CA EF'!C313,'BG SISTEMA'!B295:F564,5,FALSE),0)</f>
        <v>1001549</v>
      </c>
      <c r="E313" s="390"/>
      <c r="F313" s="390"/>
      <c r="G313" s="391">
        <v>0</v>
      </c>
      <c r="H313" s="391">
        <f t="shared" si="62"/>
        <v>1001549</v>
      </c>
      <c r="I313" s="391">
        <v>0</v>
      </c>
      <c r="J313" s="391">
        <v>0</v>
      </c>
      <c r="K313" s="391">
        <v>0</v>
      </c>
      <c r="L313" s="391">
        <v>0</v>
      </c>
      <c r="M313" s="391">
        <v>0</v>
      </c>
      <c r="N313" s="391">
        <f t="shared" si="61"/>
        <v>-1001549</v>
      </c>
      <c r="O313" s="391">
        <v>0</v>
      </c>
      <c r="P313" s="391">
        <v>0</v>
      </c>
      <c r="Q313" s="391">
        <v>0</v>
      </c>
      <c r="R313" s="391">
        <v>0</v>
      </c>
      <c r="S313" s="391">
        <v>0</v>
      </c>
      <c r="T313" s="391">
        <v>0</v>
      </c>
      <c r="U313" s="391">
        <v>0</v>
      </c>
      <c r="V313" s="391">
        <v>0</v>
      </c>
      <c r="W313" s="391">
        <v>0</v>
      </c>
      <c r="X313" s="391">
        <v>0</v>
      </c>
      <c r="Y313" s="391">
        <v>0</v>
      </c>
      <c r="Z313" s="392">
        <f t="shared" si="52"/>
        <v>0</v>
      </c>
      <c r="AA313" s="395"/>
    </row>
    <row r="314" spans="1:27" s="394" customFormat="1" ht="12.75" customHeight="1">
      <c r="A314" s="394">
        <f t="shared" si="58"/>
        <v>13</v>
      </c>
      <c r="B314" s="432">
        <v>7104073300318</v>
      </c>
      <c r="C314" s="433" t="s">
        <v>769</v>
      </c>
      <c r="D314" s="389">
        <f>+IF(VLOOKUP(C314,'BG SISTEMA'!B296:G565,6,FALSE)=15,VLOOKUP('CA EF'!C314,'BG SISTEMA'!B296:F565,5,FALSE),0)</f>
        <v>0</v>
      </c>
      <c r="E314" s="390"/>
      <c r="F314" s="390"/>
      <c r="G314" s="391">
        <v>0</v>
      </c>
      <c r="H314" s="391">
        <f t="shared" si="62"/>
        <v>0</v>
      </c>
      <c r="I314" s="391">
        <v>0</v>
      </c>
      <c r="J314" s="391">
        <v>0</v>
      </c>
      <c r="K314" s="391">
        <v>0</v>
      </c>
      <c r="L314" s="391">
        <v>0</v>
      </c>
      <c r="M314" s="391">
        <v>0</v>
      </c>
      <c r="N314" s="391">
        <v>0</v>
      </c>
      <c r="O314" s="391">
        <v>0</v>
      </c>
      <c r="P314" s="391">
        <v>0</v>
      </c>
      <c r="Q314" s="391">
        <v>0</v>
      </c>
      <c r="R314" s="391">
        <v>0</v>
      </c>
      <c r="S314" s="391">
        <v>0</v>
      </c>
      <c r="T314" s="391">
        <v>0</v>
      </c>
      <c r="U314" s="391">
        <v>0</v>
      </c>
      <c r="V314" s="391">
        <v>0</v>
      </c>
      <c r="W314" s="391">
        <v>0</v>
      </c>
      <c r="X314" s="391">
        <v>0</v>
      </c>
      <c r="Y314" s="391">
        <v>0</v>
      </c>
      <c r="Z314" s="392">
        <f t="shared" si="52"/>
        <v>0</v>
      </c>
      <c r="AA314" s="393"/>
    </row>
    <row r="315" spans="1:27" s="394" customFormat="1" ht="12.75" customHeight="1">
      <c r="A315" s="394">
        <f t="shared" si="58"/>
        <v>15</v>
      </c>
      <c r="B315" s="431">
        <v>710407330031899</v>
      </c>
      <c r="C315" s="434" t="s">
        <v>770</v>
      </c>
      <c r="D315" s="389">
        <f>+IF(VLOOKUP(C315,'BG SISTEMA'!B297:G566,6,FALSE)=15,VLOOKUP('CA EF'!C315,'BG SISTEMA'!B297:F566,5,FALSE),0)</f>
        <v>38972248</v>
      </c>
      <c r="E315" s="390"/>
      <c r="F315" s="390"/>
      <c r="G315" s="391">
        <v>0</v>
      </c>
      <c r="H315" s="391">
        <f t="shared" si="62"/>
        <v>38972248</v>
      </c>
      <c r="I315" s="391">
        <v>0</v>
      </c>
      <c r="J315" s="391">
        <v>0</v>
      </c>
      <c r="K315" s="391">
        <v>0</v>
      </c>
      <c r="L315" s="391">
        <v>0</v>
      </c>
      <c r="M315" s="391">
        <v>0</v>
      </c>
      <c r="N315" s="391">
        <f t="shared" si="61"/>
        <v>-38972248</v>
      </c>
      <c r="O315" s="391">
        <v>0</v>
      </c>
      <c r="P315" s="391">
        <v>0</v>
      </c>
      <c r="Q315" s="391">
        <v>0</v>
      </c>
      <c r="R315" s="391">
        <v>0</v>
      </c>
      <c r="S315" s="391">
        <v>0</v>
      </c>
      <c r="T315" s="391">
        <v>0</v>
      </c>
      <c r="U315" s="391">
        <v>0</v>
      </c>
      <c r="V315" s="391">
        <v>0</v>
      </c>
      <c r="W315" s="391">
        <v>0</v>
      </c>
      <c r="X315" s="391">
        <v>0</v>
      </c>
      <c r="Y315" s="391">
        <v>0</v>
      </c>
      <c r="Z315" s="392">
        <f t="shared" si="52"/>
        <v>0</v>
      </c>
      <c r="AA315" s="395"/>
    </row>
    <row r="316" spans="1:27" s="394" customFormat="1" ht="12.75" customHeight="1">
      <c r="A316" s="394">
        <f t="shared" si="58"/>
        <v>13</v>
      </c>
      <c r="B316" s="432">
        <v>7104073300320</v>
      </c>
      <c r="C316" s="433" t="s">
        <v>776</v>
      </c>
      <c r="D316" s="389">
        <f>+IF(VLOOKUP(C316,'BG SISTEMA'!B298:G567,6,FALSE)=15,VLOOKUP('CA EF'!C316,'BG SISTEMA'!B298:F567,5,FALSE),0)</f>
        <v>0</v>
      </c>
      <c r="E316" s="390"/>
      <c r="F316" s="390"/>
      <c r="G316" s="391">
        <v>0</v>
      </c>
      <c r="H316" s="391">
        <f t="shared" si="62"/>
        <v>0</v>
      </c>
      <c r="I316" s="391">
        <v>0</v>
      </c>
      <c r="J316" s="391">
        <v>0</v>
      </c>
      <c r="K316" s="391">
        <v>0</v>
      </c>
      <c r="L316" s="391">
        <v>0</v>
      </c>
      <c r="M316" s="391">
        <v>0</v>
      </c>
      <c r="N316" s="391">
        <v>0</v>
      </c>
      <c r="O316" s="391">
        <v>0</v>
      </c>
      <c r="P316" s="391">
        <v>0</v>
      </c>
      <c r="Q316" s="391">
        <v>0</v>
      </c>
      <c r="R316" s="391">
        <v>0</v>
      </c>
      <c r="S316" s="391">
        <v>0</v>
      </c>
      <c r="T316" s="391">
        <v>0</v>
      </c>
      <c r="U316" s="391">
        <v>0</v>
      </c>
      <c r="V316" s="391">
        <v>0</v>
      </c>
      <c r="W316" s="391">
        <v>0</v>
      </c>
      <c r="X316" s="391">
        <v>0</v>
      </c>
      <c r="Y316" s="391">
        <v>0</v>
      </c>
      <c r="Z316" s="392">
        <f t="shared" si="52"/>
        <v>0</v>
      </c>
      <c r="AA316" s="395"/>
    </row>
    <row r="317" spans="1:27" s="394" customFormat="1" ht="12.75" customHeight="1">
      <c r="A317" s="394">
        <f t="shared" si="58"/>
        <v>15</v>
      </c>
      <c r="B317" s="431">
        <v>710407330032099</v>
      </c>
      <c r="C317" s="434" t="s">
        <v>777</v>
      </c>
      <c r="D317" s="389">
        <f>+IF(VLOOKUP(C317,'BG SISTEMA'!B299:G568,6,FALSE)=15,VLOOKUP('CA EF'!C317,'BG SISTEMA'!B299:F568,5,FALSE),0)</f>
        <v>2141164</v>
      </c>
      <c r="E317" s="390"/>
      <c r="F317" s="390"/>
      <c r="G317" s="391">
        <v>0</v>
      </c>
      <c r="H317" s="391">
        <f t="shared" si="62"/>
        <v>2141164</v>
      </c>
      <c r="I317" s="391">
        <v>0</v>
      </c>
      <c r="J317" s="391">
        <v>0</v>
      </c>
      <c r="K317" s="391">
        <v>0</v>
      </c>
      <c r="L317" s="391">
        <v>0</v>
      </c>
      <c r="M317" s="391">
        <v>0</v>
      </c>
      <c r="N317" s="391">
        <f t="shared" si="61"/>
        <v>-2141164</v>
      </c>
      <c r="O317" s="391">
        <v>0</v>
      </c>
      <c r="P317" s="391">
        <v>0</v>
      </c>
      <c r="Q317" s="391">
        <v>0</v>
      </c>
      <c r="R317" s="391">
        <v>0</v>
      </c>
      <c r="S317" s="391">
        <v>0</v>
      </c>
      <c r="T317" s="391">
        <v>0</v>
      </c>
      <c r="U317" s="391">
        <v>0</v>
      </c>
      <c r="V317" s="391">
        <v>0</v>
      </c>
      <c r="W317" s="391">
        <v>0</v>
      </c>
      <c r="X317" s="391">
        <v>0</v>
      </c>
      <c r="Y317" s="391">
        <v>0</v>
      </c>
      <c r="Z317" s="392">
        <f t="shared" ref="Z317:Z380" si="63">SUM(H317:Y317)</f>
        <v>0</v>
      </c>
      <c r="AA317" s="395"/>
    </row>
    <row r="318" spans="1:27" s="394" customFormat="1" ht="12.75" customHeight="1">
      <c r="A318" s="394">
        <f t="shared" si="58"/>
        <v>13</v>
      </c>
      <c r="B318" s="432">
        <v>7104073300321</v>
      </c>
      <c r="C318" s="433" t="s">
        <v>778</v>
      </c>
      <c r="D318" s="389">
        <f>+IF(VLOOKUP(C318,'BG SISTEMA'!B300:G569,6,FALSE)=15,VLOOKUP('CA EF'!C318,'BG SISTEMA'!B300:F569,5,FALSE),0)</f>
        <v>0</v>
      </c>
      <c r="E318" s="390"/>
      <c r="F318" s="390"/>
      <c r="G318" s="391">
        <v>0</v>
      </c>
      <c r="H318" s="391">
        <f t="shared" si="62"/>
        <v>0</v>
      </c>
      <c r="I318" s="391">
        <v>0</v>
      </c>
      <c r="J318" s="391">
        <v>0</v>
      </c>
      <c r="K318" s="391">
        <v>0</v>
      </c>
      <c r="L318" s="391">
        <v>0</v>
      </c>
      <c r="M318" s="391">
        <v>0</v>
      </c>
      <c r="N318" s="391">
        <v>0</v>
      </c>
      <c r="O318" s="391">
        <v>0</v>
      </c>
      <c r="P318" s="391">
        <v>0</v>
      </c>
      <c r="Q318" s="391">
        <v>0</v>
      </c>
      <c r="R318" s="391">
        <v>0</v>
      </c>
      <c r="S318" s="391">
        <v>0</v>
      </c>
      <c r="T318" s="391">
        <v>0</v>
      </c>
      <c r="U318" s="391">
        <v>0</v>
      </c>
      <c r="V318" s="391">
        <v>0</v>
      </c>
      <c r="W318" s="391">
        <v>0</v>
      </c>
      <c r="X318" s="391">
        <v>0</v>
      </c>
      <c r="Y318" s="391">
        <v>0</v>
      </c>
      <c r="Z318" s="392">
        <f t="shared" si="63"/>
        <v>0</v>
      </c>
      <c r="AA318" s="395"/>
    </row>
    <row r="319" spans="1:27" s="394" customFormat="1" ht="12.75" customHeight="1">
      <c r="A319" s="394">
        <f t="shared" si="58"/>
        <v>15</v>
      </c>
      <c r="B319" s="431">
        <v>710407330032199</v>
      </c>
      <c r="C319" s="434" t="s">
        <v>779</v>
      </c>
      <c r="D319" s="389">
        <f>+IF(VLOOKUP(C319,'BG SISTEMA'!B301:G570,6,FALSE)=15,VLOOKUP('CA EF'!C319,'BG SISTEMA'!B301:F570,5,FALSE),0)</f>
        <v>6884266</v>
      </c>
      <c r="E319" s="390"/>
      <c r="F319" s="390"/>
      <c r="G319" s="391">
        <v>0</v>
      </c>
      <c r="H319" s="391">
        <f t="shared" si="62"/>
        <v>6884266</v>
      </c>
      <c r="I319" s="391">
        <v>0</v>
      </c>
      <c r="J319" s="391">
        <v>0</v>
      </c>
      <c r="K319" s="391">
        <v>0</v>
      </c>
      <c r="L319" s="391">
        <v>0</v>
      </c>
      <c r="M319" s="391">
        <v>0</v>
      </c>
      <c r="N319" s="391">
        <f t="shared" si="61"/>
        <v>-6884266</v>
      </c>
      <c r="O319" s="391">
        <v>0</v>
      </c>
      <c r="P319" s="391">
        <v>0</v>
      </c>
      <c r="Q319" s="391">
        <v>0</v>
      </c>
      <c r="R319" s="391">
        <v>0</v>
      </c>
      <c r="S319" s="391">
        <v>0</v>
      </c>
      <c r="T319" s="391">
        <v>0</v>
      </c>
      <c r="U319" s="391">
        <v>0</v>
      </c>
      <c r="V319" s="391">
        <v>0</v>
      </c>
      <c r="W319" s="391">
        <v>0</v>
      </c>
      <c r="X319" s="391">
        <v>0</v>
      </c>
      <c r="Y319" s="391">
        <v>0</v>
      </c>
      <c r="Z319" s="392">
        <f t="shared" si="63"/>
        <v>0</v>
      </c>
      <c r="AA319" s="395"/>
    </row>
    <row r="320" spans="1:27" s="394" customFormat="1" ht="12.75" customHeight="1">
      <c r="A320" s="394">
        <f t="shared" si="58"/>
        <v>13</v>
      </c>
      <c r="B320" s="432">
        <v>7104073300322</v>
      </c>
      <c r="C320" s="433" t="s">
        <v>1117</v>
      </c>
      <c r="D320" s="389">
        <f>+IF(VLOOKUP(C320,'BG SISTEMA'!B302:G571,6,FALSE)=15,VLOOKUP('CA EF'!C320,'BG SISTEMA'!B302:F571,5,FALSE),0)</f>
        <v>0</v>
      </c>
      <c r="E320" s="390"/>
      <c r="F320" s="390"/>
      <c r="G320" s="391">
        <v>0</v>
      </c>
      <c r="H320" s="391">
        <f t="shared" si="62"/>
        <v>0</v>
      </c>
      <c r="I320" s="391">
        <v>0</v>
      </c>
      <c r="J320" s="391">
        <v>0</v>
      </c>
      <c r="K320" s="391">
        <v>0</v>
      </c>
      <c r="L320" s="391">
        <v>0</v>
      </c>
      <c r="M320" s="391">
        <v>0</v>
      </c>
      <c r="N320" s="391">
        <v>0</v>
      </c>
      <c r="O320" s="391">
        <v>0</v>
      </c>
      <c r="P320" s="391">
        <v>0</v>
      </c>
      <c r="Q320" s="391">
        <v>0</v>
      </c>
      <c r="R320" s="391">
        <v>0</v>
      </c>
      <c r="S320" s="391">
        <v>0</v>
      </c>
      <c r="T320" s="391">
        <v>0</v>
      </c>
      <c r="U320" s="391">
        <v>0</v>
      </c>
      <c r="V320" s="391">
        <v>0</v>
      </c>
      <c r="W320" s="391">
        <v>0</v>
      </c>
      <c r="X320" s="391">
        <v>0</v>
      </c>
      <c r="Y320" s="391">
        <v>0</v>
      </c>
      <c r="Z320" s="392">
        <f t="shared" si="63"/>
        <v>0</v>
      </c>
      <c r="AA320" s="393"/>
    </row>
    <row r="321" spans="1:27" s="394" customFormat="1" ht="12.75" customHeight="1">
      <c r="A321" s="394">
        <f t="shared" si="58"/>
        <v>15</v>
      </c>
      <c r="B321" s="431">
        <v>710407330032299</v>
      </c>
      <c r="C321" s="434" t="s">
        <v>1119</v>
      </c>
      <c r="D321" s="389">
        <f>+IF(VLOOKUP(C321,'BG SISTEMA'!B303:G572,6,FALSE)=15,VLOOKUP('CA EF'!C321,'BG SISTEMA'!B303:F572,5,FALSE),0)</f>
        <v>345900</v>
      </c>
      <c r="E321" s="390"/>
      <c r="F321" s="390"/>
      <c r="G321" s="391">
        <v>0</v>
      </c>
      <c r="H321" s="391">
        <f t="shared" si="62"/>
        <v>345900</v>
      </c>
      <c r="I321" s="391">
        <v>0</v>
      </c>
      <c r="J321" s="391">
        <v>0</v>
      </c>
      <c r="K321" s="391">
        <v>0</v>
      </c>
      <c r="L321" s="391">
        <v>0</v>
      </c>
      <c r="M321" s="391">
        <v>0</v>
      </c>
      <c r="N321" s="391">
        <f t="shared" si="61"/>
        <v>-345900</v>
      </c>
      <c r="O321" s="391">
        <v>0</v>
      </c>
      <c r="P321" s="391">
        <v>0</v>
      </c>
      <c r="Q321" s="391">
        <v>0</v>
      </c>
      <c r="R321" s="391">
        <v>0</v>
      </c>
      <c r="S321" s="391">
        <v>0</v>
      </c>
      <c r="T321" s="391">
        <v>0</v>
      </c>
      <c r="U321" s="391">
        <v>0</v>
      </c>
      <c r="V321" s="391">
        <v>0</v>
      </c>
      <c r="W321" s="391">
        <v>0</v>
      </c>
      <c r="X321" s="391">
        <v>0</v>
      </c>
      <c r="Y321" s="391">
        <v>0</v>
      </c>
      <c r="Z321" s="392">
        <f t="shared" si="63"/>
        <v>0</v>
      </c>
      <c r="AA321" s="395"/>
    </row>
    <row r="322" spans="1:27" s="394" customFormat="1" ht="12.75" customHeight="1">
      <c r="A322" s="394">
        <f t="shared" si="58"/>
        <v>13</v>
      </c>
      <c r="B322" s="432">
        <v>7104073300323</v>
      </c>
      <c r="C322" s="433" t="s">
        <v>780</v>
      </c>
      <c r="D322" s="389">
        <f>+IF(VLOOKUP(C322,'BG SISTEMA'!B304:G573,6,FALSE)=15,VLOOKUP('CA EF'!C322,'BG SISTEMA'!B304:F573,5,FALSE),0)</f>
        <v>0</v>
      </c>
      <c r="E322" s="390"/>
      <c r="F322" s="390"/>
      <c r="G322" s="391">
        <v>0</v>
      </c>
      <c r="H322" s="391">
        <f t="shared" si="62"/>
        <v>0</v>
      </c>
      <c r="I322" s="391">
        <v>0</v>
      </c>
      <c r="J322" s="391">
        <v>0</v>
      </c>
      <c r="K322" s="391">
        <v>0</v>
      </c>
      <c r="L322" s="391">
        <v>0</v>
      </c>
      <c r="M322" s="391">
        <v>0</v>
      </c>
      <c r="N322" s="391">
        <v>0</v>
      </c>
      <c r="O322" s="391">
        <v>0</v>
      </c>
      <c r="P322" s="391">
        <v>0</v>
      </c>
      <c r="Q322" s="391">
        <v>0</v>
      </c>
      <c r="R322" s="391">
        <v>0</v>
      </c>
      <c r="S322" s="391">
        <v>0</v>
      </c>
      <c r="T322" s="391">
        <v>0</v>
      </c>
      <c r="U322" s="391">
        <v>0</v>
      </c>
      <c r="V322" s="391">
        <v>0</v>
      </c>
      <c r="W322" s="391">
        <v>0</v>
      </c>
      <c r="X322" s="391">
        <v>0</v>
      </c>
      <c r="Y322" s="391">
        <v>0</v>
      </c>
      <c r="Z322" s="392">
        <f t="shared" si="63"/>
        <v>0</v>
      </c>
      <c r="AA322" s="395"/>
    </row>
    <row r="323" spans="1:27" s="394" customFormat="1" ht="12.75" customHeight="1">
      <c r="A323" s="394">
        <f t="shared" si="58"/>
        <v>15</v>
      </c>
      <c r="B323" s="431">
        <v>710407330032399</v>
      </c>
      <c r="C323" s="434" t="s">
        <v>781</v>
      </c>
      <c r="D323" s="389">
        <f>+IF(VLOOKUP(C323,'BG SISTEMA'!B305:G574,6,FALSE)=15,VLOOKUP('CA EF'!C323,'BG SISTEMA'!B305:F574,5,FALSE),0)</f>
        <v>4257200</v>
      </c>
      <c r="E323" s="390"/>
      <c r="F323" s="390"/>
      <c r="G323" s="391">
        <v>0</v>
      </c>
      <c r="H323" s="391">
        <f t="shared" si="62"/>
        <v>4257200</v>
      </c>
      <c r="I323" s="391">
        <v>0</v>
      </c>
      <c r="J323" s="391">
        <v>0</v>
      </c>
      <c r="K323" s="391">
        <v>0</v>
      </c>
      <c r="L323" s="391">
        <v>0</v>
      </c>
      <c r="M323" s="391">
        <v>0</v>
      </c>
      <c r="N323" s="391">
        <f t="shared" si="61"/>
        <v>-4257200</v>
      </c>
      <c r="O323" s="391">
        <v>0</v>
      </c>
      <c r="P323" s="391">
        <v>0</v>
      </c>
      <c r="Q323" s="391">
        <v>0</v>
      </c>
      <c r="R323" s="391">
        <v>0</v>
      </c>
      <c r="S323" s="391">
        <v>0</v>
      </c>
      <c r="T323" s="391">
        <v>0</v>
      </c>
      <c r="U323" s="391">
        <v>0</v>
      </c>
      <c r="V323" s="391">
        <v>0</v>
      </c>
      <c r="W323" s="391">
        <v>0</v>
      </c>
      <c r="X323" s="391">
        <v>0</v>
      </c>
      <c r="Y323" s="391">
        <v>0</v>
      </c>
      <c r="Z323" s="392">
        <f t="shared" si="63"/>
        <v>0</v>
      </c>
      <c r="AA323" s="393"/>
    </row>
    <row r="324" spans="1:27" s="394" customFormat="1" ht="12.75" customHeight="1">
      <c r="A324" s="394">
        <f t="shared" si="58"/>
        <v>13</v>
      </c>
      <c r="B324" s="432">
        <v>7104073300325</v>
      </c>
      <c r="C324" s="433" t="s">
        <v>1123</v>
      </c>
      <c r="D324" s="389">
        <f>+IF(VLOOKUP(C324,'BG SISTEMA'!B306:G575,6,FALSE)=15,VLOOKUP('CA EF'!C324,'BG SISTEMA'!B306:F575,5,FALSE),0)</f>
        <v>0</v>
      </c>
      <c r="E324" s="390"/>
      <c r="F324" s="390"/>
      <c r="G324" s="391">
        <v>0</v>
      </c>
      <c r="H324" s="391">
        <f t="shared" si="62"/>
        <v>0</v>
      </c>
      <c r="I324" s="391">
        <v>0</v>
      </c>
      <c r="J324" s="391">
        <v>0</v>
      </c>
      <c r="K324" s="391">
        <v>0</v>
      </c>
      <c r="L324" s="391">
        <v>0</v>
      </c>
      <c r="M324" s="391">
        <v>0</v>
      </c>
      <c r="N324" s="391">
        <v>0</v>
      </c>
      <c r="O324" s="391">
        <v>0</v>
      </c>
      <c r="P324" s="391">
        <v>0</v>
      </c>
      <c r="Q324" s="391">
        <v>0</v>
      </c>
      <c r="R324" s="391">
        <v>0</v>
      </c>
      <c r="S324" s="391">
        <v>0</v>
      </c>
      <c r="T324" s="391">
        <v>0</v>
      </c>
      <c r="U324" s="391">
        <v>0</v>
      </c>
      <c r="V324" s="391">
        <v>0</v>
      </c>
      <c r="W324" s="391">
        <v>0</v>
      </c>
      <c r="X324" s="391">
        <v>0</v>
      </c>
      <c r="Y324" s="391">
        <v>0</v>
      </c>
      <c r="Z324" s="392">
        <f t="shared" si="63"/>
        <v>0</v>
      </c>
      <c r="AA324" s="395"/>
    </row>
    <row r="325" spans="1:27" s="394" customFormat="1" ht="12.75" customHeight="1">
      <c r="A325" s="394">
        <f t="shared" si="58"/>
        <v>15</v>
      </c>
      <c r="B325" s="431">
        <v>710407330032599</v>
      </c>
      <c r="C325" s="434" t="s">
        <v>1125</v>
      </c>
      <c r="D325" s="389">
        <f>+IF(VLOOKUP(C325,'BG SISTEMA'!B307:G576,6,FALSE)=15,VLOOKUP('CA EF'!C325,'BG SISTEMA'!B307:F576,5,FALSE),0)</f>
        <v>190909</v>
      </c>
      <c r="E325" s="390"/>
      <c r="F325" s="390"/>
      <c r="G325" s="391">
        <v>0</v>
      </c>
      <c r="H325" s="391">
        <f t="shared" si="62"/>
        <v>190909</v>
      </c>
      <c r="I325" s="391">
        <v>0</v>
      </c>
      <c r="J325" s="391">
        <v>0</v>
      </c>
      <c r="K325" s="391">
        <v>0</v>
      </c>
      <c r="L325" s="391">
        <v>0</v>
      </c>
      <c r="M325" s="391">
        <v>0</v>
      </c>
      <c r="N325" s="391">
        <f t="shared" si="61"/>
        <v>-190909</v>
      </c>
      <c r="O325" s="391">
        <v>0</v>
      </c>
      <c r="P325" s="391">
        <v>0</v>
      </c>
      <c r="Q325" s="391">
        <v>0</v>
      </c>
      <c r="R325" s="391">
        <v>0</v>
      </c>
      <c r="S325" s="391">
        <v>0</v>
      </c>
      <c r="T325" s="391">
        <v>0</v>
      </c>
      <c r="U325" s="391">
        <v>0</v>
      </c>
      <c r="V325" s="391">
        <v>0</v>
      </c>
      <c r="W325" s="391">
        <v>0</v>
      </c>
      <c r="X325" s="391">
        <v>0</v>
      </c>
      <c r="Y325" s="391">
        <v>0</v>
      </c>
      <c r="Z325" s="392">
        <f t="shared" si="63"/>
        <v>0</v>
      </c>
      <c r="AA325" s="395"/>
    </row>
    <row r="326" spans="1:27" s="394" customFormat="1" ht="12.75" customHeight="1">
      <c r="A326" s="394">
        <f t="shared" si="58"/>
        <v>13</v>
      </c>
      <c r="B326" s="432">
        <v>7104073300327</v>
      </c>
      <c r="C326" s="433" t="s">
        <v>124</v>
      </c>
      <c r="D326" s="389">
        <f>+IF(VLOOKUP(C326,'BG SISTEMA'!B308:G577,6,FALSE)=15,VLOOKUP('CA EF'!C326,'BG SISTEMA'!B308:F577,5,FALSE),0)</f>
        <v>0</v>
      </c>
      <c r="E326" s="390"/>
      <c r="F326" s="390"/>
      <c r="G326" s="391">
        <v>0</v>
      </c>
      <c r="H326" s="391">
        <f t="shared" si="62"/>
        <v>0</v>
      </c>
      <c r="I326" s="391">
        <v>0</v>
      </c>
      <c r="J326" s="391">
        <v>0</v>
      </c>
      <c r="K326" s="391">
        <v>0</v>
      </c>
      <c r="L326" s="391">
        <v>0</v>
      </c>
      <c r="M326" s="391">
        <v>0</v>
      </c>
      <c r="N326" s="391">
        <v>0</v>
      </c>
      <c r="O326" s="391">
        <v>0</v>
      </c>
      <c r="P326" s="391">
        <v>0</v>
      </c>
      <c r="Q326" s="391">
        <v>0</v>
      </c>
      <c r="R326" s="391">
        <v>0</v>
      </c>
      <c r="S326" s="391">
        <v>0</v>
      </c>
      <c r="T326" s="391">
        <v>0</v>
      </c>
      <c r="U326" s="391">
        <v>0</v>
      </c>
      <c r="V326" s="391">
        <v>0</v>
      </c>
      <c r="W326" s="391">
        <v>0</v>
      </c>
      <c r="X326" s="391">
        <v>0</v>
      </c>
      <c r="Y326" s="391">
        <v>0</v>
      </c>
      <c r="Z326" s="392">
        <f t="shared" si="63"/>
        <v>0</v>
      </c>
      <c r="AA326" s="395"/>
    </row>
    <row r="327" spans="1:27" s="394" customFormat="1" ht="12.75" customHeight="1">
      <c r="A327" s="394">
        <f t="shared" si="58"/>
        <v>15</v>
      </c>
      <c r="B327" s="431">
        <v>710407330032799</v>
      </c>
      <c r="C327" s="434" t="s">
        <v>1128</v>
      </c>
      <c r="D327" s="389">
        <f>+IF(VLOOKUP(C327,'BG SISTEMA'!B309:G578,6,FALSE)=15,VLOOKUP('CA EF'!C327,'BG SISTEMA'!B309:F578,5,FALSE),0)</f>
        <v>14640000</v>
      </c>
      <c r="E327" s="390"/>
      <c r="F327" s="390"/>
      <c r="G327" s="391">
        <v>0</v>
      </c>
      <c r="H327" s="391">
        <f t="shared" si="62"/>
        <v>14640000</v>
      </c>
      <c r="I327" s="391">
        <v>0</v>
      </c>
      <c r="J327" s="391">
        <v>0</v>
      </c>
      <c r="K327" s="391">
        <v>0</v>
      </c>
      <c r="L327" s="391">
        <v>0</v>
      </c>
      <c r="M327" s="391">
        <v>0</v>
      </c>
      <c r="N327" s="391">
        <f t="shared" si="61"/>
        <v>-14640000</v>
      </c>
      <c r="O327" s="391">
        <v>0</v>
      </c>
      <c r="P327" s="391">
        <v>0</v>
      </c>
      <c r="Q327" s="391">
        <v>0</v>
      </c>
      <c r="R327" s="391">
        <v>0</v>
      </c>
      <c r="S327" s="391">
        <v>0</v>
      </c>
      <c r="T327" s="391">
        <v>0</v>
      </c>
      <c r="U327" s="391">
        <v>0</v>
      </c>
      <c r="V327" s="391">
        <v>0</v>
      </c>
      <c r="W327" s="391">
        <v>0</v>
      </c>
      <c r="X327" s="391">
        <v>0</v>
      </c>
      <c r="Y327" s="391">
        <v>0</v>
      </c>
      <c r="Z327" s="392">
        <f t="shared" si="63"/>
        <v>0</v>
      </c>
      <c r="AA327" s="395"/>
    </row>
    <row r="328" spans="1:27" s="394" customFormat="1" ht="12.75" customHeight="1">
      <c r="A328" s="394">
        <f t="shared" si="58"/>
        <v>13</v>
      </c>
      <c r="B328" s="432">
        <v>7104073300329</v>
      </c>
      <c r="C328" s="433" t="s">
        <v>1130</v>
      </c>
      <c r="D328" s="389">
        <f>+IF(VLOOKUP(C328,'BG SISTEMA'!B310:G579,6,FALSE)=15,VLOOKUP('CA EF'!C328,'BG SISTEMA'!B310:F579,5,FALSE),0)</f>
        <v>0</v>
      </c>
      <c r="E328" s="390"/>
      <c r="F328" s="390"/>
      <c r="G328" s="391">
        <v>0</v>
      </c>
      <c r="H328" s="391">
        <f t="shared" si="62"/>
        <v>0</v>
      </c>
      <c r="I328" s="391">
        <v>0</v>
      </c>
      <c r="J328" s="391">
        <v>0</v>
      </c>
      <c r="K328" s="391">
        <v>0</v>
      </c>
      <c r="L328" s="391">
        <v>0</v>
      </c>
      <c r="M328" s="391">
        <v>0</v>
      </c>
      <c r="N328" s="391">
        <v>0</v>
      </c>
      <c r="O328" s="391">
        <v>0</v>
      </c>
      <c r="P328" s="391">
        <v>0</v>
      </c>
      <c r="Q328" s="391">
        <v>0</v>
      </c>
      <c r="R328" s="391">
        <v>0</v>
      </c>
      <c r="S328" s="391">
        <v>0</v>
      </c>
      <c r="T328" s="391">
        <v>0</v>
      </c>
      <c r="U328" s="391">
        <v>0</v>
      </c>
      <c r="V328" s="391">
        <v>0</v>
      </c>
      <c r="W328" s="391">
        <v>0</v>
      </c>
      <c r="X328" s="391">
        <v>0</v>
      </c>
      <c r="Y328" s="391">
        <v>0</v>
      </c>
      <c r="Z328" s="392">
        <f t="shared" si="63"/>
        <v>0</v>
      </c>
      <c r="AA328" s="395"/>
    </row>
    <row r="329" spans="1:27" s="394" customFormat="1" ht="12.75" customHeight="1">
      <c r="A329" s="394">
        <f t="shared" si="58"/>
        <v>15</v>
      </c>
      <c r="B329" s="431">
        <v>710407330032999</v>
      </c>
      <c r="C329" s="434" t="s">
        <v>1132</v>
      </c>
      <c r="D329" s="389">
        <f>+IF(VLOOKUP(C329,'BG SISTEMA'!B311:G580,6,FALSE)=15,VLOOKUP('CA EF'!C329,'BG SISTEMA'!B311:F580,5,FALSE),0)</f>
        <v>5672727</v>
      </c>
      <c r="E329" s="390"/>
      <c r="F329" s="390"/>
      <c r="G329" s="391">
        <v>0</v>
      </c>
      <c r="H329" s="391">
        <f t="shared" si="62"/>
        <v>5672727</v>
      </c>
      <c r="I329" s="391">
        <v>0</v>
      </c>
      <c r="J329" s="391">
        <v>0</v>
      </c>
      <c r="K329" s="391">
        <v>0</v>
      </c>
      <c r="L329" s="391">
        <v>0</v>
      </c>
      <c r="M329" s="391">
        <v>0</v>
      </c>
      <c r="N329" s="391">
        <f t="shared" si="61"/>
        <v>-5672727</v>
      </c>
      <c r="O329" s="391">
        <v>0</v>
      </c>
      <c r="P329" s="391">
        <v>0</v>
      </c>
      <c r="Q329" s="391">
        <v>0</v>
      </c>
      <c r="R329" s="391">
        <v>0</v>
      </c>
      <c r="S329" s="391">
        <v>0</v>
      </c>
      <c r="T329" s="391">
        <v>0</v>
      </c>
      <c r="U329" s="391">
        <v>0</v>
      </c>
      <c r="V329" s="391">
        <v>0</v>
      </c>
      <c r="W329" s="391">
        <v>0</v>
      </c>
      <c r="X329" s="391">
        <v>0</v>
      </c>
      <c r="Y329" s="391">
        <v>0</v>
      </c>
      <c r="Z329" s="392">
        <f t="shared" si="63"/>
        <v>0</v>
      </c>
      <c r="AA329" s="395"/>
    </row>
    <row r="330" spans="1:27" s="394" customFormat="1" ht="12.75" customHeight="1">
      <c r="A330" s="394">
        <f t="shared" si="58"/>
        <v>13</v>
      </c>
      <c r="B330" s="432">
        <v>7104073300330</v>
      </c>
      <c r="C330" s="433" t="s">
        <v>788</v>
      </c>
      <c r="D330" s="389">
        <f>+IF(VLOOKUP(C330,'BG SISTEMA'!B312:G581,6,FALSE)=15,VLOOKUP('CA EF'!C330,'BG SISTEMA'!B312:F581,5,FALSE),0)</f>
        <v>0</v>
      </c>
      <c r="E330" s="390"/>
      <c r="F330" s="390"/>
      <c r="G330" s="391">
        <v>0</v>
      </c>
      <c r="H330" s="391">
        <f t="shared" si="62"/>
        <v>0</v>
      </c>
      <c r="I330" s="391">
        <v>0</v>
      </c>
      <c r="J330" s="391">
        <v>0</v>
      </c>
      <c r="K330" s="391">
        <v>0</v>
      </c>
      <c r="L330" s="391">
        <v>0</v>
      </c>
      <c r="M330" s="391">
        <v>0</v>
      </c>
      <c r="N330" s="391">
        <v>0</v>
      </c>
      <c r="O330" s="391">
        <v>0</v>
      </c>
      <c r="P330" s="391">
        <v>0</v>
      </c>
      <c r="Q330" s="391">
        <v>0</v>
      </c>
      <c r="R330" s="391">
        <v>0</v>
      </c>
      <c r="S330" s="391">
        <v>0</v>
      </c>
      <c r="T330" s="391">
        <v>0</v>
      </c>
      <c r="U330" s="391">
        <v>0</v>
      </c>
      <c r="V330" s="391">
        <v>0</v>
      </c>
      <c r="W330" s="391">
        <v>0</v>
      </c>
      <c r="X330" s="391">
        <v>0</v>
      </c>
      <c r="Y330" s="391">
        <v>0</v>
      </c>
      <c r="Z330" s="392">
        <f t="shared" si="63"/>
        <v>0</v>
      </c>
      <c r="AA330" s="393"/>
    </row>
    <row r="331" spans="1:27" s="394" customFormat="1" ht="12.75" customHeight="1">
      <c r="A331" s="394">
        <f t="shared" si="58"/>
        <v>15</v>
      </c>
      <c r="B331" s="431">
        <v>710407330033099</v>
      </c>
      <c r="C331" s="434" t="s">
        <v>789</v>
      </c>
      <c r="D331" s="389">
        <f>+IF(VLOOKUP(C331,'BG SISTEMA'!B313:G582,6,FALSE)=15,VLOOKUP('CA EF'!C331,'BG SISTEMA'!B313:F582,5,FALSE),0)</f>
        <v>4772727</v>
      </c>
      <c r="E331" s="390"/>
      <c r="F331" s="390"/>
      <c r="G331" s="391">
        <v>0</v>
      </c>
      <c r="H331" s="391">
        <f t="shared" si="62"/>
        <v>4772727</v>
      </c>
      <c r="I331" s="391">
        <v>0</v>
      </c>
      <c r="J331" s="391">
        <v>0</v>
      </c>
      <c r="K331" s="391">
        <v>0</v>
      </c>
      <c r="L331" s="391">
        <v>0</v>
      </c>
      <c r="M331" s="391">
        <v>0</v>
      </c>
      <c r="N331" s="391">
        <f t="shared" si="61"/>
        <v>-4772727</v>
      </c>
      <c r="O331" s="391">
        <v>0</v>
      </c>
      <c r="P331" s="391">
        <v>0</v>
      </c>
      <c r="Q331" s="391">
        <v>0</v>
      </c>
      <c r="R331" s="391">
        <v>0</v>
      </c>
      <c r="S331" s="391">
        <v>0</v>
      </c>
      <c r="T331" s="391">
        <v>0</v>
      </c>
      <c r="U331" s="391">
        <v>0</v>
      </c>
      <c r="V331" s="391">
        <v>0</v>
      </c>
      <c r="W331" s="391">
        <v>0</v>
      </c>
      <c r="X331" s="391">
        <v>0</v>
      </c>
      <c r="Y331" s="391">
        <v>0</v>
      </c>
      <c r="Z331" s="392">
        <f t="shared" si="63"/>
        <v>0</v>
      </c>
      <c r="AA331" s="395"/>
    </row>
    <row r="332" spans="1:27" s="394" customFormat="1" ht="12.75" customHeight="1">
      <c r="A332" s="394">
        <f t="shared" si="58"/>
        <v>13</v>
      </c>
      <c r="B332" s="432">
        <v>7104073300331</v>
      </c>
      <c r="C332" s="433" t="s">
        <v>216</v>
      </c>
      <c r="D332" s="389">
        <f>+IF(VLOOKUP(C332,'BG SISTEMA'!B314:G583,6,FALSE)=15,VLOOKUP('CA EF'!C332,'BG SISTEMA'!B314:F583,5,FALSE),0)</f>
        <v>0</v>
      </c>
      <c r="E332" s="390"/>
      <c r="F332" s="390"/>
      <c r="G332" s="391">
        <v>0</v>
      </c>
      <c r="H332" s="391">
        <f t="shared" si="62"/>
        <v>0</v>
      </c>
      <c r="I332" s="391">
        <v>0</v>
      </c>
      <c r="J332" s="391">
        <v>0</v>
      </c>
      <c r="K332" s="391">
        <v>0</v>
      </c>
      <c r="L332" s="391">
        <v>0</v>
      </c>
      <c r="M332" s="391">
        <v>0</v>
      </c>
      <c r="N332" s="391">
        <v>0</v>
      </c>
      <c r="O332" s="391">
        <v>0</v>
      </c>
      <c r="P332" s="391">
        <v>0</v>
      </c>
      <c r="Q332" s="391">
        <v>0</v>
      </c>
      <c r="R332" s="391">
        <v>0</v>
      </c>
      <c r="S332" s="391">
        <v>0</v>
      </c>
      <c r="T332" s="391">
        <v>0</v>
      </c>
      <c r="U332" s="391">
        <v>0</v>
      </c>
      <c r="V332" s="391">
        <v>0</v>
      </c>
      <c r="W332" s="391">
        <v>0</v>
      </c>
      <c r="X332" s="391">
        <v>0</v>
      </c>
      <c r="Y332" s="391">
        <v>0</v>
      </c>
      <c r="Z332" s="392">
        <f t="shared" si="63"/>
        <v>0</v>
      </c>
      <c r="AA332" s="395"/>
    </row>
    <row r="333" spans="1:27" s="394" customFormat="1" ht="12.75" customHeight="1">
      <c r="A333" s="394">
        <f t="shared" si="58"/>
        <v>15</v>
      </c>
      <c r="B333" s="431">
        <v>710407330033101</v>
      </c>
      <c r="C333" s="434" t="s">
        <v>790</v>
      </c>
      <c r="D333" s="389">
        <f>+IF(VLOOKUP(C333,'BG SISTEMA'!B315:G584,6,FALSE)=15,VLOOKUP('CA EF'!C333,'BG SISTEMA'!B315:F584,5,FALSE),0)</f>
        <v>28220771</v>
      </c>
      <c r="E333" s="390"/>
      <c r="F333" s="390"/>
      <c r="G333" s="391">
        <v>0</v>
      </c>
      <c r="H333" s="391">
        <f t="shared" si="62"/>
        <v>28220771</v>
      </c>
      <c r="I333" s="391">
        <v>0</v>
      </c>
      <c r="J333" s="391">
        <v>0</v>
      </c>
      <c r="K333" s="391">
        <v>0</v>
      </c>
      <c r="L333" s="391">
        <v>0</v>
      </c>
      <c r="M333" s="391">
        <v>0</v>
      </c>
      <c r="N333" s="391">
        <f t="shared" si="61"/>
        <v>-28220771</v>
      </c>
      <c r="O333" s="391">
        <v>0</v>
      </c>
      <c r="P333" s="391">
        <v>0</v>
      </c>
      <c r="Q333" s="391">
        <v>0</v>
      </c>
      <c r="R333" s="391">
        <v>0</v>
      </c>
      <c r="S333" s="391">
        <v>0</v>
      </c>
      <c r="T333" s="391">
        <v>0</v>
      </c>
      <c r="U333" s="391">
        <v>0</v>
      </c>
      <c r="V333" s="391">
        <v>0</v>
      </c>
      <c r="W333" s="391">
        <v>0</v>
      </c>
      <c r="X333" s="391">
        <v>0</v>
      </c>
      <c r="Y333" s="391">
        <v>0</v>
      </c>
      <c r="Z333" s="392">
        <f t="shared" si="63"/>
        <v>0</v>
      </c>
      <c r="AA333" s="395"/>
    </row>
    <row r="334" spans="1:27" s="394" customFormat="1" ht="12.75" customHeight="1">
      <c r="A334" s="394">
        <f t="shared" si="58"/>
        <v>13</v>
      </c>
      <c r="B334" s="432">
        <v>7104073300332</v>
      </c>
      <c r="C334" s="433" t="s">
        <v>791</v>
      </c>
      <c r="D334" s="389">
        <f>+IF(VLOOKUP(C334,'BG SISTEMA'!B316:G585,6,FALSE)=15,VLOOKUP('CA EF'!C334,'BG SISTEMA'!B316:F585,5,FALSE),0)</f>
        <v>0</v>
      </c>
      <c r="E334" s="390"/>
      <c r="F334" s="390"/>
      <c r="G334" s="391">
        <v>0</v>
      </c>
      <c r="H334" s="391">
        <f t="shared" si="62"/>
        <v>0</v>
      </c>
      <c r="I334" s="391">
        <v>0</v>
      </c>
      <c r="J334" s="391">
        <v>0</v>
      </c>
      <c r="K334" s="391">
        <v>0</v>
      </c>
      <c r="L334" s="391">
        <v>0</v>
      </c>
      <c r="M334" s="391">
        <v>0</v>
      </c>
      <c r="N334" s="391">
        <v>0</v>
      </c>
      <c r="O334" s="391">
        <v>0</v>
      </c>
      <c r="P334" s="391">
        <v>0</v>
      </c>
      <c r="Q334" s="391">
        <v>0</v>
      </c>
      <c r="R334" s="391">
        <v>0</v>
      </c>
      <c r="S334" s="391">
        <v>0</v>
      </c>
      <c r="T334" s="391">
        <v>0</v>
      </c>
      <c r="U334" s="391">
        <v>0</v>
      </c>
      <c r="V334" s="391">
        <v>0</v>
      </c>
      <c r="W334" s="391">
        <v>0</v>
      </c>
      <c r="X334" s="391">
        <v>0</v>
      </c>
      <c r="Y334" s="391">
        <v>0</v>
      </c>
      <c r="Z334" s="392">
        <f t="shared" si="63"/>
        <v>0</v>
      </c>
      <c r="AA334" s="395"/>
    </row>
    <row r="335" spans="1:27" s="394" customFormat="1" ht="12.75" customHeight="1">
      <c r="A335" s="394">
        <f t="shared" si="58"/>
        <v>15</v>
      </c>
      <c r="B335" s="431">
        <v>710407330033201</v>
      </c>
      <c r="C335" s="434" t="s">
        <v>792</v>
      </c>
      <c r="D335" s="389">
        <f>+IF(VLOOKUP(C335,'BG SISTEMA'!B317:G586,6,FALSE)=15,VLOOKUP('CA EF'!C335,'BG SISTEMA'!B317:F586,5,FALSE),0)</f>
        <v>12102704</v>
      </c>
      <c r="E335" s="390"/>
      <c r="F335" s="390"/>
      <c r="G335" s="391">
        <v>0</v>
      </c>
      <c r="H335" s="391">
        <f t="shared" si="62"/>
        <v>12102704</v>
      </c>
      <c r="I335" s="391">
        <v>0</v>
      </c>
      <c r="J335" s="391">
        <v>0</v>
      </c>
      <c r="K335" s="391">
        <v>0</v>
      </c>
      <c r="L335" s="391">
        <v>0</v>
      </c>
      <c r="M335" s="391">
        <v>0</v>
      </c>
      <c r="N335" s="391">
        <f t="shared" si="61"/>
        <v>-12102704</v>
      </c>
      <c r="O335" s="391">
        <v>0</v>
      </c>
      <c r="P335" s="391">
        <v>0</v>
      </c>
      <c r="Q335" s="391">
        <v>0</v>
      </c>
      <c r="R335" s="391">
        <v>0</v>
      </c>
      <c r="S335" s="391">
        <v>0</v>
      </c>
      <c r="T335" s="391">
        <v>0</v>
      </c>
      <c r="U335" s="391">
        <v>0</v>
      </c>
      <c r="V335" s="391">
        <v>0</v>
      </c>
      <c r="W335" s="391">
        <v>0</v>
      </c>
      <c r="X335" s="391">
        <v>0</v>
      </c>
      <c r="Y335" s="391">
        <v>0</v>
      </c>
      <c r="Z335" s="392">
        <f t="shared" si="63"/>
        <v>0</v>
      </c>
      <c r="AA335" s="395"/>
    </row>
    <row r="336" spans="1:27" s="394" customFormat="1" ht="12.75" customHeight="1">
      <c r="A336" s="394">
        <f t="shared" si="58"/>
        <v>13</v>
      </c>
      <c r="B336" s="432">
        <v>7104073300333</v>
      </c>
      <c r="C336" s="433" t="s">
        <v>793</v>
      </c>
      <c r="D336" s="389">
        <f>+IF(VLOOKUP(C336,'BG SISTEMA'!B318:G587,6,FALSE)=15,VLOOKUP('CA EF'!C336,'BG SISTEMA'!B318:F587,5,FALSE),0)</f>
        <v>0</v>
      </c>
      <c r="E336" s="390"/>
      <c r="F336" s="390"/>
      <c r="G336" s="391">
        <v>0</v>
      </c>
      <c r="H336" s="391">
        <f t="shared" si="62"/>
        <v>0</v>
      </c>
      <c r="I336" s="391">
        <v>0</v>
      </c>
      <c r="J336" s="391">
        <v>0</v>
      </c>
      <c r="K336" s="391">
        <v>0</v>
      </c>
      <c r="L336" s="391">
        <v>0</v>
      </c>
      <c r="M336" s="391">
        <v>0</v>
      </c>
      <c r="N336" s="391">
        <v>0</v>
      </c>
      <c r="O336" s="391">
        <v>0</v>
      </c>
      <c r="P336" s="391">
        <v>0</v>
      </c>
      <c r="Q336" s="391">
        <v>0</v>
      </c>
      <c r="R336" s="391">
        <v>0</v>
      </c>
      <c r="S336" s="391">
        <v>0</v>
      </c>
      <c r="T336" s="391">
        <v>0</v>
      </c>
      <c r="U336" s="391">
        <v>0</v>
      </c>
      <c r="V336" s="391">
        <v>0</v>
      </c>
      <c r="W336" s="391">
        <v>0</v>
      </c>
      <c r="X336" s="391">
        <v>0</v>
      </c>
      <c r="Y336" s="391">
        <v>0</v>
      </c>
      <c r="Z336" s="392">
        <f t="shared" si="63"/>
        <v>0</v>
      </c>
      <c r="AA336" s="393"/>
    </row>
    <row r="337" spans="1:27" s="394" customFormat="1" ht="12.75" customHeight="1">
      <c r="A337" s="394">
        <f t="shared" si="58"/>
        <v>15</v>
      </c>
      <c r="B337" s="431">
        <v>710407330033399</v>
      </c>
      <c r="C337" s="434" t="s">
        <v>794</v>
      </c>
      <c r="D337" s="389">
        <f>+IF(VLOOKUP(C337,'BG SISTEMA'!B319:G588,6,FALSE)=15,VLOOKUP('CA EF'!C337,'BG SISTEMA'!B319:F588,5,FALSE),0)</f>
        <v>1549092</v>
      </c>
      <c r="E337" s="390"/>
      <c r="F337" s="390"/>
      <c r="G337" s="391">
        <v>0</v>
      </c>
      <c r="H337" s="391">
        <f t="shared" si="62"/>
        <v>1549092</v>
      </c>
      <c r="I337" s="391">
        <v>0</v>
      </c>
      <c r="J337" s="391">
        <v>0</v>
      </c>
      <c r="K337" s="391">
        <v>0</v>
      </c>
      <c r="L337" s="391">
        <v>0</v>
      </c>
      <c r="M337" s="391">
        <v>0</v>
      </c>
      <c r="N337" s="391">
        <f t="shared" si="61"/>
        <v>-1549092</v>
      </c>
      <c r="O337" s="391">
        <v>0</v>
      </c>
      <c r="P337" s="391">
        <v>0</v>
      </c>
      <c r="Q337" s="391">
        <v>0</v>
      </c>
      <c r="R337" s="391">
        <v>0</v>
      </c>
      <c r="S337" s="391">
        <v>0</v>
      </c>
      <c r="T337" s="391">
        <v>0</v>
      </c>
      <c r="U337" s="391">
        <v>0</v>
      </c>
      <c r="V337" s="391">
        <v>0</v>
      </c>
      <c r="W337" s="391">
        <v>0</v>
      </c>
      <c r="X337" s="391">
        <v>0</v>
      </c>
      <c r="Y337" s="391">
        <v>0</v>
      </c>
      <c r="Z337" s="392">
        <f t="shared" si="63"/>
        <v>0</v>
      </c>
      <c r="AA337" s="395"/>
    </row>
    <row r="338" spans="1:27" s="394" customFormat="1" ht="12.75" customHeight="1">
      <c r="A338" s="394">
        <f t="shared" si="58"/>
        <v>13</v>
      </c>
      <c r="B338" s="432">
        <v>7104073300334</v>
      </c>
      <c r="C338" s="433" t="s">
        <v>1142</v>
      </c>
      <c r="D338" s="389">
        <f>+IF(VLOOKUP(C338,'BG SISTEMA'!B320:G589,6,FALSE)=15,VLOOKUP('CA EF'!C338,'BG SISTEMA'!B320:F589,5,FALSE),0)</f>
        <v>0</v>
      </c>
      <c r="E338" s="390"/>
      <c r="F338" s="390"/>
      <c r="G338" s="391">
        <v>0</v>
      </c>
      <c r="H338" s="391">
        <f t="shared" si="62"/>
        <v>0</v>
      </c>
      <c r="I338" s="391">
        <v>0</v>
      </c>
      <c r="J338" s="391">
        <v>0</v>
      </c>
      <c r="K338" s="391">
        <v>0</v>
      </c>
      <c r="L338" s="391">
        <v>0</v>
      </c>
      <c r="M338" s="391">
        <v>0</v>
      </c>
      <c r="N338" s="391">
        <v>0</v>
      </c>
      <c r="O338" s="391">
        <v>0</v>
      </c>
      <c r="P338" s="391">
        <v>0</v>
      </c>
      <c r="Q338" s="391">
        <v>0</v>
      </c>
      <c r="R338" s="391">
        <v>0</v>
      </c>
      <c r="S338" s="391">
        <v>0</v>
      </c>
      <c r="T338" s="391">
        <v>0</v>
      </c>
      <c r="U338" s="391">
        <v>0</v>
      </c>
      <c r="V338" s="391">
        <v>0</v>
      </c>
      <c r="W338" s="391">
        <v>0</v>
      </c>
      <c r="X338" s="391">
        <v>0</v>
      </c>
      <c r="Y338" s="391">
        <v>0</v>
      </c>
      <c r="Z338" s="392">
        <f t="shared" si="63"/>
        <v>0</v>
      </c>
      <c r="AA338" s="395"/>
    </row>
    <row r="339" spans="1:27" s="394" customFormat="1" ht="12.75" customHeight="1">
      <c r="A339" s="394">
        <f t="shared" si="58"/>
        <v>15</v>
      </c>
      <c r="B339" s="431">
        <v>710407330033499</v>
      </c>
      <c r="C339" s="434" t="s">
        <v>1144</v>
      </c>
      <c r="D339" s="389">
        <f>+IF(VLOOKUP(C339,'BG SISTEMA'!B321:G590,6,FALSE)=15,VLOOKUP('CA EF'!C339,'BG SISTEMA'!B321:F590,5,FALSE),0)</f>
        <v>8821226</v>
      </c>
      <c r="E339" s="390"/>
      <c r="F339" s="390"/>
      <c r="G339" s="391">
        <v>0</v>
      </c>
      <c r="H339" s="391">
        <f t="shared" si="62"/>
        <v>8821226</v>
      </c>
      <c r="I339" s="391">
        <v>0</v>
      </c>
      <c r="J339" s="391">
        <v>0</v>
      </c>
      <c r="K339" s="391">
        <v>0</v>
      </c>
      <c r="L339" s="391">
        <v>0</v>
      </c>
      <c r="M339" s="391">
        <v>0</v>
      </c>
      <c r="N339" s="391">
        <f t="shared" si="61"/>
        <v>-8821226</v>
      </c>
      <c r="O339" s="391">
        <v>0</v>
      </c>
      <c r="P339" s="391">
        <v>0</v>
      </c>
      <c r="Q339" s="391">
        <v>0</v>
      </c>
      <c r="R339" s="391">
        <v>0</v>
      </c>
      <c r="S339" s="391">
        <v>0</v>
      </c>
      <c r="T339" s="391">
        <v>0</v>
      </c>
      <c r="U339" s="391">
        <v>0</v>
      </c>
      <c r="V339" s="391">
        <v>0</v>
      </c>
      <c r="W339" s="391">
        <v>0</v>
      </c>
      <c r="X339" s="391">
        <v>0</v>
      </c>
      <c r="Y339" s="391">
        <v>0</v>
      </c>
      <c r="Z339" s="392">
        <f t="shared" si="63"/>
        <v>0</v>
      </c>
      <c r="AA339" s="395"/>
    </row>
    <row r="340" spans="1:27" s="394" customFormat="1" ht="12.75" customHeight="1">
      <c r="A340" s="394">
        <f t="shared" si="58"/>
        <v>13</v>
      </c>
      <c r="B340" s="432">
        <v>7104073300335</v>
      </c>
      <c r="C340" s="433" t="s">
        <v>822</v>
      </c>
      <c r="D340" s="389">
        <f>+IF(VLOOKUP(C340,'BG SISTEMA'!B322:G591,6,FALSE)=15,VLOOKUP('CA EF'!C340,'BG SISTEMA'!B322:F591,5,FALSE),0)</f>
        <v>0</v>
      </c>
      <c r="E340" s="390"/>
      <c r="F340" s="390"/>
      <c r="G340" s="391">
        <v>0</v>
      </c>
      <c r="H340" s="391">
        <f t="shared" si="62"/>
        <v>0</v>
      </c>
      <c r="I340" s="391">
        <v>0</v>
      </c>
      <c r="J340" s="391">
        <v>0</v>
      </c>
      <c r="K340" s="391">
        <v>0</v>
      </c>
      <c r="L340" s="391">
        <v>0</v>
      </c>
      <c r="M340" s="391">
        <v>0</v>
      </c>
      <c r="N340" s="391">
        <v>0</v>
      </c>
      <c r="O340" s="391">
        <v>0</v>
      </c>
      <c r="P340" s="391">
        <v>0</v>
      </c>
      <c r="Q340" s="391">
        <v>0</v>
      </c>
      <c r="R340" s="391">
        <v>0</v>
      </c>
      <c r="S340" s="391">
        <v>0</v>
      </c>
      <c r="T340" s="391">
        <v>0</v>
      </c>
      <c r="U340" s="391">
        <v>0</v>
      </c>
      <c r="V340" s="391">
        <v>0</v>
      </c>
      <c r="W340" s="391">
        <v>0</v>
      </c>
      <c r="X340" s="391">
        <v>0</v>
      </c>
      <c r="Y340" s="391">
        <v>0</v>
      </c>
      <c r="Z340" s="392">
        <f t="shared" si="63"/>
        <v>0</v>
      </c>
      <c r="AA340" s="395"/>
    </row>
    <row r="341" spans="1:27" s="394" customFormat="1" ht="12.75" customHeight="1">
      <c r="A341" s="394">
        <f t="shared" ref="A341:A402" si="64">+LEN(B341)</f>
        <v>15</v>
      </c>
      <c r="B341" s="431">
        <v>710407330033599</v>
      </c>
      <c r="C341" s="434" t="s">
        <v>823</v>
      </c>
      <c r="D341" s="389">
        <f>+IF(VLOOKUP(C341,'BG SISTEMA'!B323:G592,6,FALSE)=15,VLOOKUP('CA EF'!C341,'BG SISTEMA'!B323:F592,5,FALSE),0)</f>
        <v>7</v>
      </c>
      <c r="E341" s="390"/>
      <c r="F341" s="390"/>
      <c r="G341" s="391">
        <v>0</v>
      </c>
      <c r="H341" s="391">
        <f t="shared" si="62"/>
        <v>7</v>
      </c>
      <c r="I341" s="391">
        <v>0</v>
      </c>
      <c r="J341" s="391">
        <v>0</v>
      </c>
      <c r="K341" s="391">
        <v>0</v>
      </c>
      <c r="L341" s="391">
        <v>0</v>
      </c>
      <c r="M341" s="391">
        <v>0</v>
      </c>
      <c r="N341" s="391">
        <f t="shared" si="61"/>
        <v>-7</v>
      </c>
      <c r="O341" s="391">
        <v>0</v>
      </c>
      <c r="P341" s="391">
        <v>0</v>
      </c>
      <c r="Q341" s="391">
        <v>0</v>
      </c>
      <c r="R341" s="391">
        <v>0</v>
      </c>
      <c r="S341" s="391">
        <v>0</v>
      </c>
      <c r="T341" s="391">
        <v>0</v>
      </c>
      <c r="U341" s="391">
        <v>0</v>
      </c>
      <c r="V341" s="391">
        <v>0</v>
      </c>
      <c r="W341" s="391">
        <v>0</v>
      </c>
      <c r="X341" s="391">
        <v>0</v>
      </c>
      <c r="Y341" s="391">
        <v>0</v>
      </c>
      <c r="Z341" s="392">
        <f t="shared" si="63"/>
        <v>0</v>
      </c>
      <c r="AA341" s="395"/>
    </row>
    <row r="342" spans="1:27" s="394" customFormat="1" ht="12.75" customHeight="1">
      <c r="A342" s="394">
        <f t="shared" si="64"/>
        <v>11</v>
      </c>
      <c r="B342" s="432">
        <v>71040733004</v>
      </c>
      <c r="C342" s="433" t="s">
        <v>725</v>
      </c>
      <c r="D342" s="389">
        <f>+IF(VLOOKUP(C342,'BG SISTEMA'!B324:G593,6,FALSE)=15,VLOOKUP('CA EF'!C342,'BG SISTEMA'!B324:F593,5,FALSE),0)</f>
        <v>0</v>
      </c>
      <c r="E342" s="390"/>
      <c r="F342" s="390"/>
      <c r="G342" s="391">
        <v>0</v>
      </c>
      <c r="H342" s="391">
        <f t="shared" si="62"/>
        <v>0</v>
      </c>
      <c r="I342" s="391">
        <v>0</v>
      </c>
      <c r="J342" s="391">
        <v>0</v>
      </c>
      <c r="K342" s="391">
        <v>0</v>
      </c>
      <c r="L342" s="391">
        <v>0</v>
      </c>
      <c r="M342" s="391">
        <v>0</v>
      </c>
      <c r="N342" s="391">
        <v>0</v>
      </c>
      <c r="O342" s="391">
        <v>0</v>
      </c>
      <c r="P342" s="391">
        <v>0</v>
      </c>
      <c r="Q342" s="391">
        <v>0</v>
      </c>
      <c r="R342" s="391">
        <v>0</v>
      </c>
      <c r="S342" s="391">
        <v>0</v>
      </c>
      <c r="T342" s="391">
        <v>0</v>
      </c>
      <c r="U342" s="391">
        <v>0</v>
      </c>
      <c r="V342" s="391">
        <v>0</v>
      </c>
      <c r="W342" s="391">
        <v>0</v>
      </c>
      <c r="X342" s="391">
        <v>0</v>
      </c>
      <c r="Y342" s="391">
        <v>0</v>
      </c>
      <c r="Z342" s="392">
        <f t="shared" si="63"/>
        <v>0</v>
      </c>
      <c r="AA342" s="393"/>
    </row>
    <row r="343" spans="1:27" s="394" customFormat="1" ht="12.75" customHeight="1">
      <c r="A343" s="394">
        <f t="shared" si="64"/>
        <v>13</v>
      </c>
      <c r="B343" s="432">
        <v>7104073300401</v>
      </c>
      <c r="C343" s="433" t="s">
        <v>725</v>
      </c>
      <c r="D343" s="389">
        <f>+IF(VLOOKUP(C343,'BG SISTEMA'!B325:G594,6,FALSE)=15,VLOOKUP('CA EF'!C343,'BG SISTEMA'!B325:F594,5,FALSE),0)</f>
        <v>0</v>
      </c>
      <c r="E343" s="390"/>
      <c r="F343" s="390"/>
      <c r="G343" s="391">
        <v>0</v>
      </c>
      <c r="H343" s="391">
        <f t="shared" si="62"/>
        <v>0</v>
      </c>
      <c r="I343" s="391">
        <v>0</v>
      </c>
      <c r="J343" s="391">
        <v>0</v>
      </c>
      <c r="K343" s="391">
        <v>0</v>
      </c>
      <c r="L343" s="391">
        <v>0</v>
      </c>
      <c r="M343" s="391">
        <v>0</v>
      </c>
      <c r="N343" s="391">
        <v>0</v>
      </c>
      <c r="O343" s="391">
        <v>0</v>
      </c>
      <c r="P343" s="391">
        <v>0</v>
      </c>
      <c r="Q343" s="391">
        <v>0</v>
      </c>
      <c r="R343" s="391">
        <v>0</v>
      </c>
      <c r="S343" s="391">
        <v>0</v>
      </c>
      <c r="T343" s="391">
        <v>0</v>
      </c>
      <c r="U343" s="391">
        <v>0</v>
      </c>
      <c r="V343" s="391">
        <v>0</v>
      </c>
      <c r="W343" s="391">
        <v>0</v>
      </c>
      <c r="X343" s="391">
        <v>0</v>
      </c>
      <c r="Y343" s="391">
        <v>0</v>
      </c>
      <c r="Z343" s="392">
        <f t="shared" si="63"/>
        <v>0</v>
      </c>
      <c r="AA343" s="395"/>
    </row>
    <row r="344" spans="1:27" s="394" customFormat="1" ht="12.75" customHeight="1">
      <c r="A344" s="394">
        <f t="shared" si="64"/>
        <v>15</v>
      </c>
      <c r="B344" s="431">
        <v>710407330040199</v>
      </c>
      <c r="C344" s="434" t="s">
        <v>1061</v>
      </c>
      <c r="D344" s="389">
        <f>+IF(VLOOKUP(C344,'BG SISTEMA'!B326:G595,6,FALSE)=15,VLOOKUP('CA EF'!C344,'BG SISTEMA'!B326:F595,5,FALSE),0)</f>
        <v>109552263</v>
      </c>
      <c r="E344" s="390"/>
      <c r="F344" s="390"/>
      <c r="G344" s="391">
        <v>0</v>
      </c>
      <c r="H344" s="391">
        <f t="shared" si="62"/>
        <v>109552263</v>
      </c>
      <c r="I344" s="391">
        <v>0</v>
      </c>
      <c r="J344" s="391">
        <v>0</v>
      </c>
      <c r="K344" s="391">
        <f t="shared" ref="K344" si="65">-$H344</f>
        <v>-109552263</v>
      </c>
      <c r="L344" s="391">
        <v>0</v>
      </c>
      <c r="M344" s="391">
        <v>0</v>
      </c>
      <c r="N344" s="391">
        <v>0</v>
      </c>
      <c r="O344" s="391">
        <v>0</v>
      </c>
      <c r="P344" s="391">
        <v>0</v>
      </c>
      <c r="Q344" s="391">
        <v>0</v>
      </c>
      <c r="R344" s="391">
        <v>0</v>
      </c>
      <c r="S344" s="391">
        <v>0</v>
      </c>
      <c r="T344" s="391">
        <v>0</v>
      </c>
      <c r="U344" s="391">
        <v>0</v>
      </c>
      <c r="V344" s="391">
        <v>0</v>
      </c>
      <c r="W344" s="391">
        <v>0</v>
      </c>
      <c r="X344" s="391">
        <v>0</v>
      </c>
      <c r="Y344" s="391">
        <v>0</v>
      </c>
      <c r="Z344" s="392">
        <f t="shared" si="63"/>
        <v>0</v>
      </c>
      <c r="AA344" s="395"/>
    </row>
    <row r="345" spans="1:27" s="394" customFormat="1" ht="12.75" customHeight="1">
      <c r="A345" s="394">
        <f t="shared" si="64"/>
        <v>11</v>
      </c>
      <c r="B345" s="432">
        <v>71040733005</v>
      </c>
      <c r="C345" s="433" t="s">
        <v>1151</v>
      </c>
      <c r="D345" s="389">
        <f>+IF(VLOOKUP(C345,'BG SISTEMA'!B327:G596,6,FALSE)=15,VLOOKUP('CA EF'!C345,'BG SISTEMA'!B327:F596,5,FALSE),0)</f>
        <v>0</v>
      </c>
      <c r="E345" s="390"/>
      <c r="F345" s="390"/>
      <c r="G345" s="391">
        <v>0</v>
      </c>
      <c r="H345" s="391">
        <f t="shared" si="62"/>
        <v>0</v>
      </c>
      <c r="I345" s="391">
        <v>0</v>
      </c>
      <c r="J345" s="391">
        <v>0</v>
      </c>
      <c r="K345" s="391">
        <v>0</v>
      </c>
      <c r="L345" s="391">
        <v>0</v>
      </c>
      <c r="M345" s="391">
        <v>0</v>
      </c>
      <c r="N345" s="391">
        <v>0</v>
      </c>
      <c r="O345" s="391">
        <v>0</v>
      </c>
      <c r="P345" s="391">
        <v>0</v>
      </c>
      <c r="Q345" s="391">
        <v>0</v>
      </c>
      <c r="R345" s="391">
        <v>0</v>
      </c>
      <c r="S345" s="391">
        <v>0</v>
      </c>
      <c r="T345" s="391">
        <v>0</v>
      </c>
      <c r="U345" s="391">
        <v>0</v>
      </c>
      <c r="V345" s="391">
        <v>0</v>
      </c>
      <c r="W345" s="391">
        <v>0</v>
      </c>
      <c r="X345" s="391">
        <v>0</v>
      </c>
      <c r="Y345" s="391">
        <v>0</v>
      </c>
      <c r="Z345" s="392">
        <f t="shared" si="63"/>
        <v>0</v>
      </c>
      <c r="AA345" s="395"/>
    </row>
    <row r="346" spans="1:27" s="394" customFormat="1" ht="12.75" customHeight="1">
      <c r="A346" s="394">
        <f t="shared" si="64"/>
        <v>13</v>
      </c>
      <c r="B346" s="432">
        <v>7104073300504</v>
      </c>
      <c r="C346" s="433" t="s">
        <v>756</v>
      </c>
      <c r="D346" s="389">
        <f>+IF(VLOOKUP(C346,'BG SISTEMA'!B328:G597,6,FALSE)=15,VLOOKUP('CA EF'!C346,'BG SISTEMA'!B328:F597,5,FALSE),0)</f>
        <v>0</v>
      </c>
      <c r="E346" s="390"/>
      <c r="F346" s="390"/>
      <c r="G346" s="391">
        <v>0</v>
      </c>
      <c r="H346" s="391">
        <f t="shared" si="62"/>
        <v>0</v>
      </c>
      <c r="I346" s="391">
        <v>0</v>
      </c>
      <c r="J346" s="391">
        <v>0</v>
      </c>
      <c r="K346" s="391">
        <v>0</v>
      </c>
      <c r="L346" s="391">
        <v>0</v>
      </c>
      <c r="M346" s="391">
        <v>0</v>
      </c>
      <c r="N346" s="391">
        <v>0</v>
      </c>
      <c r="O346" s="391">
        <v>0</v>
      </c>
      <c r="P346" s="391">
        <v>0</v>
      </c>
      <c r="Q346" s="391">
        <v>0</v>
      </c>
      <c r="R346" s="391">
        <v>0</v>
      </c>
      <c r="S346" s="391">
        <v>0</v>
      </c>
      <c r="T346" s="391">
        <v>0</v>
      </c>
      <c r="U346" s="391">
        <v>0</v>
      </c>
      <c r="V346" s="391">
        <v>0</v>
      </c>
      <c r="W346" s="391">
        <v>0</v>
      </c>
      <c r="X346" s="391">
        <v>0</v>
      </c>
      <c r="Y346" s="391">
        <v>0</v>
      </c>
      <c r="Z346" s="392">
        <f t="shared" si="63"/>
        <v>0</v>
      </c>
      <c r="AA346" s="393"/>
    </row>
    <row r="347" spans="1:27" s="394" customFormat="1" ht="12.75" customHeight="1">
      <c r="A347" s="394">
        <f t="shared" si="64"/>
        <v>15</v>
      </c>
      <c r="B347" s="431">
        <v>710407330050499</v>
      </c>
      <c r="C347" s="434" t="s">
        <v>757</v>
      </c>
      <c r="D347" s="389">
        <f>+IF(VLOOKUP(C347,'BG SISTEMA'!B329:G598,6,FALSE)=15,VLOOKUP('CA EF'!C347,'BG SISTEMA'!B329:F598,5,FALSE),0)</f>
        <v>61588377</v>
      </c>
      <c r="E347" s="390"/>
      <c r="F347" s="390"/>
      <c r="G347" s="391">
        <v>0</v>
      </c>
      <c r="H347" s="391">
        <f t="shared" si="62"/>
        <v>61588377</v>
      </c>
      <c r="I347" s="391">
        <v>0</v>
      </c>
      <c r="J347" s="391">
        <v>0</v>
      </c>
      <c r="K347" s="391">
        <v>0</v>
      </c>
      <c r="L347" s="391">
        <v>0</v>
      </c>
      <c r="M347" s="391">
        <v>0</v>
      </c>
      <c r="N347" s="391">
        <f t="shared" ref="N347" si="66">-$H347</f>
        <v>-61588377</v>
      </c>
      <c r="O347" s="391">
        <v>0</v>
      </c>
      <c r="P347" s="391">
        <v>0</v>
      </c>
      <c r="Q347" s="391">
        <v>0</v>
      </c>
      <c r="R347" s="391">
        <v>0</v>
      </c>
      <c r="S347" s="391">
        <v>0</v>
      </c>
      <c r="T347" s="391">
        <v>0</v>
      </c>
      <c r="U347" s="391">
        <v>0</v>
      </c>
      <c r="V347" s="391">
        <v>0</v>
      </c>
      <c r="W347" s="391">
        <v>0</v>
      </c>
      <c r="X347" s="391">
        <v>0</v>
      </c>
      <c r="Y347" s="391">
        <v>0</v>
      </c>
      <c r="Z347" s="392">
        <f t="shared" si="63"/>
        <v>0</v>
      </c>
      <c r="AA347" s="395"/>
    </row>
    <row r="348" spans="1:27" s="394" customFormat="1" ht="12.75" customHeight="1">
      <c r="A348" s="394">
        <f t="shared" si="64"/>
        <v>11</v>
      </c>
      <c r="B348" s="432">
        <v>71040733006</v>
      </c>
      <c r="C348" s="433" t="s">
        <v>1155</v>
      </c>
      <c r="D348" s="389">
        <f>+IF(VLOOKUP(C348,'BG SISTEMA'!B330:G599,6,FALSE)=15,VLOOKUP('CA EF'!C348,'BG SISTEMA'!B330:F599,5,FALSE),0)</f>
        <v>0</v>
      </c>
      <c r="E348" s="390"/>
      <c r="F348" s="390"/>
      <c r="G348" s="391">
        <v>0</v>
      </c>
      <c r="H348" s="391">
        <f t="shared" si="62"/>
        <v>0</v>
      </c>
      <c r="I348" s="391">
        <v>0</v>
      </c>
      <c r="J348" s="391">
        <v>0</v>
      </c>
      <c r="K348" s="391">
        <v>0</v>
      </c>
      <c r="L348" s="391">
        <v>0</v>
      </c>
      <c r="M348" s="391">
        <v>0</v>
      </c>
      <c r="N348" s="391">
        <v>0</v>
      </c>
      <c r="O348" s="391">
        <v>0</v>
      </c>
      <c r="P348" s="391">
        <v>0</v>
      </c>
      <c r="Q348" s="391">
        <v>0</v>
      </c>
      <c r="R348" s="391">
        <v>0</v>
      </c>
      <c r="S348" s="391">
        <v>0</v>
      </c>
      <c r="T348" s="391">
        <v>0</v>
      </c>
      <c r="U348" s="391">
        <v>0</v>
      </c>
      <c r="V348" s="391">
        <v>0</v>
      </c>
      <c r="W348" s="391">
        <v>0</v>
      </c>
      <c r="X348" s="391">
        <v>0</v>
      </c>
      <c r="Y348" s="391">
        <v>0</v>
      </c>
      <c r="Z348" s="392">
        <f t="shared" si="63"/>
        <v>0</v>
      </c>
      <c r="AA348" s="395"/>
    </row>
    <row r="349" spans="1:27" s="394" customFormat="1" ht="12.75" customHeight="1">
      <c r="A349" s="394">
        <f t="shared" si="64"/>
        <v>13</v>
      </c>
      <c r="B349" s="432">
        <v>7104073300601</v>
      </c>
      <c r="C349" s="433" t="s">
        <v>774</v>
      </c>
      <c r="D349" s="389">
        <f>+IF(VLOOKUP(C349,'BG SISTEMA'!B331:G600,6,FALSE)=15,VLOOKUP('CA EF'!C349,'BG SISTEMA'!B331:F600,5,FALSE),0)</f>
        <v>0</v>
      </c>
      <c r="E349" s="390"/>
      <c r="F349" s="390"/>
      <c r="G349" s="391">
        <v>0</v>
      </c>
      <c r="H349" s="391">
        <f t="shared" si="62"/>
        <v>0</v>
      </c>
      <c r="I349" s="391">
        <v>0</v>
      </c>
      <c r="J349" s="391">
        <v>0</v>
      </c>
      <c r="K349" s="391">
        <v>0</v>
      </c>
      <c r="L349" s="391">
        <v>0</v>
      </c>
      <c r="M349" s="391">
        <v>0</v>
      </c>
      <c r="N349" s="391">
        <v>0</v>
      </c>
      <c r="O349" s="391">
        <v>0</v>
      </c>
      <c r="P349" s="391">
        <v>0</v>
      </c>
      <c r="Q349" s="391">
        <v>0</v>
      </c>
      <c r="R349" s="391">
        <v>0</v>
      </c>
      <c r="S349" s="391">
        <v>0</v>
      </c>
      <c r="T349" s="391">
        <v>0</v>
      </c>
      <c r="U349" s="391">
        <v>0</v>
      </c>
      <c r="V349" s="391">
        <v>0</v>
      </c>
      <c r="W349" s="391">
        <v>0</v>
      </c>
      <c r="X349" s="391">
        <v>0</v>
      </c>
      <c r="Y349" s="391">
        <v>0</v>
      </c>
      <c r="Z349" s="392">
        <f t="shared" si="63"/>
        <v>0</v>
      </c>
      <c r="AA349" s="395"/>
    </row>
    <row r="350" spans="1:27" s="394" customFormat="1" ht="12.75" customHeight="1">
      <c r="A350" s="394">
        <f t="shared" si="64"/>
        <v>15</v>
      </c>
      <c r="B350" s="431">
        <v>710407330060199</v>
      </c>
      <c r="C350" s="434" t="s">
        <v>775</v>
      </c>
      <c r="D350" s="389">
        <f>+IF(VLOOKUP(C350,'BG SISTEMA'!B332:G601,6,FALSE)=15,VLOOKUP('CA EF'!C350,'BG SISTEMA'!B332:F601,5,FALSE),0)</f>
        <v>23151658</v>
      </c>
      <c r="E350" s="390"/>
      <c r="F350" s="390"/>
      <c r="G350" s="391">
        <v>0</v>
      </c>
      <c r="H350" s="391">
        <f t="shared" si="62"/>
        <v>23151658</v>
      </c>
      <c r="I350" s="391">
        <v>0</v>
      </c>
      <c r="J350" s="391">
        <v>0</v>
      </c>
      <c r="K350" s="391">
        <v>0</v>
      </c>
      <c r="L350" s="391">
        <v>0</v>
      </c>
      <c r="M350" s="391">
        <v>0</v>
      </c>
      <c r="N350" s="391">
        <f t="shared" ref="N350:N352" si="67">-$H350</f>
        <v>-23151658</v>
      </c>
      <c r="O350" s="391">
        <v>0</v>
      </c>
      <c r="P350" s="391">
        <v>0</v>
      </c>
      <c r="Q350" s="391">
        <v>0</v>
      </c>
      <c r="R350" s="391">
        <v>0</v>
      </c>
      <c r="S350" s="391">
        <v>0</v>
      </c>
      <c r="T350" s="391">
        <v>0</v>
      </c>
      <c r="U350" s="391">
        <v>0</v>
      </c>
      <c r="V350" s="391">
        <v>0</v>
      </c>
      <c r="W350" s="391">
        <v>0</v>
      </c>
      <c r="X350" s="391">
        <v>0</v>
      </c>
      <c r="Y350" s="391">
        <v>0</v>
      </c>
      <c r="Z350" s="392">
        <f t="shared" si="63"/>
        <v>0</v>
      </c>
      <c r="AA350" s="395"/>
    </row>
    <row r="351" spans="1:27" s="394" customFormat="1" ht="12.75" customHeight="1">
      <c r="A351" s="394">
        <f t="shared" si="64"/>
        <v>13</v>
      </c>
      <c r="B351" s="432">
        <v>7104073300602</v>
      </c>
      <c r="C351" s="433" t="s">
        <v>1159</v>
      </c>
      <c r="D351" s="389">
        <f>+IF(VLOOKUP(C351,'BG SISTEMA'!B333:G602,6,FALSE)=15,VLOOKUP('CA EF'!C351,'BG SISTEMA'!B333:F602,5,FALSE),0)</f>
        <v>0</v>
      </c>
      <c r="E351" s="390"/>
      <c r="F351" s="390"/>
      <c r="G351" s="391">
        <v>0</v>
      </c>
      <c r="H351" s="391">
        <f t="shared" si="62"/>
        <v>0</v>
      </c>
      <c r="I351" s="391">
        <v>0</v>
      </c>
      <c r="J351" s="391">
        <v>0</v>
      </c>
      <c r="K351" s="391">
        <v>0</v>
      </c>
      <c r="L351" s="391">
        <v>0</v>
      </c>
      <c r="M351" s="391">
        <v>0</v>
      </c>
      <c r="N351" s="391">
        <v>0</v>
      </c>
      <c r="O351" s="391">
        <v>0</v>
      </c>
      <c r="P351" s="391">
        <v>0</v>
      </c>
      <c r="Q351" s="391">
        <v>0</v>
      </c>
      <c r="R351" s="391">
        <v>0</v>
      </c>
      <c r="S351" s="391">
        <v>0</v>
      </c>
      <c r="T351" s="391">
        <v>0</v>
      </c>
      <c r="U351" s="391">
        <v>0</v>
      </c>
      <c r="V351" s="391">
        <v>0</v>
      </c>
      <c r="W351" s="391">
        <v>0</v>
      </c>
      <c r="X351" s="391">
        <v>0</v>
      </c>
      <c r="Y351" s="391">
        <v>0</v>
      </c>
      <c r="Z351" s="392">
        <f t="shared" si="63"/>
        <v>0</v>
      </c>
      <c r="AA351" s="395"/>
    </row>
    <row r="352" spans="1:27" s="394" customFormat="1" ht="12.75" customHeight="1">
      <c r="A352" s="394">
        <f t="shared" si="64"/>
        <v>15</v>
      </c>
      <c r="B352" s="431">
        <v>710407330060299</v>
      </c>
      <c r="C352" s="434" t="s">
        <v>1161</v>
      </c>
      <c r="D352" s="389">
        <f>+IF(VLOOKUP(C352,'BG SISTEMA'!B334:G603,6,FALSE)=15,VLOOKUP('CA EF'!C352,'BG SISTEMA'!B334:F603,5,FALSE),0)</f>
        <v>462046</v>
      </c>
      <c r="E352" s="390"/>
      <c r="F352" s="390"/>
      <c r="G352" s="391">
        <v>0</v>
      </c>
      <c r="H352" s="391">
        <f t="shared" si="62"/>
        <v>462046</v>
      </c>
      <c r="I352" s="391">
        <v>0</v>
      </c>
      <c r="J352" s="391">
        <v>0</v>
      </c>
      <c r="K352" s="391">
        <v>0</v>
      </c>
      <c r="L352" s="391">
        <v>0</v>
      </c>
      <c r="M352" s="391">
        <v>0</v>
      </c>
      <c r="N352" s="391">
        <f t="shared" si="67"/>
        <v>-462046</v>
      </c>
      <c r="O352" s="391">
        <v>0</v>
      </c>
      <c r="P352" s="391">
        <v>0</v>
      </c>
      <c r="Q352" s="391">
        <v>0</v>
      </c>
      <c r="R352" s="391">
        <v>0</v>
      </c>
      <c r="S352" s="391">
        <v>0</v>
      </c>
      <c r="T352" s="391">
        <v>0</v>
      </c>
      <c r="U352" s="391">
        <v>0</v>
      </c>
      <c r="V352" s="391">
        <v>0</v>
      </c>
      <c r="W352" s="391">
        <v>0</v>
      </c>
      <c r="X352" s="391">
        <v>0</v>
      </c>
      <c r="Y352" s="391">
        <v>0</v>
      </c>
      <c r="Z352" s="392">
        <f t="shared" si="63"/>
        <v>0</v>
      </c>
      <c r="AA352" s="395"/>
    </row>
    <row r="353" spans="1:27" s="394" customFormat="1" ht="12.75" customHeight="1">
      <c r="A353" s="394">
        <f t="shared" si="64"/>
        <v>11</v>
      </c>
      <c r="B353" s="432">
        <v>71040733007</v>
      </c>
      <c r="C353" s="433" t="s">
        <v>1163</v>
      </c>
      <c r="D353" s="389">
        <f>+IF(VLOOKUP(C353,'BG SISTEMA'!B335:G604,6,FALSE)=15,VLOOKUP('CA EF'!C353,'BG SISTEMA'!B335:F604,5,FALSE),0)</f>
        <v>0</v>
      </c>
      <c r="E353" s="390"/>
      <c r="F353" s="390"/>
      <c r="G353" s="391">
        <v>0</v>
      </c>
      <c r="H353" s="391">
        <f t="shared" si="62"/>
        <v>0</v>
      </c>
      <c r="I353" s="391">
        <v>0</v>
      </c>
      <c r="J353" s="391">
        <v>0</v>
      </c>
      <c r="K353" s="391">
        <v>0</v>
      </c>
      <c r="L353" s="391">
        <v>0</v>
      </c>
      <c r="M353" s="391">
        <v>0</v>
      </c>
      <c r="N353" s="391">
        <v>0</v>
      </c>
      <c r="O353" s="391">
        <v>0</v>
      </c>
      <c r="P353" s="391">
        <v>0</v>
      </c>
      <c r="Q353" s="391">
        <v>0</v>
      </c>
      <c r="R353" s="391">
        <v>0</v>
      </c>
      <c r="S353" s="391">
        <v>0</v>
      </c>
      <c r="T353" s="391">
        <v>0</v>
      </c>
      <c r="U353" s="391">
        <v>0</v>
      </c>
      <c r="V353" s="391">
        <v>0</v>
      </c>
      <c r="W353" s="391">
        <v>0</v>
      </c>
      <c r="X353" s="391">
        <v>0</v>
      </c>
      <c r="Y353" s="391">
        <v>0</v>
      </c>
      <c r="Z353" s="392">
        <f t="shared" si="63"/>
        <v>0</v>
      </c>
      <c r="AA353" s="393"/>
    </row>
    <row r="354" spans="1:27" s="394" customFormat="1" ht="12.75" customHeight="1">
      <c r="A354" s="394">
        <f t="shared" si="64"/>
        <v>13</v>
      </c>
      <c r="B354" s="432">
        <v>7104073300701</v>
      </c>
      <c r="C354" s="433" t="s">
        <v>761</v>
      </c>
      <c r="D354" s="389">
        <f>+IF(VLOOKUP(C354,'BG SISTEMA'!B336:G605,6,FALSE)=15,VLOOKUP('CA EF'!C354,'BG SISTEMA'!B336:F605,5,FALSE),0)</f>
        <v>0</v>
      </c>
      <c r="E354" s="390"/>
      <c r="F354" s="390"/>
      <c r="G354" s="391">
        <v>0</v>
      </c>
      <c r="H354" s="391">
        <f t="shared" si="62"/>
        <v>0</v>
      </c>
      <c r="I354" s="391">
        <v>0</v>
      </c>
      <c r="J354" s="391">
        <v>0</v>
      </c>
      <c r="K354" s="391">
        <v>0</v>
      </c>
      <c r="L354" s="391">
        <v>0</v>
      </c>
      <c r="M354" s="391">
        <v>0</v>
      </c>
      <c r="N354" s="391">
        <v>0</v>
      </c>
      <c r="O354" s="391">
        <v>0</v>
      </c>
      <c r="P354" s="391">
        <v>0</v>
      </c>
      <c r="Q354" s="391">
        <v>0</v>
      </c>
      <c r="R354" s="391">
        <v>0</v>
      </c>
      <c r="S354" s="391">
        <v>0</v>
      </c>
      <c r="T354" s="391">
        <v>0</v>
      </c>
      <c r="U354" s="391">
        <v>0</v>
      </c>
      <c r="V354" s="391">
        <v>0</v>
      </c>
      <c r="W354" s="391">
        <v>0</v>
      </c>
      <c r="X354" s="391">
        <v>0</v>
      </c>
      <c r="Y354" s="391">
        <v>0</v>
      </c>
      <c r="Z354" s="392">
        <f t="shared" si="63"/>
        <v>0</v>
      </c>
      <c r="AA354" s="395"/>
    </row>
    <row r="355" spans="1:27" s="394" customFormat="1" ht="12.75" customHeight="1">
      <c r="A355" s="394">
        <f t="shared" si="64"/>
        <v>15</v>
      </c>
      <c r="B355" s="431">
        <v>710407330070199</v>
      </c>
      <c r="C355" s="434" t="s">
        <v>762</v>
      </c>
      <c r="D355" s="389">
        <f>+IF(VLOOKUP(C355,'BG SISTEMA'!B337:G606,6,FALSE)=15,VLOOKUP('CA EF'!C355,'BG SISTEMA'!B337:F606,5,FALSE),0)</f>
        <v>115966488</v>
      </c>
      <c r="E355" s="390"/>
      <c r="F355" s="390">
        <f>+D355</f>
        <v>115966488</v>
      </c>
      <c r="G355" s="391">
        <v>0</v>
      </c>
      <c r="H355" s="391">
        <f t="shared" si="62"/>
        <v>0</v>
      </c>
      <c r="I355" s="391">
        <v>0</v>
      </c>
      <c r="J355" s="391">
        <v>0</v>
      </c>
      <c r="K355" s="391">
        <v>0</v>
      </c>
      <c r="L355" s="391">
        <v>0</v>
      </c>
      <c r="M355" s="391">
        <v>0</v>
      </c>
      <c r="N355" s="391">
        <f t="shared" ref="N355" si="68">-$H355</f>
        <v>0</v>
      </c>
      <c r="O355" s="391">
        <v>0</v>
      </c>
      <c r="P355" s="391">
        <v>0</v>
      </c>
      <c r="Q355" s="391">
        <v>0</v>
      </c>
      <c r="R355" s="391">
        <v>0</v>
      </c>
      <c r="S355" s="391">
        <v>0</v>
      </c>
      <c r="T355" s="391">
        <v>0</v>
      </c>
      <c r="U355" s="391">
        <v>0</v>
      </c>
      <c r="V355" s="391">
        <v>0</v>
      </c>
      <c r="W355" s="391">
        <v>0</v>
      </c>
      <c r="X355" s="391">
        <v>0</v>
      </c>
      <c r="Y355" s="391">
        <v>0</v>
      </c>
      <c r="Z355" s="392">
        <f t="shared" si="63"/>
        <v>0</v>
      </c>
      <c r="AA355" s="395"/>
    </row>
    <row r="356" spans="1:27" s="394" customFormat="1" ht="12.75" customHeight="1">
      <c r="A356" s="394">
        <f t="shared" si="64"/>
        <v>11</v>
      </c>
      <c r="B356" s="432">
        <v>71040733008</v>
      </c>
      <c r="C356" s="433" t="s">
        <v>738</v>
      </c>
      <c r="D356" s="389">
        <f>+IF(VLOOKUP(C356,'BG SISTEMA'!B338:G607,6,FALSE)=15,VLOOKUP('CA EF'!C356,'BG SISTEMA'!B338:F607,5,FALSE),0)</f>
        <v>0</v>
      </c>
      <c r="E356" s="390"/>
      <c r="F356" s="390"/>
      <c r="G356" s="391">
        <v>0</v>
      </c>
      <c r="H356" s="391">
        <f t="shared" si="62"/>
        <v>0</v>
      </c>
      <c r="I356" s="391">
        <v>0</v>
      </c>
      <c r="J356" s="391">
        <v>0</v>
      </c>
      <c r="K356" s="391">
        <v>0</v>
      </c>
      <c r="L356" s="391">
        <v>0</v>
      </c>
      <c r="M356" s="391">
        <v>0</v>
      </c>
      <c r="N356" s="391">
        <v>0</v>
      </c>
      <c r="O356" s="391">
        <v>0</v>
      </c>
      <c r="P356" s="391">
        <v>0</v>
      </c>
      <c r="Q356" s="391">
        <v>0</v>
      </c>
      <c r="R356" s="391">
        <v>0</v>
      </c>
      <c r="S356" s="391">
        <v>0</v>
      </c>
      <c r="T356" s="391">
        <v>0</v>
      </c>
      <c r="U356" s="391">
        <v>0</v>
      </c>
      <c r="V356" s="391">
        <v>0</v>
      </c>
      <c r="W356" s="391">
        <v>0</v>
      </c>
      <c r="X356" s="391">
        <v>0</v>
      </c>
      <c r="Y356" s="391">
        <v>0</v>
      </c>
      <c r="Z356" s="392">
        <f t="shared" si="63"/>
        <v>0</v>
      </c>
      <c r="AA356" s="395"/>
    </row>
    <row r="357" spans="1:27" s="394" customFormat="1" ht="12.75" customHeight="1">
      <c r="A357" s="394">
        <f t="shared" si="64"/>
        <v>13</v>
      </c>
      <c r="B357" s="432">
        <v>7104073300801</v>
      </c>
      <c r="C357" s="433" t="s">
        <v>738</v>
      </c>
      <c r="D357" s="389">
        <f>+IF(VLOOKUP(C357,'BG SISTEMA'!B339:G608,6,FALSE)=15,VLOOKUP('CA EF'!C357,'BG SISTEMA'!B339:F608,5,FALSE),0)</f>
        <v>0</v>
      </c>
      <c r="E357" s="390"/>
      <c r="F357" s="390"/>
      <c r="G357" s="391">
        <v>0</v>
      </c>
      <c r="H357" s="391">
        <f t="shared" si="62"/>
        <v>0</v>
      </c>
      <c r="I357" s="391">
        <v>0</v>
      </c>
      <c r="J357" s="391">
        <v>0</v>
      </c>
      <c r="K357" s="391">
        <v>0</v>
      </c>
      <c r="L357" s="391">
        <v>0</v>
      </c>
      <c r="M357" s="391">
        <v>0</v>
      </c>
      <c r="N357" s="391">
        <v>0</v>
      </c>
      <c r="O357" s="391">
        <v>0</v>
      </c>
      <c r="P357" s="391">
        <v>0</v>
      </c>
      <c r="Q357" s="391">
        <v>0</v>
      </c>
      <c r="R357" s="391">
        <v>0</v>
      </c>
      <c r="S357" s="391">
        <v>0</v>
      </c>
      <c r="T357" s="391">
        <v>0</v>
      </c>
      <c r="U357" s="391">
        <v>0</v>
      </c>
      <c r="V357" s="391">
        <v>0</v>
      </c>
      <c r="W357" s="391">
        <v>0</v>
      </c>
      <c r="X357" s="391">
        <v>0</v>
      </c>
      <c r="Y357" s="391">
        <v>0</v>
      </c>
      <c r="Z357" s="392">
        <f t="shared" si="63"/>
        <v>0</v>
      </c>
      <c r="AA357" s="395"/>
    </row>
    <row r="358" spans="1:27" s="394" customFormat="1" ht="12.75" customHeight="1">
      <c r="A358" s="394">
        <f t="shared" si="64"/>
        <v>15</v>
      </c>
      <c r="B358" s="431">
        <v>710407330080199</v>
      </c>
      <c r="C358" s="434" t="s">
        <v>740</v>
      </c>
      <c r="D358" s="389">
        <f>+IF(VLOOKUP(C358,'BG SISTEMA'!B340:G609,6,FALSE)=15,VLOOKUP('CA EF'!C358,'BG SISTEMA'!B340:F609,5,FALSE),0)</f>
        <v>586660000</v>
      </c>
      <c r="E358" s="390"/>
      <c r="F358" s="390"/>
      <c r="G358" s="391">
        <v>0</v>
      </c>
      <c r="H358" s="391">
        <f t="shared" si="62"/>
        <v>586660000</v>
      </c>
      <c r="I358" s="391">
        <v>0</v>
      </c>
      <c r="J358" s="391">
        <v>0</v>
      </c>
      <c r="K358" s="391">
        <f t="shared" ref="K358:K360" si="69">-$H358</f>
        <v>-586660000</v>
      </c>
      <c r="L358" s="391">
        <v>0</v>
      </c>
      <c r="M358" s="391">
        <v>0</v>
      </c>
      <c r="N358" s="391">
        <v>0</v>
      </c>
      <c r="O358" s="391">
        <v>0</v>
      </c>
      <c r="P358" s="391">
        <v>0</v>
      </c>
      <c r="Q358" s="391">
        <v>0</v>
      </c>
      <c r="R358" s="391">
        <v>0</v>
      </c>
      <c r="S358" s="391">
        <v>0</v>
      </c>
      <c r="T358" s="391">
        <v>0</v>
      </c>
      <c r="U358" s="391">
        <v>0</v>
      </c>
      <c r="V358" s="391">
        <v>0</v>
      </c>
      <c r="W358" s="391">
        <v>0</v>
      </c>
      <c r="X358" s="391">
        <v>0</v>
      </c>
      <c r="Y358" s="391">
        <v>0</v>
      </c>
      <c r="Z358" s="392">
        <f t="shared" si="63"/>
        <v>0</v>
      </c>
      <c r="AA358" s="393"/>
    </row>
    <row r="359" spans="1:27" s="394" customFormat="1" ht="12.75" customHeight="1">
      <c r="A359" s="394">
        <f t="shared" si="64"/>
        <v>13</v>
      </c>
      <c r="B359" s="432">
        <v>7104073300802</v>
      </c>
      <c r="C359" s="433" t="s">
        <v>738</v>
      </c>
      <c r="D359" s="389">
        <f>+IF(VLOOKUP(C359,'BG SISTEMA'!B341:G610,6,FALSE)=15,VLOOKUP('CA EF'!C359,'BG SISTEMA'!B341:F610,5,FALSE),0)</f>
        <v>0</v>
      </c>
      <c r="E359" s="390"/>
      <c r="F359" s="390"/>
      <c r="G359" s="391">
        <v>0</v>
      </c>
      <c r="H359" s="391">
        <f t="shared" si="62"/>
        <v>0</v>
      </c>
      <c r="I359" s="391">
        <v>0</v>
      </c>
      <c r="J359" s="391">
        <v>0</v>
      </c>
      <c r="K359" s="391">
        <v>0</v>
      </c>
      <c r="L359" s="391">
        <v>0</v>
      </c>
      <c r="M359" s="391">
        <v>0</v>
      </c>
      <c r="N359" s="391">
        <v>0</v>
      </c>
      <c r="O359" s="391">
        <v>0</v>
      </c>
      <c r="P359" s="391">
        <v>0</v>
      </c>
      <c r="Q359" s="391">
        <v>0</v>
      </c>
      <c r="R359" s="391">
        <v>0</v>
      </c>
      <c r="S359" s="391">
        <v>0</v>
      </c>
      <c r="T359" s="391">
        <v>0</v>
      </c>
      <c r="U359" s="391">
        <v>0</v>
      </c>
      <c r="V359" s="391">
        <v>0</v>
      </c>
      <c r="W359" s="391">
        <v>0</v>
      </c>
      <c r="X359" s="391">
        <v>0</v>
      </c>
      <c r="Y359" s="391">
        <v>0</v>
      </c>
      <c r="Z359" s="392">
        <f t="shared" si="63"/>
        <v>0</v>
      </c>
      <c r="AA359" s="395"/>
    </row>
    <row r="360" spans="1:27" s="394" customFormat="1" ht="12.75" customHeight="1">
      <c r="A360" s="394">
        <f t="shared" si="64"/>
        <v>15</v>
      </c>
      <c r="B360" s="431">
        <v>710407330080299</v>
      </c>
      <c r="C360" s="434" t="s">
        <v>742</v>
      </c>
      <c r="D360" s="389">
        <f>+IF(VLOOKUP(C360,'BG SISTEMA'!B342:G611,6,FALSE)=15,VLOOKUP('CA EF'!C360,'BG SISTEMA'!B342:F611,5,FALSE),0)</f>
        <v>9000</v>
      </c>
      <c r="E360" s="390"/>
      <c r="F360" s="390"/>
      <c r="G360" s="391">
        <v>0</v>
      </c>
      <c r="H360" s="391">
        <f t="shared" si="62"/>
        <v>9000</v>
      </c>
      <c r="I360" s="391">
        <v>0</v>
      </c>
      <c r="J360" s="391">
        <v>0</v>
      </c>
      <c r="K360" s="391">
        <f t="shared" si="69"/>
        <v>-9000</v>
      </c>
      <c r="L360" s="391">
        <v>0</v>
      </c>
      <c r="M360" s="391">
        <v>0</v>
      </c>
      <c r="N360" s="391">
        <v>0</v>
      </c>
      <c r="O360" s="391">
        <v>0</v>
      </c>
      <c r="P360" s="391">
        <v>0</v>
      </c>
      <c r="Q360" s="391">
        <v>0</v>
      </c>
      <c r="R360" s="391">
        <v>0</v>
      </c>
      <c r="S360" s="391">
        <v>0</v>
      </c>
      <c r="T360" s="391">
        <v>0</v>
      </c>
      <c r="U360" s="391">
        <v>0</v>
      </c>
      <c r="V360" s="391">
        <v>0</v>
      </c>
      <c r="W360" s="391">
        <v>0</v>
      </c>
      <c r="X360" s="391">
        <v>0</v>
      </c>
      <c r="Y360" s="391">
        <v>0</v>
      </c>
      <c r="Z360" s="392">
        <f t="shared" si="63"/>
        <v>0</v>
      </c>
      <c r="AA360" s="395"/>
    </row>
    <row r="361" spans="1:27" s="394" customFormat="1" ht="12.75" customHeight="1">
      <c r="A361" s="394">
        <f t="shared" si="64"/>
        <v>11</v>
      </c>
      <c r="B361" s="432">
        <v>71040733009</v>
      </c>
      <c r="C361" s="433" t="s">
        <v>100</v>
      </c>
      <c r="D361" s="389">
        <f>+IF(VLOOKUP(C361,'BG SISTEMA'!B343:G612,6,FALSE)=15,VLOOKUP('CA EF'!C361,'BG SISTEMA'!B343:F612,5,FALSE),0)</f>
        <v>0</v>
      </c>
      <c r="E361" s="390"/>
      <c r="F361" s="390"/>
      <c r="G361" s="391">
        <v>0</v>
      </c>
      <c r="H361" s="391">
        <f t="shared" si="62"/>
        <v>0</v>
      </c>
      <c r="I361" s="391">
        <v>0</v>
      </c>
      <c r="J361" s="391">
        <v>0</v>
      </c>
      <c r="K361" s="391">
        <v>0</v>
      </c>
      <c r="L361" s="391">
        <v>0</v>
      </c>
      <c r="M361" s="391">
        <v>0</v>
      </c>
      <c r="N361" s="391">
        <v>0</v>
      </c>
      <c r="O361" s="391">
        <v>0</v>
      </c>
      <c r="P361" s="391">
        <v>0</v>
      </c>
      <c r="Q361" s="391">
        <v>0</v>
      </c>
      <c r="R361" s="391">
        <v>0</v>
      </c>
      <c r="S361" s="391">
        <v>0</v>
      </c>
      <c r="T361" s="391">
        <v>0</v>
      </c>
      <c r="U361" s="391">
        <v>0</v>
      </c>
      <c r="V361" s="391">
        <v>0</v>
      </c>
      <c r="W361" s="391">
        <v>0</v>
      </c>
      <c r="X361" s="391">
        <v>0</v>
      </c>
      <c r="Y361" s="391">
        <v>0</v>
      </c>
      <c r="Z361" s="392">
        <f t="shared" si="63"/>
        <v>0</v>
      </c>
      <c r="AA361" s="395"/>
    </row>
    <row r="362" spans="1:27" s="394" customFormat="1" ht="12.75" customHeight="1">
      <c r="A362" s="394">
        <f t="shared" si="64"/>
        <v>13</v>
      </c>
      <c r="B362" s="432">
        <v>7104073300901</v>
      </c>
      <c r="C362" s="433" t="s">
        <v>100</v>
      </c>
      <c r="D362" s="389">
        <f>+IF(VLOOKUP(C362,'BG SISTEMA'!B344:G613,6,FALSE)=15,VLOOKUP('CA EF'!C362,'BG SISTEMA'!B344:F613,5,FALSE),0)</f>
        <v>0</v>
      </c>
      <c r="E362" s="390"/>
      <c r="F362" s="390"/>
      <c r="G362" s="391">
        <v>0</v>
      </c>
      <c r="H362" s="391">
        <f t="shared" si="62"/>
        <v>0</v>
      </c>
      <c r="I362" s="391">
        <v>0</v>
      </c>
      <c r="J362" s="391">
        <v>0</v>
      </c>
      <c r="K362" s="391">
        <v>0</v>
      </c>
      <c r="L362" s="391">
        <v>0</v>
      </c>
      <c r="M362" s="391">
        <v>0</v>
      </c>
      <c r="N362" s="391">
        <v>0</v>
      </c>
      <c r="O362" s="391">
        <v>0</v>
      </c>
      <c r="P362" s="391">
        <v>0</v>
      </c>
      <c r="Q362" s="391">
        <v>0</v>
      </c>
      <c r="R362" s="391">
        <v>0</v>
      </c>
      <c r="S362" s="391">
        <v>0</v>
      </c>
      <c r="T362" s="391">
        <v>0</v>
      </c>
      <c r="U362" s="391">
        <v>0</v>
      </c>
      <c r="V362" s="391">
        <v>0</v>
      </c>
      <c r="W362" s="391">
        <v>0</v>
      </c>
      <c r="X362" s="391">
        <v>0</v>
      </c>
      <c r="Y362" s="391">
        <v>0</v>
      </c>
      <c r="Z362" s="392">
        <f t="shared" si="63"/>
        <v>0</v>
      </c>
      <c r="AA362" s="395"/>
    </row>
    <row r="363" spans="1:27" s="394" customFormat="1" ht="12.75" customHeight="1">
      <c r="A363" s="394">
        <f t="shared" si="64"/>
        <v>15</v>
      </c>
      <c r="B363" s="431">
        <v>710407330090199</v>
      </c>
      <c r="C363" s="434" t="s">
        <v>745</v>
      </c>
      <c r="D363" s="389">
        <f>+IF(VLOOKUP(C363,'BG SISTEMA'!B345:G614,6,FALSE)=15,VLOOKUP('CA EF'!C363,'BG SISTEMA'!B345:F614,5,FALSE),0)</f>
        <v>111829351</v>
      </c>
      <c r="E363" s="390"/>
      <c r="F363" s="390"/>
      <c r="G363" s="391">
        <v>0</v>
      </c>
      <c r="H363" s="391">
        <f t="shared" si="62"/>
        <v>111829351</v>
      </c>
      <c r="I363" s="391">
        <v>0</v>
      </c>
      <c r="J363" s="391">
        <v>0</v>
      </c>
      <c r="K363" s="391">
        <f t="shared" ref="K363" si="70">-$H363</f>
        <v>-111829351</v>
      </c>
      <c r="L363" s="391">
        <v>0</v>
      </c>
      <c r="M363" s="391">
        <v>0</v>
      </c>
      <c r="N363" s="391">
        <v>0</v>
      </c>
      <c r="O363" s="391">
        <v>0</v>
      </c>
      <c r="P363" s="391">
        <v>0</v>
      </c>
      <c r="Q363" s="391">
        <v>0</v>
      </c>
      <c r="R363" s="391">
        <v>0</v>
      </c>
      <c r="S363" s="391">
        <v>0</v>
      </c>
      <c r="T363" s="391">
        <v>0</v>
      </c>
      <c r="U363" s="391">
        <v>0</v>
      </c>
      <c r="V363" s="391">
        <v>0</v>
      </c>
      <c r="W363" s="391">
        <v>0</v>
      </c>
      <c r="X363" s="391">
        <v>0</v>
      </c>
      <c r="Y363" s="391">
        <v>0</v>
      </c>
      <c r="Z363" s="392">
        <f t="shared" si="63"/>
        <v>0</v>
      </c>
      <c r="AA363" s="395"/>
    </row>
    <row r="364" spans="1:27" s="394" customFormat="1" ht="12.75" customHeight="1">
      <c r="A364" s="394">
        <f t="shared" si="64"/>
        <v>11</v>
      </c>
      <c r="B364" s="432">
        <v>71040733010</v>
      </c>
      <c r="C364" s="433" t="s">
        <v>747</v>
      </c>
      <c r="D364" s="389">
        <f>+IF(VLOOKUP(C364,'BG SISTEMA'!B346:G615,6,FALSE)=15,VLOOKUP('CA EF'!C364,'BG SISTEMA'!B346:F615,5,FALSE),0)</f>
        <v>0</v>
      </c>
      <c r="E364" s="390"/>
      <c r="F364" s="390"/>
      <c r="G364" s="391">
        <v>0</v>
      </c>
      <c r="H364" s="391">
        <f t="shared" si="62"/>
        <v>0</v>
      </c>
      <c r="I364" s="391">
        <v>0</v>
      </c>
      <c r="J364" s="391">
        <v>0</v>
      </c>
      <c r="K364" s="391">
        <v>0</v>
      </c>
      <c r="L364" s="391">
        <v>0</v>
      </c>
      <c r="M364" s="391">
        <v>0</v>
      </c>
      <c r="N364" s="391">
        <v>0</v>
      </c>
      <c r="O364" s="391">
        <v>0</v>
      </c>
      <c r="P364" s="391">
        <v>0</v>
      </c>
      <c r="Q364" s="391">
        <v>0</v>
      </c>
      <c r="R364" s="391">
        <v>0</v>
      </c>
      <c r="S364" s="391">
        <v>0</v>
      </c>
      <c r="T364" s="391">
        <v>0</v>
      </c>
      <c r="U364" s="391">
        <v>0</v>
      </c>
      <c r="V364" s="391">
        <v>0</v>
      </c>
      <c r="W364" s="391">
        <v>0</v>
      </c>
      <c r="X364" s="391">
        <v>0</v>
      </c>
      <c r="Y364" s="391">
        <v>0</v>
      </c>
      <c r="Z364" s="392">
        <f t="shared" si="63"/>
        <v>0</v>
      </c>
      <c r="AA364" s="393"/>
    </row>
    <row r="365" spans="1:27" s="394" customFormat="1" ht="12.75" customHeight="1">
      <c r="A365" s="394">
        <f t="shared" si="64"/>
        <v>13</v>
      </c>
      <c r="B365" s="432">
        <v>7104073301001</v>
      </c>
      <c r="C365" s="433" t="s">
        <v>747</v>
      </c>
      <c r="D365" s="389">
        <f>+IF(VLOOKUP(C365,'BG SISTEMA'!B347:G616,6,FALSE)=15,VLOOKUP('CA EF'!C365,'BG SISTEMA'!B347:F616,5,FALSE),0)</f>
        <v>0</v>
      </c>
      <c r="E365" s="390"/>
      <c r="F365" s="390"/>
      <c r="G365" s="391">
        <v>0</v>
      </c>
      <c r="H365" s="391">
        <f t="shared" si="62"/>
        <v>0</v>
      </c>
      <c r="I365" s="391">
        <v>0</v>
      </c>
      <c r="J365" s="391">
        <v>0</v>
      </c>
      <c r="K365" s="391">
        <v>0</v>
      </c>
      <c r="L365" s="391">
        <v>0</v>
      </c>
      <c r="M365" s="391">
        <v>0</v>
      </c>
      <c r="N365" s="391">
        <v>0</v>
      </c>
      <c r="O365" s="391">
        <v>0</v>
      </c>
      <c r="P365" s="391">
        <v>0</v>
      </c>
      <c r="Q365" s="391">
        <v>0</v>
      </c>
      <c r="R365" s="391">
        <v>0</v>
      </c>
      <c r="S365" s="391">
        <v>0</v>
      </c>
      <c r="T365" s="391">
        <v>0</v>
      </c>
      <c r="U365" s="391">
        <v>0</v>
      </c>
      <c r="V365" s="391">
        <v>0</v>
      </c>
      <c r="W365" s="391">
        <v>0</v>
      </c>
      <c r="X365" s="391">
        <v>0</v>
      </c>
      <c r="Y365" s="391">
        <v>0</v>
      </c>
      <c r="Z365" s="392">
        <f t="shared" si="63"/>
        <v>0</v>
      </c>
      <c r="AA365" s="395"/>
    </row>
    <row r="366" spans="1:27" s="394" customFormat="1" ht="12.75" customHeight="1">
      <c r="A366" s="394">
        <f t="shared" si="64"/>
        <v>15</v>
      </c>
      <c r="B366" s="431">
        <v>710407330100199</v>
      </c>
      <c r="C366" s="434" t="s">
        <v>749</v>
      </c>
      <c r="D366" s="389">
        <f>+IF(VLOOKUP(C366,'BG SISTEMA'!B348:G617,6,FALSE)=15,VLOOKUP('CA EF'!C366,'BG SISTEMA'!B348:F617,5,FALSE),0)</f>
        <v>29540000</v>
      </c>
      <c r="E366" s="390"/>
      <c r="F366" s="390"/>
      <c r="G366" s="391">
        <v>0</v>
      </c>
      <c r="H366" s="391">
        <f t="shared" si="62"/>
        <v>29540000</v>
      </c>
      <c r="I366" s="391">
        <v>0</v>
      </c>
      <c r="J366" s="391">
        <v>0</v>
      </c>
      <c r="K366" s="391">
        <f t="shared" ref="K366" si="71">-$H366</f>
        <v>-29540000</v>
      </c>
      <c r="L366" s="391">
        <v>0</v>
      </c>
      <c r="M366" s="391">
        <v>0</v>
      </c>
      <c r="N366" s="391">
        <v>0</v>
      </c>
      <c r="O366" s="391">
        <v>0</v>
      </c>
      <c r="P366" s="391">
        <v>0</v>
      </c>
      <c r="Q366" s="391">
        <v>0</v>
      </c>
      <c r="R366" s="391">
        <v>0</v>
      </c>
      <c r="S366" s="391">
        <v>0</v>
      </c>
      <c r="T366" s="391">
        <v>0</v>
      </c>
      <c r="U366" s="391">
        <v>0</v>
      </c>
      <c r="V366" s="391">
        <v>0</v>
      </c>
      <c r="W366" s="391">
        <v>0</v>
      </c>
      <c r="X366" s="391">
        <v>0</v>
      </c>
      <c r="Y366" s="391">
        <v>0</v>
      </c>
      <c r="Z366" s="392">
        <f t="shared" si="63"/>
        <v>0</v>
      </c>
      <c r="AA366" s="395"/>
    </row>
    <row r="367" spans="1:27" s="394" customFormat="1" ht="12.75" customHeight="1">
      <c r="A367" s="394">
        <f t="shared" si="64"/>
        <v>11</v>
      </c>
      <c r="B367" s="432">
        <v>71040733012</v>
      </c>
      <c r="C367" s="433" t="s">
        <v>751</v>
      </c>
      <c r="D367" s="389">
        <f>+IF(VLOOKUP(C367,'BG SISTEMA'!B349:G618,6,FALSE)=15,VLOOKUP('CA EF'!C367,'BG SISTEMA'!B349:F618,5,FALSE),0)</f>
        <v>0</v>
      </c>
      <c r="E367" s="390"/>
      <c r="F367" s="390"/>
      <c r="G367" s="391">
        <v>0</v>
      </c>
      <c r="H367" s="391">
        <f t="shared" si="62"/>
        <v>0</v>
      </c>
      <c r="I367" s="391">
        <v>0</v>
      </c>
      <c r="J367" s="391">
        <v>0</v>
      </c>
      <c r="K367" s="391">
        <v>0</v>
      </c>
      <c r="L367" s="391">
        <v>0</v>
      </c>
      <c r="M367" s="391">
        <v>0</v>
      </c>
      <c r="N367" s="391">
        <v>0</v>
      </c>
      <c r="O367" s="391">
        <v>0</v>
      </c>
      <c r="P367" s="391">
        <v>0</v>
      </c>
      <c r="Q367" s="391">
        <v>0</v>
      </c>
      <c r="R367" s="391">
        <v>0</v>
      </c>
      <c r="S367" s="391">
        <v>0</v>
      </c>
      <c r="T367" s="391">
        <v>0</v>
      </c>
      <c r="U367" s="391">
        <v>0</v>
      </c>
      <c r="V367" s="391">
        <v>0</v>
      </c>
      <c r="W367" s="391">
        <v>0</v>
      </c>
      <c r="X367" s="391">
        <v>0</v>
      </c>
      <c r="Y367" s="391">
        <v>0</v>
      </c>
      <c r="Z367" s="392">
        <f t="shared" si="63"/>
        <v>0</v>
      </c>
      <c r="AA367" s="395"/>
    </row>
    <row r="368" spans="1:27" s="394" customFormat="1" ht="12.75" customHeight="1">
      <c r="A368" s="394">
        <f t="shared" si="64"/>
        <v>13</v>
      </c>
      <c r="B368" s="432">
        <v>7104073301201</v>
      </c>
      <c r="C368" s="433" t="s">
        <v>751</v>
      </c>
      <c r="D368" s="389">
        <f>+IF(VLOOKUP(C368,'BG SISTEMA'!B350:G619,6,FALSE)=15,VLOOKUP('CA EF'!C368,'BG SISTEMA'!B350:F619,5,FALSE),0)</f>
        <v>0</v>
      </c>
      <c r="E368" s="390"/>
      <c r="F368" s="390"/>
      <c r="G368" s="391">
        <v>0</v>
      </c>
      <c r="H368" s="391">
        <f t="shared" si="62"/>
        <v>0</v>
      </c>
      <c r="I368" s="391">
        <v>0</v>
      </c>
      <c r="J368" s="391">
        <v>0</v>
      </c>
      <c r="K368" s="391">
        <v>0</v>
      </c>
      <c r="L368" s="391">
        <v>0</v>
      </c>
      <c r="M368" s="391">
        <v>0</v>
      </c>
      <c r="N368" s="391">
        <v>0</v>
      </c>
      <c r="O368" s="391">
        <v>0</v>
      </c>
      <c r="P368" s="391">
        <v>0</v>
      </c>
      <c r="Q368" s="391">
        <v>0</v>
      </c>
      <c r="R368" s="391">
        <v>0</v>
      </c>
      <c r="S368" s="391">
        <v>0</v>
      </c>
      <c r="T368" s="391">
        <v>0</v>
      </c>
      <c r="U368" s="391">
        <v>0</v>
      </c>
      <c r="V368" s="391">
        <v>0</v>
      </c>
      <c r="W368" s="391">
        <v>0</v>
      </c>
      <c r="X368" s="391">
        <v>0</v>
      </c>
      <c r="Y368" s="391">
        <v>0</v>
      </c>
      <c r="Z368" s="392">
        <f t="shared" si="63"/>
        <v>0</v>
      </c>
      <c r="AA368" s="395"/>
    </row>
    <row r="369" spans="1:27" s="394" customFormat="1" ht="12.75" customHeight="1">
      <c r="A369" s="394">
        <f t="shared" si="64"/>
        <v>15</v>
      </c>
      <c r="B369" s="431">
        <v>710407330120199</v>
      </c>
      <c r="C369" s="434" t="s">
        <v>753</v>
      </c>
      <c r="D369" s="389">
        <f>+IF(VLOOKUP(C369,'BG SISTEMA'!B351:G620,6,FALSE)=15,VLOOKUP('CA EF'!C369,'BG SISTEMA'!B351:F620,5,FALSE),0)</f>
        <v>125720225</v>
      </c>
      <c r="E369" s="390"/>
      <c r="F369" s="390"/>
      <c r="G369" s="391">
        <v>0</v>
      </c>
      <c r="H369" s="391">
        <f t="shared" si="62"/>
        <v>125720225</v>
      </c>
      <c r="I369" s="391">
        <v>0</v>
      </c>
      <c r="J369" s="391">
        <v>0</v>
      </c>
      <c r="K369" s="391">
        <v>0</v>
      </c>
      <c r="L369" s="391">
        <v>0</v>
      </c>
      <c r="M369" s="391">
        <v>0</v>
      </c>
      <c r="N369" s="391">
        <f t="shared" ref="N369" si="72">-$H369</f>
        <v>-125720225</v>
      </c>
      <c r="O369" s="391">
        <v>0</v>
      </c>
      <c r="P369" s="391">
        <v>0</v>
      </c>
      <c r="Q369" s="391">
        <v>0</v>
      </c>
      <c r="R369" s="391">
        <v>0</v>
      </c>
      <c r="S369" s="391">
        <v>0</v>
      </c>
      <c r="T369" s="391">
        <v>0</v>
      </c>
      <c r="U369" s="391">
        <v>0</v>
      </c>
      <c r="V369" s="391">
        <v>0</v>
      </c>
      <c r="W369" s="391">
        <v>0</v>
      </c>
      <c r="X369" s="391">
        <v>0</v>
      </c>
      <c r="Y369" s="391">
        <v>0</v>
      </c>
      <c r="Z369" s="392">
        <f t="shared" si="63"/>
        <v>0</v>
      </c>
      <c r="AA369" s="393"/>
    </row>
    <row r="370" spans="1:27" s="394" customFormat="1" ht="12.75" customHeight="1">
      <c r="A370" s="394">
        <f t="shared" si="64"/>
        <v>11</v>
      </c>
      <c r="B370" s="432">
        <v>71040733035</v>
      </c>
      <c r="C370" s="433" t="s">
        <v>772</v>
      </c>
      <c r="D370" s="389">
        <f>+IF(VLOOKUP(C370,'BG SISTEMA'!B352:G621,6,FALSE)=15,VLOOKUP('CA EF'!C370,'BG SISTEMA'!B352:F621,5,FALSE),0)</f>
        <v>0</v>
      </c>
      <c r="E370" s="390"/>
      <c r="F370" s="390"/>
      <c r="G370" s="391">
        <v>0</v>
      </c>
      <c r="H370" s="391">
        <f t="shared" si="62"/>
        <v>0</v>
      </c>
      <c r="I370" s="391">
        <v>0</v>
      </c>
      <c r="J370" s="391">
        <v>0</v>
      </c>
      <c r="K370" s="391">
        <v>0</v>
      </c>
      <c r="L370" s="391">
        <v>0</v>
      </c>
      <c r="M370" s="391">
        <v>0</v>
      </c>
      <c r="N370" s="391">
        <v>0</v>
      </c>
      <c r="O370" s="391">
        <v>0</v>
      </c>
      <c r="P370" s="391">
        <v>0</v>
      </c>
      <c r="Q370" s="391">
        <v>0</v>
      </c>
      <c r="R370" s="391">
        <v>0</v>
      </c>
      <c r="S370" s="391">
        <v>0</v>
      </c>
      <c r="T370" s="391">
        <v>0</v>
      </c>
      <c r="U370" s="391">
        <v>0</v>
      </c>
      <c r="V370" s="391">
        <v>0</v>
      </c>
      <c r="W370" s="391">
        <v>0</v>
      </c>
      <c r="X370" s="391">
        <v>0</v>
      </c>
      <c r="Y370" s="391">
        <v>0</v>
      </c>
      <c r="Z370" s="392">
        <f t="shared" si="63"/>
        <v>0</v>
      </c>
      <c r="AA370" s="395"/>
    </row>
    <row r="371" spans="1:27" s="394" customFormat="1" ht="12.75" customHeight="1">
      <c r="A371" s="394">
        <f t="shared" si="64"/>
        <v>13</v>
      </c>
      <c r="B371" s="432">
        <v>7104073303501</v>
      </c>
      <c r="C371" s="433" t="s">
        <v>1172</v>
      </c>
      <c r="D371" s="389">
        <f>+IF(VLOOKUP(C371,'BG SISTEMA'!B353:G622,6,FALSE)=15,VLOOKUP('CA EF'!C371,'BG SISTEMA'!B353:F622,5,FALSE),0)</f>
        <v>0</v>
      </c>
      <c r="E371" s="390"/>
      <c r="F371" s="390"/>
      <c r="G371" s="391">
        <v>0</v>
      </c>
      <c r="H371" s="391">
        <f t="shared" si="62"/>
        <v>0</v>
      </c>
      <c r="I371" s="391">
        <v>0</v>
      </c>
      <c r="J371" s="391">
        <v>0</v>
      </c>
      <c r="K371" s="391">
        <v>0</v>
      </c>
      <c r="L371" s="391">
        <v>0</v>
      </c>
      <c r="M371" s="391">
        <v>0</v>
      </c>
      <c r="N371" s="391">
        <v>0</v>
      </c>
      <c r="O371" s="391">
        <v>0</v>
      </c>
      <c r="P371" s="391">
        <v>0</v>
      </c>
      <c r="Q371" s="391">
        <v>0</v>
      </c>
      <c r="R371" s="391">
        <v>0</v>
      </c>
      <c r="S371" s="391">
        <v>0</v>
      </c>
      <c r="T371" s="391">
        <v>0</v>
      </c>
      <c r="U371" s="391">
        <v>0</v>
      </c>
      <c r="V371" s="391">
        <v>0</v>
      </c>
      <c r="W371" s="391">
        <v>0</v>
      </c>
      <c r="X371" s="391">
        <v>0</v>
      </c>
      <c r="Y371" s="391">
        <v>0</v>
      </c>
      <c r="Z371" s="392">
        <f t="shared" si="63"/>
        <v>0</v>
      </c>
      <c r="AA371" s="395"/>
    </row>
    <row r="372" spans="1:27" s="394" customFormat="1" ht="12.75" customHeight="1">
      <c r="A372" s="394">
        <f t="shared" si="64"/>
        <v>15</v>
      </c>
      <c r="B372" s="431">
        <v>710407330350101</v>
      </c>
      <c r="C372" s="434" t="s">
        <v>1173</v>
      </c>
      <c r="D372" s="389">
        <f>+IF(VLOOKUP(C372,'BG SISTEMA'!B354:G623,6,FALSE)=15,VLOOKUP('CA EF'!C372,'BG SISTEMA'!B354:F623,5,FALSE),0)</f>
        <v>119472477</v>
      </c>
      <c r="E372" s="390"/>
      <c r="F372" s="390"/>
      <c r="G372" s="391">
        <v>0</v>
      </c>
      <c r="H372" s="391">
        <f t="shared" si="62"/>
        <v>119472477</v>
      </c>
      <c r="I372" s="391">
        <v>0</v>
      </c>
      <c r="J372" s="391">
        <v>0</v>
      </c>
      <c r="K372" s="391">
        <v>0</v>
      </c>
      <c r="L372" s="391">
        <v>0</v>
      </c>
      <c r="M372" s="391">
        <v>0</v>
      </c>
      <c r="N372" s="391">
        <f t="shared" ref="N372:N374" si="73">-$H372</f>
        <v>-119472477</v>
      </c>
      <c r="O372" s="391">
        <v>0</v>
      </c>
      <c r="P372" s="391">
        <v>0</v>
      </c>
      <c r="Q372" s="391">
        <v>0</v>
      </c>
      <c r="R372" s="391">
        <v>0</v>
      </c>
      <c r="S372" s="391">
        <v>0</v>
      </c>
      <c r="T372" s="391">
        <v>0</v>
      </c>
      <c r="U372" s="391">
        <v>0</v>
      </c>
      <c r="V372" s="391">
        <v>0</v>
      </c>
      <c r="W372" s="391">
        <v>0</v>
      </c>
      <c r="X372" s="391">
        <v>0</v>
      </c>
      <c r="Y372" s="391">
        <v>0</v>
      </c>
      <c r="Z372" s="392">
        <f t="shared" si="63"/>
        <v>0</v>
      </c>
      <c r="AA372" s="395"/>
    </row>
    <row r="373" spans="1:27" s="394" customFormat="1" ht="12.75" customHeight="1">
      <c r="A373" s="394">
        <f t="shared" si="64"/>
        <v>13</v>
      </c>
      <c r="B373" s="432">
        <v>7104073303502</v>
      </c>
      <c r="C373" s="433" t="s">
        <v>1175</v>
      </c>
      <c r="D373" s="389">
        <f>+IF(VLOOKUP(C373,'BG SISTEMA'!B355:G624,6,FALSE)=15,VLOOKUP('CA EF'!C373,'BG SISTEMA'!B355:F624,5,FALSE),0)</f>
        <v>0</v>
      </c>
      <c r="E373" s="390"/>
      <c r="F373" s="390"/>
      <c r="G373" s="391">
        <v>0</v>
      </c>
      <c r="H373" s="391">
        <f t="shared" si="62"/>
        <v>0</v>
      </c>
      <c r="I373" s="391">
        <v>0</v>
      </c>
      <c r="J373" s="391">
        <v>0</v>
      </c>
      <c r="K373" s="391">
        <v>0</v>
      </c>
      <c r="L373" s="391">
        <v>0</v>
      </c>
      <c r="M373" s="391">
        <v>0</v>
      </c>
      <c r="N373" s="391">
        <v>0</v>
      </c>
      <c r="O373" s="391">
        <v>0</v>
      </c>
      <c r="P373" s="391">
        <v>0</v>
      </c>
      <c r="Q373" s="391">
        <v>0</v>
      </c>
      <c r="R373" s="391">
        <v>0</v>
      </c>
      <c r="S373" s="391">
        <v>0</v>
      </c>
      <c r="T373" s="391">
        <v>0</v>
      </c>
      <c r="U373" s="391">
        <v>0</v>
      </c>
      <c r="V373" s="391">
        <v>0</v>
      </c>
      <c r="W373" s="391">
        <v>0</v>
      </c>
      <c r="X373" s="391">
        <v>0</v>
      </c>
      <c r="Y373" s="391">
        <v>0</v>
      </c>
      <c r="Z373" s="392">
        <f t="shared" si="63"/>
        <v>0</v>
      </c>
      <c r="AA373" s="395"/>
    </row>
    <row r="374" spans="1:27" s="394" customFormat="1" ht="12.75" customHeight="1">
      <c r="A374" s="394">
        <f t="shared" si="64"/>
        <v>15</v>
      </c>
      <c r="B374" s="431">
        <v>710407330350299</v>
      </c>
      <c r="C374" s="434" t="s">
        <v>1177</v>
      </c>
      <c r="D374" s="389">
        <f>+IF(VLOOKUP(C374,'BG SISTEMA'!B356:G625,6,FALSE)=15,VLOOKUP('CA EF'!C374,'BG SISTEMA'!B356:F625,5,FALSE),0)</f>
        <v>1145457</v>
      </c>
      <c r="E374" s="390"/>
      <c r="F374" s="390"/>
      <c r="G374" s="391">
        <v>0</v>
      </c>
      <c r="H374" s="391">
        <f t="shared" si="62"/>
        <v>1145457</v>
      </c>
      <c r="I374" s="391">
        <v>0</v>
      </c>
      <c r="J374" s="391">
        <v>0</v>
      </c>
      <c r="K374" s="391">
        <v>0</v>
      </c>
      <c r="L374" s="391">
        <v>0</v>
      </c>
      <c r="M374" s="391">
        <v>0</v>
      </c>
      <c r="N374" s="391">
        <f t="shared" si="73"/>
        <v>-1145457</v>
      </c>
      <c r="O374" s="391">
        <v>0</v>
      </c>
      <c r="P374" s="391">
        <v>0</v>
      </c>
      <c r="Q374" s="391">
        <v>0</v>
      </c>
      <c r="R374" s="391">
        <v>0</v>
      </c>
      <c r="S374" s="391">
        <v>0</v>
      </c>
      <c r="T374" s="391">
        <v>0</v>
      </c>
      <c r="U374" s="391">
        <v>0</v>
      </c>
      <c r="V374" s="391">
        <v>0</v>
      </c>
      <c r="W374" s="391">
        <v>0</v>
      </c>
      <c r="X374" s="391">
        <v>0</v>
      </c>
      <c r="Y374" s="391">
        <v>0</v>
      </c>
      <c r="Z374" s="392">
        <f t="shared" si="63"/>
        <v>0</v>
      </c>
      <c r="AA374" s="395"/>
    </row>
    <row r="375" spans="1:27" s="394" customFormat="1" ht="12.75" customHeight="1">
      <c r="A375" s="394">
        <f t="shared" si="64"/>
        <v>11</v>
      </c>
      <c r="B375" s="432">
        <v>71040733046</v>
      </c>
      <c r="C375" s="433" t="s">
        <v>783</v>
      </c>
      <c r="D375" s="389">
        <f>+IF(VLOOKUP(C375,'BG SISTEMA'!B357:G626,6,FALSE)=15,VLOOKUP('CA EF'!C375,'BG SISTEMA'!B357:F626,5,FALSE),0)</f>
        <v>0</v>
      </c>
      <c r="E375" s="390"/>
      <c r="F375" s="390"/>
      <c r="G375" s="391">
        <v>0</v>
      </c>
      <c r="H375" s="391">
        <f t="shared" si="62"/>
        <v>0</v>
      </c>
      <c r="I375" s="391">
        <v>0</v>
      </c>
      <c r="J375" s="391">
        <v>0</v>
      </c>
      <c r="K375" s="391">
        <v>0</v>
      </c>
      <c r="L375" s="391">
        <v>0</v>
      </c>
      <c r="M375" s="391">
        <v>0</v>
      </c>
      <c r="N375" s="391">
        <v>0</v>
      </c>
      <c r="O375" s="391">
        <v>0</v>
      </c>
      <c r="P375" s="391">
        <v>0</v>
      </c>
      <c r="Q375" s="391">
        <v>0</v>
      </c>
      <c r="R375" s="391">
        <v>0</v>
      </c>
      <c r="S375" s="391">
        <v>0</v>
      </c>
      <c r="T375" s="391">
        <v>0</v>
      </c>
      <c r="U375" s="391">
        <v>0</v>
      </c>
      <c r="V375" s="391">
        <v>0</v>
      </c>
      <c r="W375" s="391">
        <v>0</v>
      </c>
      <c r="X375" s="391">
        <v>0</v>
      </c>
      <c r="Y375" s="391">
        <v>0</v>
      </c>
      <c r="Z375" s="392">
        <f t="shared" si="63"/>
        <v>0</v>
      </c>
      <c r="AA375" s="395"/>
    </row>
    <row r="376" spans="1:27" s="394" customFormat="1" ht="12.75" customHeight="1">
      <c r="A376" s="394">
        <f t="shared" si="64"/>
        <v>13</v>
      </c>
      <c r="B376" s="432">
        <v>7104073304601</v>
      </c>
      <c r="C376" s="433" t="s">
        <v>783</v>
      </c>
      <c r="D376" s="389">
        <f>+IF(VLOOKUP(C376,'BG SISTEMA'!B358:G627,6,FALSE)=15,VLOOKUP('CA EF'!C376,'BG SISTEMA'!B358:F627,5,FALSE),0)</f>
        <v>0</v>
      </c>
      <c r="E376" s="390"/>
      <c r="F376" s="390"/>
      <c r="G376" s="391">
        <v>0</v>
      </c>
      <c r="H376" s="391">
        <f t="shared" ref="H376:H402" si="74">+D376+E376-F376-G376</f>
        <v>0</v>
      </c>
      <c r="I376" s="391">
        <v>0</v>
      </c>
      <c r="J376" s="391">
        <v>0</v>
      </c>
      <c r="K376" s="391">
        <v>0</v>
      </c>
      <c r="L376" s="391">
        <v>0</v>
      </c>
      <c r="M376" s="391">
        <v>0</v>
      </c>
      <c r="N376" s="391">
        <v>0</v>
      </c>
      <c r="O376" s="391">
        <v>0</v>
      </c>
      <c r="P376" s="391">
        <v>0</v>
      </c>
      <c r="Q376" s="391">
        <v>0</v>
      </c>
      <c r="R376" s="391">
        <v>0</v>
      </c>
      <c r="S376" s="391">
        <v>0</v>
      </c>
      <c r="T376" s="391">
        <v>0</v>
      </c>
      <c r="U376" s="391">
        <v>0</v>
      </c>
      <c r="V376" s="391">
        <v>0</v>
      </c>
      <c r="W376" s="391">
        <v>0</v>
      </c>
      <c r="X376" s="391">
        <v>0</v>
      </c>
      <c r="Y376" s="391">
        <v>0</v>
      </c>
      <c r="Z376" s="392">
        <f t="shared" si="63"/>
        <v>0</v>
      </c>
      <c r="AA376" s="393"/>
    </row>
    <row r="377" spans="1:27" s="394" customFormat="1" ht="12.75" customHeight="1">
      <c r="A377" s="394">
        <f t="shared" si="64"/>
        <v>15</v>
      </c>
      <c r="B377" s="431">
        <v>710407330460199</v>
      </c>
      <c r="C377" s="434" t="s">
        <v>785</v>
      </c>
      <c r="D377" s="389">
        <f>+IF(VLOOKUP(C377,'BG SISTEMA'!B359:G628,6,FALSE)=15,VLOOKUP('CA EF'!C377,'BG SISTEMA'!B359:F628,5,FALSE),0)</f>
        <v>8645587</v>
      </c>
      <c r="E377" s="390"/>
      <c r="F377" s="390"/>
      <c r="G377" s="391">
        <v>0</v>
      </c>
      <c r="H377" s="391">
        <f t="shared" si="74"/>
        <v>8645587</v>
      </c>
      <c r="I377" s="391">
        <v>0</v>
      </c>
      <c r="J377" s="391">
        <v>0</v>
      </c>
      <c r="K377" s="391">
        <v>0</v>
      </c>
      <c r="L377" s="391">
        <v>0</v>
      </c>
      <c r="M377" s="391">
        <v>0</v>
      </c>
      <c r="N377" s="391">
        <f t="shared" ref="N377" si="75">-$H377</f>
        <v>-8645587</v>
      </c>
      <c r="O377" s="391">
        <v>0</v>
      </c>
      <c r="P377" s="391">
        <v>0</v>
      </c>
      <c r="Q377" s="391">
        <v>0</v>
      </c>
      <c r="R377" s="391">
        <v>0</v>
      </c>
      <c r="S377" s="391">
        <v>0</v>
      </c>
      <c r="T377" s="391">
        <v>0</v>
      </c>
      <c r="U377" s="391">
        <v>0</v>
      </c>
      <c r="V377" s="391">
        <v>0</v>
      </c>
      <c r="W377" s="391">
        <v>0</v>
      </c>
      <c r="X377" s="391">
        <v>0</v>
      </c>
      <c r="Y377" s="391">
        <v>0</v>
      </c>
      <c r="Z377" s="392">
        <f t="shared" si="63"/>
        <v>0</v>
      </c>
      <c r="AA377" s="395"/>
    </row>
    <row r="378" spans="1:27" s="394" customFormat="1" ht="12.75" customHeight="1">
      <c r="A378" s="394">
        <f t="shared" si="64"/>
        <v>8</v>
      </c>
      <c r="B378" s="432">
        <v>71040735</v>
      </c>
      <c r="C378" s="433" t="s">
        <v>273</v>
      </c>
      <c r="D378" s="389">
        <f>+IF(VLOOKUP(C378,'BG SISTEMA'!B360:G629,6,FALSE)=15,VLOOKUP('CA EF'!C378,'BG SISTEMA'!B360:F629,5,FALSE),0)</f>
        <v>0</v>
      </c>
      <c r="E378" s="390"/>
      <c r="F378" s="390"/>
      <c r="G378" s="391">
        <v>0</v>
      </c>
      <c r="H378" s="391">
        <f t="shared" si="74"/>
        <v>0</v>
      </c>
      <c r="I378" s="391">
        <v>0</v>
      </c>
      <c r="J378" s="391">
        <v>0</v>
      </c>
      <c r="K378" s="391">
        <v>0</v>
      </c>
      <c r="L378" s="391">
        <v>0</v>
      </c>
      <c r="M378" s="391">
        <v>0</v>
      </c>
      <c r="N378" s="391">
        <v>0</v>
      </c>
      <c r="O378" s="391">
        <v>0</v>
      </c>
      <c r="P378" s="391">
        <v>0</v>
      </c>
      <c r="Q378" s="391">
        <v>0</v>
      </c>
      <c r="R378" s="391">
        <v>0</v>
      </c>
      <c r="S378" s="391">
        <v>0</v>
      </c>
      <c r="T378" s="391">
        <v>0</v>
      </c>
      <c r="U378" s="391">
        <v>0</v>
      </c>
      <c r="V378" s="391">
        <v>0</v>
      </c>
      <c r="W378" s="391">
        <v>0</v>
      </c>
      <c r="X378" s="391">
        <v>0</v>
      </c>
      <c r="Y378" s="391">
        <v>0</v>
      </c>
      <c r="Z378" s="392">
        <f t="shared" si="63"/>
        <v>0</v>
      </c>
      <c r="AA378" s="395"/>
    </row>
    <row r="379" spans="1:27" s="394" customFormat="1" ht="12.75" customHeight="1">
      <c r="A379" s="394">
        <f t="shared" si="64"/>
        <v>11</v>
      </c>
      <c r="B379" s="432">
        <v>71040735004</v>
      </c>
      <c r="C379" s="433" t="s">
        <v>797</v>
      </c>
      <c r="D379" s="389">
        <f>+IF(VLOOKUP(C379,'BG SISTEMA'!B361:G630,6,FALSE)=15,VLOOKUP('CA EF'!C379,'BG SISTEMA'!B361:F630,5,FALSE),0)</f>
        <v>0</v>
      </c>
      <c r="E379" s="390"/>
      <c r="F379" s="390"/>
      <c r="G379" s="391">
        <v>0</v>
      </c>
      <c r="H379" s="391">
        <f t="shared" si="74"/>
        <v>0</v>
      </c>
      <c r="I379" s="391">
        <v>0</v>
      </c>
      <c r="J379" s="391">
        <v>0</v>
      </c>
      <c r="K379" s="391">
        <v>0</v>
      </c>
      <c r="L379" s="391">
        <v>0</v>
      </c>
      <c r="M379" s="391">
        <v>0</v>
      </c>
      <c r="N379" s="391">
        <v>0</v>
      </c>
      <c r="O379" s="391">
        <v>0</v>
      </c>
      <c r="P379" s="391">
        <v>0</v>
      </c>
      <c r="Q379" s="391">
        <v>0</v>
      </c>
      <c r="R379" s="391">
        <v>0</v>
      </c>
      <c r="S379" s="391">
        <v>0</v>
      </c>
      <c r="T379" s="391">
        <v>0</v>
      </c>
      <c r="U379" s="391">
        <v>0</v>
      </c>
      <c r="V379" s="391">
        <v>0</v>
      </c>
      <c r="W379" s="391">
        <v>0</v>
      </c>
      <c r="X379" s="391">
        <v>0</v>
      </c>
      <c r="Y379" s="391">
        <v>0</v>
      </c>
      <c r="Z379" s="392">
        <f t="shared" si="63"/>
        <v>0</v>
      </c>
      <c r="AA379" s="395"/>
    </row>
    <row r="380" spans="1:27" s="394" customFormat="1" ht="12.75" customHeight="1">
      <c r="A380" s="394">
        <f t="shared" si="64"/>
        <v>13</v>
      </c>
      <c r="B380" s="432">
        <v>7104073500401</v>
      </c>
      <c r="C380" s="433" t="s">
        <v>1180</v>
      </c>
      <c r="D380" s="389">
        <f>+IF(VLOOKUP(C380,'BG SISTEMA'!B362:G631,6,FALSE)=15,VLOOKUP('CA EF'!C380,'BG SISTEMA'!B362:F631,5,FALSE),0)</f>
        <v>0</v>
      </c>
      <c r="E380" s="390"/>
      <c r="F380" s="390"/>
      <c r="G380" s="391">
        <v>0</v>
      </c>
      <c r="H380" s="391">
        <f t="shared" si="74"/>
        <v>0</v>
      </c>
      <c r="I380" s="391">
        <v>0</v>
      </c>
      <c r="J380" s="391">
        <v>0</v>
      </c>
      <c r="K380" s="391">
        <v>0</v>
      </c>
      <c r="L380" s="391">
        <v>0</v>
      </c>
      <c r="M380" s="391">
        <v>0</v>
      </c>
      <c r="N380" s="391">
        <v>0</v>
      </c>
      <c r="O380" s="391">
        <v>0</v>
      </c>
      <c r="P380" s="391">
        <v>0</v>
      </c>
      <c r="Q380" s="391">
        <v>0</v>
      </c>
      <c r="R380" s="391">
        <v>0</v>
      </c>
      <c r="S380" s="391">
        <v>0</v>
      </c>
      <c r="T380" s="391">
        <v>0</v>
      </c>
      <c r="U380" s="391">
        <v>0</v>
      </c>
      <c r="V380" s="391">
        <v>0</v>
      </c>
      <c r="W380" s="391">
        <v>0</v>
      </c>
      <c r="X380" s="391">
        <v>0</v>
      </c>
      <c r="Y380" s="391">
        <v>0</v>
      </c>
      <c r="Z380" s="392">
        <f t="shared" si="63"/>
        <v>0</v>
      </c>
      <c r="AA380" s="395"/>
    </row>
    <row r="381" spans="1:27" s="394" customFormat="1" ht="12.75" customHeight="1">
      <c r="A381" s="394">
        <f t="shared" si="64"/>
        <v>15</v>
      </c>
      <c r="B381" s="431">
        <v>710407350040101</v>
      </c>
      <c r="C381" s="434" t="s">
        <v>799</v>
      </c>
      <c r="D381" s="389">
        <f>+IF(VLOOKUP(C381,'BG SISTEMA'!B363:G632,6,FALSE)=15,VLOOKUP('CA EF'!C381,'BG SISTEMA'!B363:F632,5,FALSE),0)</f>
        <v>1350044</v>
      </c>
      <c r="E381" s="390"/>
      <c r="F381" s="390"/>
      <c r="G381" s="391">
        <v>0</v>
      </c>
      <c r="H381" s="391">
        <f t="shared" si="74"/>
        <v>1350044</v>
      </c>
      <c r="I381" s="391">
        <v>0</v>
      </c>
      <c r="J381" s="391">
        <v>0</v>
      </c>
      <c r="K381" s="391">
        <v>0</v>
      </c>
      <c r="L381" s="391">
        <v>0</v>
      </c>
      <c r="M381" s="391">
        <v>0</v>
      </c>
      <c r="N381" s="391">
        <f t="shared" ref="N381:N387" si="76">-$H381</f>
        <v>-1350044</v>
      </c>
      <c r="O381" s="391">
        <v>0</v>
      </c>
      <c r="P381" s="391">
        <v>0</v>
      </c>
      <c r="Q381" s="391">
        <v>0</v>
      </c>
      <c r="R381" s="391">
        <v>0</v>
      </c>
      <c r="S381" s="391">
        <v>0</v>
      </c>
      <c r="T381" s="391">
        <v>0</v>
      </c>
      <c r="U381" s="391">
        <v>0</v>
      </c>
      <c r="V381" s="391">
        <v>0</v>
      </c>
      <c r="W381" s="391">
        <v>0</v>
      </c>
      <c r="X381" s="391">
        <v>0</v>
      </c>
      <c r="Y381" s="391">
        <v>0</v>
      </c>
      <c r="Z381" s="392">
        <f t="shared" ref="Z381:Z402" si="77">SUM(H381:Y381)</f>
        <v>0</v>
      </c>
      <c r="AA381" s="395"/>
    </row>
    <row r="382" spans="1:27" s="394" customFormat="1" ht="12.75" customHeight="1">
      <c r="A382" s="394">
        <f t="shared" si="64"/>
        <v>15</v>
      </c>
      <c r="B382" s="431">
        <v>710407350040199</v>
      </c>
      <c r="C382" s="434" t="s">
        <v>801</v>
      </c>
      <c r="D382" s="389">
        <f>+IF(VLOOKUP(C382,'BG SISTEMA'!B364:G633,6,FALSE)=15,VLOOKUP('CA EF'!C382,'BG SISTEMA'!B364:F633,5,FALSE),0)</f>
        <v>219614</v>
      </c>
      <c r="E382" s="390"/>
      <c r="F382" s="390"/>
      <c r="G382" s="391">
        <v>0</v>
      </c>
      <c r="H382" s="391">
        <f t="shared" si="74"/>
        <v>219614</v>
      </c>
      <c r="I382" s="391">
        <v>0</v>
      </c>
      <c r="J382" s="391">
        <v>0</v>
      </c>
      <c r="K382" s="391">
        <v>0</v>
      </c>
      <c r="L382" s="391">
        <v>0</v>
      </c>
      <c r="M382" s="391">
        <v>0</v>
      </c>
      <c r="N382" s="391">
        <f t="shared" si="76"/>
        <v>-219614</v>
      </c>
      <c r="O382" s="391">
        <v>0</v>
      </c>
      <c r="P382" s="391">
        <v>0</v>
      </c>
      <c r="Q382" s="391">
        <v>0</v>
      </c>
      <c r="R382" s="391">
        <v>0</v>
      </c>
      <c r="S382" s="391">
        <v>0</v>
      </c>
      <c r="T382" s="391">
        <v>0</v>
      </c>
      <c r="U382" s="391">
        <v>0</v>
      </c>
      <c r="V382" s="391">
        <v>0</v>
      </c>
      <c r="W382" s="391">
        <v>0</v>
      </c>
      <c r="X382" s="391">
        <v>0</v>
      </c>
      <c r="Y382" s="391">
        <v>0</v>
      </c>
      <c r="Z382" s="392">
        <f t="shared" si="77"/>
        <v>0</v>
      </c>
      <c r="AA382" s="395"/>
    </row>
    <row r="383" spans="1:27" s="394" customFormat="1" ht="12.75" customHeight="1">
      <c r="A383" s="394">
        <f t="shared" si="64"/>
        <v>13</v>
      </c>
      <c r="B383" s="432">
        <v>7104073500402</v>
      </c>
      <c r="C383" s="433" t="s">
        <v>1182</v>
      </c>
      <c r="D383" s="389">
        <f>+IF(VLOOKUP(C383,'BG SISTEMA'!B365:G634,6,FALSE)=15,VLOOKUP('CA EF'!C383,'BG SISTEMA'!B365:F634,5,FALSE),0)</f>
        <v>0</v>
      </c>
      <c r="E383" s="390"/>
      <c r="F383" s="390"/>
      <c r="G383" s="391">
        <v>0</v>
      </c>
      <c r="H383" s="391">
        <f t="shared" si="74"/>
        <v>0</v>
      </c>
      <c r="I383" s="391">
        <v>0</v>
      </c>
      <c r="J383" s="391">
        <v>0</v>
      </c>
      <c r="K383" s="391">
        <v>0</v>
      </c>
      <c r="L383" s="391">
        <v>0</v>
      </c>
      <c r="M383" s="391">
        <v>0</v>
      </c>
      <c r="N383" s="391">
        <v>0</v>
      </c>
      <c r="O383" s="391">
        <v>0</v>
      </c>
      <c r="P383" s="391">
        <v>0</v>
      </c>
      <c r="Q383" s="391">
        <v>0</v>
      </c>
      <c r="R383" s="391">
        <v>0</v>
      </c>
      <c r="S383" s="391">
        <v>0</v>
      </c>
      <c r="T383" s="391">
        <v>0</v>
      </c>
      <c r="U383" s="391">
        <v>0</v>
      </c>
      <c r="V383" s="391">
        <v>0</v>
      </c>
      <c r="W383" s="391">
        <v>0</v>
      </c>
      <c r="X383" s="391">
        <v>0</v>
      </c>
      <c r="Y383" s="391">
        <v>0</v>
      </c>
      <c r="Z383" s="392">
        <f t="shared" si="77"/>
        <v>0</v>
      </c>
      <c r="AA383" s="393"/>
    </row>
    <row r="384" spans="1:27" s="394" customFormat="1" ht="12.75" customHeight="1">
      <c r="A384" s="394">
        <f t="shared" si="64"/>
        <v>15</v>
      </c>
      <c r="B384" s="431">
        <v>710407350040201</v>
      </c>
      <c r="C384" s="434" t="s">
        <v>803</v>
      </c>
      <c r="D384" s="389">
        <f>+IF(VLOOKUP(C384,'BG SISTEMA'!B366:G635,6,FALSE)=15,VLOOKUP('CA EF'!C384,'BG SISTEMA'!B366:F635,5,FALSE),0)</f>
        <v>7808932</v>
      </c>
      <c r="E384" s="390"/>
      <c r="F384" s="390"/>
      <c r="G384" s="391">
        <v>0</v>
      </c>
      <c r="H384" s="391">
        <f t="shared" si="74"/>
        <v>7808932</v>
      </c>
      <c r="I384" s="391">
        <v>0</v>
      </c>
      <c r="J384" s="391">
        <v>0</v>
      </c>
      <c r="K384" s="391">
        <v>0</v>
      </c>
      <c r="L384" s="391">
        <v>0</v>
      </c>
      <c r="M384" s="391">
        <v>0</v>
      </c>
      <c r="N384" s="391">
        <f t="shared" si="76"/>
        <v>-7808932</v>
      </c>
      <c r="O384" s="391">
        <v>0</v>
      </c>
      <c r="P384" s="391">
        <v>0</v>
      </c>
      <c r="Q384" s="391">
        <v>0</v>
      </c>
      <c r="R384" s="391">
        <v>0</v>
      </c>
      <c r="S384" s="391">
        <v>0</v>
      </c>
      <c r="T384" s="391">
        <v>0</v>
      </c>
      <c r="U384" s="391">
        <v>0</v>
      </c>
      <c r="V384" s="391">
        <v>0</v>
      </c>
      <c r="W384" s="391">
        <v>0</v>
      </c>
      <c r="X384" s="391">
        <v>0</v>
      </c>
      <c r="Y384" s="391">
        <v>0</v>
      </c>
      <c r="Z384" s="392">
        <f t="shared" si="77"/>
        <v>0</v>
      </c>
      <c r="AA384" s="395"/>
    </row>
    <row r="385" spans="1:27" s="394" customFormat="1" ht="12.75" customHeight="1">
      <c r="A385" s="394">
        <f t="shared" si="64"/>
        <v>15</v>
      </c>
      <c r="B385" s="431">
        <v>710407350040299</v>
      </c>
      <c r="C385" s="434" t="s">
        <v>805</v>
      </c>
      <c r="D385" s="389">
        <f>+IF(VLOOKUP(C385,'BG SISTEMA'!B367:G636,6,FALSE)=15,VLOOKUP('CA EF'!C385,'BG SISTEMA'!B367:F636,5,FALSE),0)</f>
        <v>14884610</v>
      </c>
      <c r="E385" s="390"/>
      <c r="F385" s="390"/>
      <c r="G385" s="391">
        <v>0</v>
      </c>
      <c r="H385" s="391">
        <f t="shared" si="74"/>
        <v>14884610</v>
      </c>
      <c r="I385" s="391">
        <v>0</v>
      </c>
      <c r="J385" s="391">
        <v>0</v>
      </c>
      <c r="K385" s="391">
        <v>0</v>
      </c>
      <c r="L385" s="391">
        <v>0</v>
      </c>
      <c r="M385" s="391">
        <v>0</v>
      </c>
      <c r="N385" s="391">
        <f t="shared" si="76"/>
        <v>-14884610</v>
      </c>
      <c r="O385" s="391">
        <v>0</v>
      </c>
      <c r="P385" s="391">
        <v>0</v>
      </c>
      <c r="Q385" s="391">
        <v>0</v>
      </c>
      <c r="R385" s="391">
        <v>0</v>
      </c>
      <c r="S385" s="391">
        <v>0</v>
      </c>
      <c r="T385" s="391">
        <v>0</v>
      </c>
      <c r="U385" s="391">
        <v>0</v>
      </c>
      <c r="V385" s="391">
        <v>0</v>
      </c>
      <c r="W385" s="391">
        <v>0</v>
      </c>
      <c r="X385" s="391">
        <v>0</v>
      </c>
      <c r="Y385" s="391">
        <v>0</v>
      </c>
      <c r="Z385" s="392">
        <f t="shared" si="77"/>
        <v>0</v>
      </c>
      <c r="AA385" s="395"/>
    </row>
    <row r="386" spans="1:27" s="394" customFormat="1" ht="12.75" customHeight="1">
      <c r="A386" s="394">
        <f t="shared" si="64"/>
        <v>13</v>
      </c>
      <c r="B386" s="432">
        <v>7104073500403</v>
      </c>
      <c r="C386" s="433" t="s">
        <v>1184</v>
      </c>
      <c r="D386" s="389">
        <f>+IF(VLOOKUP(C386,'BG SISTEMA'!B368:G637,6,FALSE)=15,VLOOKUP('CA EF'!C386,'BG SISTEMA'!B368:F637,5,FALSE),0)</f>
        <v>0</v>
      </c>
      <c r="E386" s="390"/>
      <c r="F386" s="390"/>
      <c r="G386" s="391">
        <v>0</v>
      </c>
      <c r="H386" s="391">
        <f t="shared" si="74"/>
        <v>0</v>
      </c>
      <c r="I386" s="391">
        <v>0</v>
      </c>
      <c r="J386" s="391">
        <v>0</v>
      </c>
      <c r="K386" s="391">
        <v>0</v>
      </c>
      <c r="L386" s="391">
        <v>0</v>
      </c>
      <c r="M386" s="391">
        <v>0</v>
      </c>
      <c r="N386" s="391">
        <v>0</v>
      </c>
      <c r="O386" s="391">
        <v>0</v>
      </c>
      <c r="P386" s="391">
        <v>0</v>
      </c>
      <c r="Q386" s="391">
        <v>0</v>
      </c>
      <c r="R386" s="391">
        <v>0</v>
      </c>
      <c r="S386" s="391">
        <v>0</v>
      </c>
      <c r="T386" s="391">
        <v>0</v>
      </c>
      <c r="U386" s="391">
        <v>0</v>
      </c>
      <c r="V386" s="391">
        <v>0</v>
      </c>
      <c r="W386" s="391">
        <v>0</v>
      </c>
      <c r="X386" s="391">
        <v>0</v>
      </c>
      <c r="Y386" s="391">
        <v>0</v>
      </c>
      <c r="Z386" s="392">
        <f t="shared" si="77"/>
        <v>0</v>
      </c>
      <c r="AA386" s="395"/>
    </row>
    <row r="387" spans="1:27" s="394" customFormat="1" ht="12.75" customHeight="1">
      <c r="A387" s="394">
        <f t="shared" si="64"/>
        <v>15</v>
      </c>
      <c r="B387" s="431">
        <v>710407350040399</v>
      </c>
      <c r="C387" s="434" t="s">
        <v>1186</v>
      </c>
      <c r="D387" s="389">
        <f>+IF(VLOOKUP(C387,'BG SISTEMA'!B369:G638,6,FALSE)=15,VLOOKUP('CA EF'!C387,'BG SISTEMA'!B369:F638,5,FALSE),0)</f>
        <v>993638</v>
      </c>
      <c r="E387" s="390"/>
      <c r="F387" s="390"/>
      <c r="G387" s="391">
        <v>0</v>
      </c>
      <c r="H387" s="391">
        <f t="shared" si="74"/>
        <v>993638</v>
      </c>
      <c r="I387" s="391">
        <v>0</v>
      </c>
      <c r="J387" s="391">
        <v>0</v>
      </c>
      <c r="K387" s="391">
        <v>0</v>
      </c>
      <c r="L387" s="391">
        <v>0</v>
      </c>
      <c r="M387" s="391">
        <v>0</v>
      </c>
      <c r="N387" s="391">
        <f t="shared" si="76"/>
        <v>-993638</v>
      </c>
      <c r="O387" s="391">
        <v>0</v>
      </c>
      <c r="P387" s="391">
        <v>0</v>
      </c>
      <c r="Q387" s="391">
        <v>0</v>
      </c>
      <c r="R387" s="391">
        <v>0</v>
      </c>
      <c r="S387" s="391">
        <v>0</v>
      </c>
      <c r="T387" s="391">
        <v>0</v>
      </c>
      <c r="U387" s="391">
        <v>0</v>
      </c>
      <c r="V387" s="391">
        <v>0</v>
      </c>
      <c r="W387" s="391">
        <v>0</v>
      </c>
      <c r="X387" s="391">
        <v>0</v>
      </c>
      <c r="Y387" s="391">
        <v>0</v>
      </c>
      <c r="Z387" s="392">
        <f t="shared" si="77"/>
        <v>0</v>
      </c>
      <c r="AA387" s="395"/>
    </row>
    <row r="388" spans="1:27" s="394" customFormat="1" ht="12.75" customHeight="1">
      <c r="A388" s="394">
        <f t="shared" si="64"/>
        <v>11</v>
      </c>
      <c r="B388" s="432">
        <v>71040735007</v>
      </c>
      <c r="C388" s="433" t="s">
        <v>807</v>
      </c>
      <c r="D388" s="389">
        <f>+IF(VLOOKUP(C388,'BG SISTEMA'!B370:G639,6,FALSE)=15,VLOOKUP('CA EF'!C388,'BG SISTEMA'!B370:F639,5,FALSE),0)</f>
        <v>0</v>
      </c>
      <c r="E388" s="390"/>
      <c r="F388" s="390"/>
      <c r="G388" s="391">
        <v>0</v>
      </c>
      <c r="H388" s="391">
        <f t="shared" si="74"/>
        <v>0</v>
      </c>
      <c r="I388" s="391">
        <v>0</v>
      </c>
      <c r="J388" s="391">
        <v>0</v>
      </c>
      <c r="K388" s="391">
        <v>0</v>
      </c>
      <c r="L388" s="391">
        <v>0</v>
      </c>
      <c r="M388" s="391">
        <v>0</v>
      </c>
      <c r="N388" s="391">
        <v>0</v>
      </c>
      <c r="O388" s="391">
        <v>0</v>
      </c>
      <c r="P388" s="391">
        <v>0</v>
      </c>
      <c r="Q388" s="391">
        <v>0</v>
      </c>
      <c r="R388" s="391">
        <v>0</v>
      </c>
      <c r="S388" s="391">
        <v>0</v>
      </c>
      <c r="T388" s="391">
        <v>0</v>
      </c>
      <c r="U388" s="391">
        <v>0</v>
      </c>
      <c r="V388" s="391">
        <v>0</v>
      </c>
      <c r="W388" s="391">
        <v>0</v>
      </c>
      <c r="X388" s="391">
        <v>0</v>
      </c>
      <c r="Y388" s="391">
        <v>0</v>
      </c>
      <c r="Z388" s="392">
        <f t="shared" si="77"/>
        <v>0</v>
      </c>
      <c r="AA388" s="395"/>
    </row>
    <row r="389" spans="1:27" s="394" customFormat="1" ht="12.75" customHeight="1">
      <c r="A389" s="394">
        <f t="shared" si="64"/>
        <v>13</v>
      </c>
      <c r="B389" s="432">
        <v>7104073500701</v>
      </c>
      <c r="C389" s="433" t="s">
        <v>807</v>
      </c>
      <c r="D389" s="389">
        <f>+IF(VLOOKUP(C389,'BG SISTEMA'!B371:G640,6,FALSE)=15,VLOOKUP('CA EF'!C389,'BG SISTEMA'!B371:F640,5,FALSE),0)</f>
        <v>0</v>
      </c>
      <c r="E389" s="390"/>
      <c r="F389" s="390"/>
      <c r="G389" s="391">
        <v>0</v>
      </c>
      <c r="H389" s="391">
        <f t="shared" si="74"/>
        <v>0</v>
      </c>
      <c r="I389" s="391">
        <v>0</v>
      </c>
      <c r="J389" s="391">
        <v>0</v>
      </c>
      <c r="K389" s="391">
        <v>0</v>
      </c>
      <c r="L389" s="391">
        <v>0</v>
      </c>
      <c r="M389" s="391">
        <v>0</v>
      </c>
      <c r="N389" s="391">
        <v>0</v>
      </c>
      <c r="O389" s="391">
        <v>0</v>
      </c>
      <c r="P389" s="391">
        <v>0</v>
      </c>
      <c r="Q389" s="391">
        <v>0</v>
      </c>
      <c r="R389" s="391">
        <v>0</v>
      </c>
      <c r="S389" s="391">
        <v>0</v>
      </c>
      <c r="T389" s="391">
        <v>0</v>
      </c>
      <c r="U389" s="391">
        <v>0</v>
      </c>
      <c r="V389" s="391">
        <v>0</v>
      </c>
      <c r="W389" s="391">
        <v>0</v>
      </c>
      <c r="X389" s="391">
        <v>0</v>
      </c>
      <c r="Y389" s="391">
        <v>0</v>
      </c>
      <c r="Z389" s="392">
        <f t="shared" si="77"/>
        <v>0</v>
      </c>
      <c r="AA389" s="395"/>
    </row>
    <row r="390" spans="1:27" s="394" customFormat="1" ht="12.75" customHeight="1">
      <c r="A390" s="394">
        <f t="shared" si="64"/>
        <v>15</v>
      </c>
      <c r="B390" s="431">
        <v>710407350070199</v>
      </c>
      <c r="C390" s="434" t="s">
        <v>809</v>
      </c>
      <c r="D390" s="389">
        <f>+IF(VLOOKUP(C390,'BG SISTEMA'!B372:G641,6,FALSE)=15,VLOOKUP('CA EF'!C390,'BG SISTEMA'!B372:F641,5,FALSE),0)+2</f>
        <v>11830547</v>
      </c>
      <c r="E390" s="390"/>
      <c r="F390" s="390"/>
      <c r="G390" s="391">
        <v>0</v>
      </c>
      <c r="H390" s="391">
        <f t="shared" si="74"/>
        <v>11830547</v>
      </c>
      <c r="I390" s="391">
        <v>0</v>
      </c>
      <c r="J390" s="391">
        <v>0</v>
      </c>
      <c r="K390" s="391">
        <v>0</v>
      </c>
      <c r="L390" s="391">
        <v>0</v>
      </c>
      <c r="M390" s="391">
        <v>0</v>
      </c>
      <c r="N390" s="391">
        <v>0</v>
      </c>
      <c r="O390" s="391">
        <v>0</v>
      </c>
      <c r="P390" s="391">
        <v>0</v>
      </c>
      <c r="Q390" s="391">
        <v>0</v>
      </c>
      <c r="R390" s="391">
        <v>0</v>
      </c>
      <c r="S390" s="391">
        <v>0</v>
      </c>
      <c r="T390" s="391">
        <v>0</v>
      </c>
      <c r="U390" s="391">
        <v>0</v>
      </c>
      <c r="V390" s="391">
        <v>0</v>
      </c>
      <c r="W390" s="391">
        <v>0</v>
      </c>
      <c r="X390" s="391">
        <v>0</v>
      </c>
      <c r="Y390" s="391">
        <f t="shared" ref="Y390" si="78">-$H390</f>
        <v>-11830547</v>
      </c>
      <c r="Z390" s="392">
        <f t="shared" si="77"/>
        <v>0</v>
      </c>
      <c r="AA390" s="393"/>
    </row>
    <row r="391" spans="1:27" s="394" customFormat="1" ht="12.75" customHeight="1">
      <c r="A391" s="394">
        <f t="shared" si="64"/>
        <v>11</v>
      </c>
      <c r="B391" s="432">
        <v>71040735008</v>
      </c>
      <c r="C391" s="433" t="s">
        <v>811</v>
      </c>
      <c r="D391" s="389">
        <f>+IF(VLOOKUP(C391,'BG SISTEMA'!B373:G642,6,FALSE)=15,VLOOKUP('CA EF'!C391,'BG SISTEMA'!B373:F642,5,FALSE),0)</f>
        <v>0</v>
      </c>
      <c r="E391" s="390"/>
      <c r="F391" s="390"/>
      <c r="G391" s="391">
        <v>0</v>
      </c>
      <c r="H391" s="391">
        <f t="shared" si="74"/>
        <v>0</v>
      </c>
      <c r="I391" s="391">
        <v>0</v>
      </c>
      <c r="J391" s="391">
        <v>0</v>
      </c>
      <c r="K391" s="391">
        <v>0</v>
      </c>
      <c r="L391" s="391">
        <v>0</v>
      </c>
      <c r="M391" s="391">
        <v>0</v>
      </c>
      <c r="N391" s="391">
        <v>0</v>
      </c>
      <c r="O391" s="391">
        <v>0</v>
      </c>
      <c r="P391" s="391">
        <v>0</v>
      </c>
      <c r="Q391" s="391">
        <v>0</v>
      </c>
      <c r="R391" s="391">
        <v>0</v>
      </c>
      <c r="S391" s="391">
        <v>0</v>
      </c>
      <c r="T391" s="391">
        <v>0</v>
      </c>
      <c r="U391" s="391">
        <v>0</v>
      </c>
      <c r="V391" s="391">
        <v>0</v>
      </c>
      <c r="W391" s="391">
        <v>0</v>
      </c>
      <c r="X391" s="391">
        <v>0</v>
      </c>
      <c r="Y391" s="391">
        <v>0</v>
      </c>
      <c r="Z391" s="392">
        <f t="shared" si="77"/>
        <v>0</v>
      </c>
      <c r="AA391" s="395"/>
    </row>
    <row r="392" spans="1:27" s="394" customFormat="1" ht="12.75" customHeight="1">
      <c r="A392" s="394">
        <f t="shared" si="64"/>
        <v>13</v>
      </c>
      <c r="B392" s="432">
        <v>7104073500801</v>
      </c>
      <c r="C392" s="433" t="s">
        <v>811</v>
      </c>
      <c r="D392" s="389">
        <f>+IF(VLOOKUP(C392,'BG SISTEMA'!B374:G643,6,FALSE)=15,VLOOKUP('CA EF'!C392,'BG SISTEMA'!B374:F643,5,FALSE),0)</f>
        <v>0</v>
      </c>
      <c r="E392" s="390"/>
      <c r="F392" s="390"/>
      <c r="G392" s="391">
        <v>0</v>
      </c>
      <c r="H392" s="391">
        <f t="shared" si="74"/>
        <v>0</v>
      </c>
      <c r="I392" s="391">
        <v>0</v>
      </c>
      <c r="J392" s="391">
        <v>0</v>
      </c>
      <c r="K392" s="391">
        <v>0</v>
      </c>
      <c r="L392" s="391">
        <v>0</v>
      </c>
      <c r="M392" s="391">
        <v>0</v>
      </c>
      <c r="N392" s="391">
        <v>0</v>
      </c>
      <c r="O392" s="391">
        <v>0</v>
      </c>
      <c r="P392" s="391">
        <v>0</v>
      </c>
      <c r="Q392" s="391">
        <v>0</v>
      </c>
      <c r="R392" s="391">
        <v>0</v>
      </c>
      <c r="S392" s="391">
        <v>0</v>
      </c>
      <c r="T392" s="391">
        <v>0</v>
      </c>
      <c r="U392" s="391">
        <v>0</v>
      </c>
      <c r="V392" s="391">
        <v>0</v>
      </c>
      <c r="W392" s="391">
        <v>0</v>
      </c>
      <c r="X392" s="391">
        <v>0</v>
      </c>
      <c r="Y392" s="391">
        <v>0</v>
      </c>
      <c r="Z392" s="392">
        <f t="shared" si="77"/>
        <v>0</v>
      </c>
      <c r="AA392" s="395"/>
    </row>
    <row r="393" spans="1:27" s="394" customFormat="1" ht="12.75" customHeight="1">
      <c r="A393" s="394">
        <f t="shared" si="64"/>
        <v>15</v>
      </c>
      <c r="B393" s="431">
        <v>710407350080199</v>
      </c>
      <c r="C393" s="434" t="s">
        <v>813</v>
      </c>
      <c r="D393" s="389">
        <f>+IF(VLOOKUP(C393,'BG SISTEMA'!B375:G644,6,FALSE)=15,VLOOKUP('CA EF'!C393,'BG SISTEMA'!B375:F644,5,FALSE),0)</f>
        <v>3127655</v>
      </c>
      <c r="E393" s="390"/>
      <c r="F393" s="390"/>
      <c r="G393" s="391">
        <v>0</v>
      </c>
      <c r="H393" s="391">
        <f t="shared" si="74"/>
        <v>3127655</v>
      </c>
      <c r="I393" s="391">
        <v>0</v>
      </c>
      <c r="J393" s="391">
        <v>0</v>
      </c>
      <c r="K393" s="391">
        <v>0</v>
      </c>
      <c r="L393" s="391">
        <v>0</v>
      </c>
      <c r="M393" s="391">
        <v>0</v>
      </c>
      <c r="N393" s="391">
        <v>0</v>
      </c>
      <c r="O393" s="391">
        <v>0</v>
      </c>
      <c r="P393" s="391">
        <v>0</v>
      </c>
      <c r="Q393" s="391">
        <v>0</v>
      </c>
      <c r="R393" s="391">
        <v>0</v>
      </c>
      <c r="S393" s="391">
        <v>0</v>
      </c>
      <c r="T393" s="391">
        <v>0</v>
      </c>
      <c r="U393" s="391">
        <v>0</v>
      </c>
      <c r="V393" s="391">
        <v>0</v>
      </c>
      <c r="W393" s="391">
        <v>0</v>
      </c>
      <c r="X393" s="391">
        <v>0</v>
      </c>
      <c r="Y393" s="391">
        <f t="shared" ref="Y393" si="79">-$H393</f>
        <v>-3127655</v>
      </c>
      <c r="Z393" s="392">
        <f t="shared" si="77"/>
        <v>0</v>
      </c>
      <c r="AA393" s="395"/>
    </row>
    <row r="394" spans="1:27" s="394" customFormat="1" ht="12.75" customHeight="1">
      <c r="A394" s="394">
        <f t="shared" si="64"/>
        <v>8</v>
      </c>
      <c r="B394" s="432">
        <v>71040737</v>
      </c>
      <c r="C394" s="433" t="s">
        <v>815</v>
      </c>
      <c r="D394" s="389">
        <f>+IF(VLOOKUP(C394,'BG SISTEMA'!B376:G645,6,FALSE)=15,VLOOKUP('CA EF'!C394,'BG SISTEMA'!B376:F645,5,FALSE),0)</f>
        <v>0</v>
      </c>
      <c r="E394" s="390"/>
      <c r="F394" s="390"/>
      <c r="G394" s="391">
        <v>0</v>
      </c>
      <c r="H394" s="391">
        <f t="shared" si="74"/>
        <v>0</v>
      </c>
      <c r="I394" s="391">
        <v>0</v>
      </c>
      <c r="J394" s="391">
        <v>0</v>
      </c>
      <c r="K394" s="391">
        <v>0</v>
      </c>
      <c r="L394" s="391">
        <v>0</v>
      </c>
      <c r="M394" s="391">
        <v>0</v>
      </c>
      <c r="N394" s="391">
        <v>0</v>
      </c>
      <c r="O394" s="391">
        <v>0</v>
      </c>
      <c r="P394" s="391">
        <v>0</v>
      </c>
      <c r="Q394" s="391">
        <v>0</v>
      </c>
      <c r="R394" s="391">
        <v>0</v>
      </c>
      <c r="S394" s="391">
        <v>0</v>
      </c>
      <c r="T394" s="391">
        <v>0</v>
      </c>
      <c r="U394" s="391">
        <v>0</v>
      </c>
      <c r="V394" s="391">
        <v>0</v>
      </c>
      <c r="W394" s="391">
        <v>0</v>
      </c>
      <c r="X394" s="391">
        <v>0</v>
      </c>
      <c r="Y394" s="391">
        <v>0</v>
      </c>
      <c r="Z394" s="392">
        <f t="shared" si="77"/>
        <v>0</v>
      </c>
      <c r="AA394" s="395"/>
    </row>
    <row r="395" spans="1:27" s="394" customFormat="1" ht="12.75" customHeight="1">
      <c r="A395" s="394">
        <f t="shared" si="64"/>
        <v>11</v>
      </c>
      <c r="B395" s="432">
        <v>71040737001</v>
      </c>
      <c r="C395" s="433" t="s">
        <v>1189</v>
      </c>
      <c r="D395" s="389">
        <f>+IF(VLOOKUP(C395,'BG SISTEMA'!B377:G646,6,FALSE)=15,VLOOKUP('CA EF'!C395,'BG SISTEMA'!B377:F646,5,FALSE),0)</f>
        <v>0</v>
      </c>
      <c r="E395" s="390"/>
      <c r="F395" s="390"/>
      <c r="G395" s="391">
        <v>0</v>
      </c>
      <c r="H395" s="391">
        <f t="shared" si="74"/>
        <v>0</v>
      </c>
      <c r="I395" s="391">
        <v>0</v>
      </c>
      <c r="J395" s="391">
        <v>0</v>
      </c>
      <c r="K395" s="391">
        <v>0</v>
      </c>
      <c r="L395" s="391">
        <v>0</v>
      </c>
      <c r="M395" s="391">
        <v>0</v>
      </c>
      <c r="N395" s="391">
        <v>0</v>
      </c>
      <c r="O395" s="391">
        <v>0</v>
      </c>
      <c r="P395" s="391">
        <v>0</v>
      </c>
      <c r="Q395" s="391">
        <v>0</v>
      </c>
      <c r="R395" s="391">
        <v>0</v>
      </c>
      <c r="S395" s="391">
        <v>0</v>
      </c>
      <c r="T395" s="391">
        <v>0</v>
      </c>
      <c r="U395" s="391">
        <v>0</v>
      </c>
      <c r="V395" s="391">
        <v>0</v>
      </c>
      <c r="W395" s="391">
        <v>0</v>
      </c>
      <c r="X395" s="391">
        <v>0</v>
      </c>
      <c r="Y395" s="391">
        <v>0</v>
      </c>
      <c r="Z395" s="392">
        <f t="shared" si="77"/>
        <v>0</v>
      </c>
      <c r="AA395" s="395"/>
    </row>
    <row r="396" spans="1:27" s="394" customFormat="1" ht="12.75" customHeight="1">
      <c r="A396" s="394">
        <f t="shared" si="64"/>
        <v>13</v>
      </c>
      <c r="B396" s="432">
        <v>7104073700101</v>
      </c>
      <c r="C396" s="433" t="s">
        <v>223</v>
      </c>
      <c r="D396" s="389">
        <f>+IF(VLOOKUP(C396,'BG SISTEMA'!B378:G647,6,FALSE)=15,VLOOKUP('CA EF'!C396,'BG SISTEMA'!B378:F647,5,FALSE),0)</f>
        <v>0</v>
      </c>
      <c r="E396" s="390"/>
      <c r="F396" s="390"/>
      <c r="G396" s="391">
        <v>0</v>
      </c>
      <c r="H396" s="391">
        <f t="shared" si="74"/>
        <v>0</v>
      </c>
      <c r="I396" s="391">
        <v>0</v>
      </c>
      <c r="J396" s="391">
        <v>0</v>
      </c>
      <c r="K396" s="391">
        <v>0</v>
      </c>
      <c r="L396" s="391">
        <v>0</v>
      </c>
      <c r="M396" s="391">
        <v>0</v>
      </c>
      <c r="N396" s="391">
        <v>0</v>
      </c>
      <c r="O396" s="391">
        <v>0</v>
      </c>
      <c r="P396" s="391">
        <v>0</v>
      </c>
      <c r="Q396" s="391">
        <v>0</v>
      </c>
      <c r="R396" s="391">
        <v>0</v>
      </c>
      <c r="S396" s="391">
        <v>0</v>
      </c>
      <c r="T396" s="391">
        <v>0</v>
      </c>
      <c r="U396" s="391">
        <v>0</v>
      </c>
      <c r="V396" s="391">
        <v>0</v>
      </c>
      <c r="W396" s="391">
        <v>0</v>
      </c>
      <c r="X396" s="391">
        <v>0</v>
      </c>
      <c r="Y396" s="391">
        <v>0</v>
      </c>
      <c r="Z396" s="392">
        <f t="shared" si="77"/>
        <v>0</v>
      </c>
      <c r="AA396" s="393"/>
    </row>
    <row r="397" spans="1:27" s="394" customFormat="1" ht="12.75" customHeight="1">
      <c r="A397" s="394">
        <f t="shared" si="64"/>
        <v>15</v>
      </c>
      <c r="B397" s="431">
        <v>710407370010199</v>
      </c>
      <c r="C397" s="434" t="s">
        <v>818</v>
      </c>
      <c r="D397" s="389">
        <f>+IF(VLOOKUP(C397,'BG SISTEMA'!B379:G648,6,FALSE)=15,VLOOKUP('CA EF'!C397,'BG SISTEMA'!B379:F648,5,FALSE),0)</f>
        <v>717768</v>
      </c>
      <c r="E397" s="390"/>
      <c r="F397" s="390"/>
      <c r="G397" s="391">
        <v>0</v>
      </c>
      <c r="H397" s="391">
        <f t="shared" si="74"/>
        <v>717768</v>
      </c>
      <c r="I397" s="391">
        <v>0</v>
      </c>
      <c r="J397" s="391">
        <v>0</v>
      </c>
      <c r="K397" s="391">
        <v>0</v>
      </c>
      <c r="L397" s="391">
        <v>0</v>
      </c>
      <c r="M397" s="391">
        <v>0</v>
      </c>
      <c r="N397" s="391">
        <f t="shared" ref="N397" si="80">-$H397</f>
        <v>-717768</v>
      </c>
      <c r="O397" s="391">
        <v>0</v>
      </c>
      <c r="P397" s="391">
        <v>0</v>
      </c>
      <c r="Q397" s="391">
        <v>0</v>
      </c>
      <c r="R397" s="391">
        <v>0</v>
      </c>
      <c r="S397" s="391">
        <v>0</v>
      </c>
      <c r="T397" s="391">
        <v>0</v>
      </c>
      <c r="U397" s="391">
        <v>0</v>
      </c>
      <c r="V397" s="391">
        <v>0</v>
      </c>
      <c r="W397" s="391">
        <v>0</v>
      </c>
      <c r="X397" s="391">
        <v>0</v>
      </c>
      <c r="Y397" s="391">
        <v>0</v>
      </c>
      <c r="Z397" s="392">
        <f t="shared" si="77"/>
        <v>0</v>
      </c>
      <c r="AA397" s="395"/>
    </row>
    <row r="398" spans="1:27" s="394" customFormat="1" ht="12.75" customHeight="1">
      <c r="A398" s="394">
        <f t="shared" si="64"/>
        <v>13</v>
      </c>
      <c r="B398" s="432">
        <v>7104073700104</v>
      </c>
      <c r="C398" s="433" t="s">
        <v>222</v>
      </c>
      <c r="D398" s="389">
        <f>+IF(VLOOKUP(C398,'BG SISTEMA'!B380:G649,6,FALSE)=15,VLOOKUP('CA EF'!C398,'BG SISTEMA'!B380:F649,5,FALSE),0)</f>
        <v>0</v>
      </c>
      <c r="E398" s="390"/>
      <c r="F398" s="390"/>
      <c r="G398" s="391">
        <v>0</v>
      </c>
      <c r="H398" s="391">
        <f t="shared" si="74"/>
        <v>0</v>
      </c>
      <c r="I398" s="391">
        <v>0</v>
      </c>
      <c r="J398" s="391">
        <v>0</v>
      </c>
      <c r="K398" s="391">
        <v>0</v>
      </c>
      <c r="L398" s="391">
        <v>0</v>
      </c>
      <c r="M398" s="391">
        <v>0</v>
      </c>
      <c r="N398" s="391">
        <v>0</v>
      </c>
      <c r="O398" s="391">
        <v>0</v>
      </c>
      <c r="P398" s="391">
        <v>0</v>
      </c>
      <c r="Q398" s="391">
        <v>0</v>
      </c>
      <c r="R398" s="391">
        <v>0</v>
      </c>
      <c r="S398" s="391">
        <v>0</v>
      </c>
      <c r="T398" s="391">
        <v>0</v>
      </c>
      <c r="U398" s="391">
        <v>0</v>
      </c>
      <c r="V398" s="391">
        <v>0</v>
      </c>
      <c r="W398" s="391">
        <v>0</v>
      </c>
      <c r="X398" s="391">
        <v>0</v>
      </c>
      <c r="Y398" s="391">
        <v>0</v>
      </c>
      <c r="Z398" s="392">
        <f t="shared" si="77"/>
        <v>0</v>
      </c>
      <c r="AA398" s="395"/>
    </row>
    <row r="399" spans="1:27" s="394" customFormat="1" ht="12.75" customHeight="1">
      <c r="A399" s="394">
        <f t="shared" si="64"/>
        <v>15</v>
      </c>
      <c r="B399" s="431">
        <v>710407370010499</v>
      </c>
      <c r="C399" s="434" t="s">
        <v>819</v>
      </c>
      <c r="D399" s="389">
        <f>+IF(VLOOKUP(C399,'BG SISTEMA'!B381:G650,6,FALSE)=15,VLOOKUP('CA EF'!C399,'BG SISTEMA'!B381:F650,5,FALSE),0)</f>
        <v>4916163</v>
      </c>
      <c r="E399" s="390"/>
      <c r="F399" s="390"/>
      <c r="G399" s="391">
        <v>0</v>
      </c>
      <c r="H399" s="391">
        <f t="shared" si="74"/>
        <v>4916163</v>
      </c>
      <c r="I399" s="391">
        <v>0</v>
      </c>
      <c r="J399" s="391">
        <v>0</v>
      </c>
      <c r="K399" s="391">
        <v>0</v>
      </c>
      <c r="L399" s="391">
        <v>0</v>
      </c>
      <c r="M399" s="391">
        <v>0</v>
      </c>
      <c r="N399" s="391">
        <f t="shared" ref="N399:N402" si="81">-$H399</f>
        <v>-4916163</v>
      </c>
      <c r="O399" s="391">
        <v>0</v>
      </c>
      <c r="P399" s="391">
        <v>0</v>
      </c>
      <c r="Q399" s="391">
        <v>0</v>
      </c>
      <c r="R399" s="391">
        <v>0</v>
      </c>
      <c r="S399" s="391">
        <v>0</v>
      </c>
      <c r="T399" s="391">
        <v>0</v>
      </c>
      <c r="U399" s="391">
        <v>0</v>
      </c>
      <c r="V399" s="391">
        <v>0</v>
      </c>
      <c r="W399" s="391">
        <v>0</v>
      </c>
      <c r="X399" s="391">
        <v>0</v>
      </c>
      <c r="Y399" s="391">
        <v>0</v>
      </c>
      <c r="Z399" s="392">
        <f t="shared" si="77"/>
        <v>0</v>
      </c>
      <c r="AA399" s="395"/>
    </row>
    <row r="400" spans="1:27" s="394" customFormat="1" ht="12.75" customHeight="1">
      <c r="A400" s="394">
        <f t="shared" si="64"/>
        <v>11</v>
      </c>
      <c r="B400" s="432">
        <v>71040737002</v>
      </c>
      <c r="C400" s="433" t="s">
        <v>1194</v>
      </c>
      <c r="D400" s="389">
        <f>+IF(VLOOKUP(C400,'BG SISTEMA'!B382:G651,6,FALSE)=15,VLOOKUP('CA EF'!C400,'BG SISTEMA'!B382:F651,5,FALSE),0)</f>
        <v>0</v>
      </c>
      <c r="E400" s="390"/>
      <c r="F400" s="390"/>
      <c r="G400" s="391">
        <v>0</v>
      </c>
      <c r="H400" s="391">
        <f t="shared" si="74"/>
        <v>0</v>
      </c>
      <c r="I400" s="391">
        <v>0</v>
      </c>
      <c r="J400" s="391">
        <v>0</v>
      </c>
      <c r="K400" s="391">
        <v>0</v>
      </c>
      <c r="L400" s="391">
        <v>0</v>
      </c>
      <c r="M400" s="391">
        <v>0</v>
      </c>
      <c r="N400" s="391">
        <f t="shared" si="81"/>
        <v>0</v>
      </c>
      <c r="O400" s="391">
        <v>0</v>
      </c>
      <c r="P400" s="391">
        <v>0</v>
      </c>
      <c r="Q400" s="391">
        <v>0</v>
      </c>
      <c r="R400" s="391">
        <v>0</v>
      </c>
      <c r="S400" s="391">
        <v>0</v>
      </c>
      <c r="T400" s="391">
        <v>0</v>
      </c>
      <c r="U400" s="391">
        <v>0</v>
      </c>
      <c r="V400" s="391">
        <v>0</v>
      </c>
      <c r="W400" s="391">
        <v>0</v>
      </c>
      <c r="X400" s="391">
        <v>0</v>
      </c>
      <c r="Y400" s="391">
        <v>0</v>
      </c>
      <c r="Z400" s="392">
        <f t="shared" si="77"/>
        <v>0</v>
      </c>
      <c r="AA400" s="395"/>
    </row>
    <row r="401" spans="1:39" s="394" customFormat="1" ht="12.75" customHeight="1">
      <c r="A401" s="394">
        <f t="shared" si="64"/>
        <v>13</v>
      </c>
      <c r="B401" s="432">
        <v>7104073700201</v>
      </c>
      <c r="C401" s="433" t="s">
        <v>1196</v>
      </c>
      <c r="D401" s="389">
        <f>+IF(VLOOKUP(C401,'BG SISTEMA'!B383:G652,6,FALSE)=15,VLOOKUP('CA EF'!C401,'BG SISTEMA'!B383:F652,5,FALSE),0)</f>
        <v>0</v>
      </c>
      <c r="E401" s="390"/>
      <c r="F401" s="390"/>
      <c r="G401" s="391">
        <v>0</v>
      </c>
      <c r="H401" s="391">
        <f t="shared" si="74"/>
        <v>0</v>
      </c>
      <c r="I401" s="391">
        <v>0</v>
      </c>
      <c r="J401" s="391">
        <v>0</v>
      </c>
      <c r="K401" s="391">
        <v>0</v>
      </c>
      <c r="L401" s="391">
        <v>0</v>
      </c>
      <c r="M401" s="391">
        <v>0</v>
      </c>
      <c r="N401" s="391">
        <v>0</v>
      </c>
      <c r="O401" s="391">
        <v>0</v>
      </c>
      <c r="P401" s="391">
        <v>0</v>
      </c>
      <c r="Q401" s="391">
        <v>0</v>
      </c>
      <c r="R401" s="391">
        <v>0</v>
      </c>
      <c r="S401" s="391">
        <v>0</v>
      </c>
      <c r="T401" s="391">
        <v>0</v>
      </c>
      <c r="U401" s="391">
        <v>0</v>
      </c>
      <c r="V401" s="391">
        <v>0</v>
      </c>
      <c r="W401" s="391">
        <v>0</v>
      </c>
      <c r="X401" s="391">
        <v>0</v>
      </c>
      <c r="Y401" s="391">
        <v>0</v>
      </c>
      <c r="Z401" s="392">
        <f t="shared" si="77"/>
        <v>0</v>
      </c>
      <c r="AA401" s="395"/>
    </row>
    <row r="402" spans="1:39" s="394" customFormat="1" ht="12.75" customHeight="1">
      <c r="A402" s="394">
        <f t="shared" si="64"/>
        <v>15</v>
      </c>
      <c r="B402" s="431">
        <v>710407370020199</v>
      </c>
      <c r="C402" s="434" t="s">
        <v>1198</v>
      </c>
      <c r="D402" s="389">
        <f>+IF(VLOOKUP(C402,'BG SISTEMA'!B384:G653,6,FALSE)=15,VLOOKUP('CA EF'!C402,'BG SISTEMA'!B384:F653,5,FALSE),0)</f>
        <v>33152</v>
      </c>
      <c r="E402" s="390"/>
      <c r="F402" s="390"/>
      <c r="G402" s="391">
        <v>0</v>
      </c>
      <c r="H402" s="391">
        <f t="shared" si="74"/>
        <v>33152</v>
      </c>
      <c r="I402" s="391">
        <v>0</v>
      </c>
      <c r="J402" s="391">
        <v>0</v>
      </c>
      <c r="K402" s="391">
        <v>0</v>
      </c>
      <c r="L402" s="391">
        <v>0</v>
      </c>
      <c r="M402" s="391">
        <v>0</v>
      </c>
      <c r="N402" s="391">
        <f t="shared" si="81"/>
        <v>-33152</v>
      </c>
      <c r="O402" s="391">
        <v>0</v>
      </c>
      <c r="P402" s="391">
        <v>0</v>
      </c>
      <c r="Q402" s="391">
        <v>0</v>
      </c>
      <c r="R402" s="391">
        <v>0</v>
      </c>
      <c r="S402" s="391">
        <v>0</v>
      </c>
      <c r="T402" s="391">
        <v>0</v>
      </c>
      <c r="U402" s="391">
        <v>0</v>
      </c>
      <c r="V402" s="391">
        <v>0</v>
      </c>
      <c r="W402" s="391">
        <v>0</v>
      </c>
      <c r="X402" s="391">
        <v>0</v>
      </c>
      <c r="Y402" s="391">
        <v>0</v>
      </c>
      <c r="Z402" s="392">
        <f t="shared" si="77"/>
        <v>0</v>
      </c>
      <c r="AA402" s="393"/>
    </row>
    <row r="403" spans="1:39" s="403" customFormat="1" ht="10.199999999999999">
      <c r="B403" s="396"/>
      <c r="C403" s="397" t="s">
        <v>850</v>
      </c>
      <c r="D403" s="398">
        <f>-'BG SISTEMA'!F189</f>
        <v>-1781228613</v>
      </c>
      <c r="E403" s="399"/>
      <c r="F403" s="398">
        <f>-D403</f>
        <v>1781228613</v>
      </c>
      <c r="G403" s="398">
        <v>0</v>
      </c>
      <c r="H403" s="399">
        <f>+D403-G403-E403+F403</f>
        <v>0</v>
      </c>
      <c r="I403" s="400"/>
      <c r="J403" s="400"/>
      <c r="K403" s="400"/>
      <c r="L403" s="400"/>
      <c r="M403" s="400"/>
      <c r="N403" s="400"/>
      <c r="O403" s="400"/>
      <c r="P403" s="400"/>
      <c r="Q403" s="400"/>
      <c r="R403" s="400"/>
      <c r="S403" s="400"/>
      <c r="T403" s="400"/>
      <c r="U403" s="400"/>
      <c r="V403" s="400"/>
      <c r="W403" s="400"/>
      <c r="X403" s="400"/>
      <c r="Y403" s="400"/>
      <c r="Z403" s="399"/>
      <c r="AA403" s="401"/>
      <c r="AB403" s="402"/>
      <c r="AC403" s="402"/>
      <c r="AD403" s="402"/>
      <c r="AE403" s="402"/>
      <c r="AF403" s="402"/>
      <c r="AG403" s="402"/>
      <c r="AH403" s="402"/>
      <c r="AI403" s="402"/>
      <c r="AJ403" s="402"/>
      <c r="AK403" s="402"/>
      <c r="AL403" s="402"/>
      <c r="AM403" s="402"/>
    </row>
    <row r="404" spans="1:39" s="388" customFormat="1" ht="10.8" thickBot="1">
      <c r="C404" s="404" t="s">
        <v>29</v>
      </c>
      <c r="D404" s="405">
        <f>+SUM(D4:D403)</f>
        <v>2</v>
      </c>
      <c r="E404" s="405">
        <f>+SUM(E4:E403)</f>
        <v>3858503869</v>
      </c>
      <c r="F404" s="405">
        <f>+SUM(F4:F403)</f>
        <v>3858503869</v>
      </c>
      <c r="G404" s="405">
        <f>+SUM(G4:G403)</f>
        <v>1.5028884410858154</v>
      </c>
      <c r="H404" s="405">
        <f>+SUM(H59:H403)</f>
        <v>-2415853379.8737001</v>
      </c>
      <c r="I404" s="405">
        <f t="shared" ref="I404:Z404" si="82">+SUM(I4:I403)</f>
        <v>837041621</v>
      </c>
      <c r="J404" s="405">
        <f t="shared" si="82"/>
        <v>0</v>
      </c>
      <c r="K404" s="405">
        <f t="shared" si="82"/>
        <v>-837590614</v>
      </c>
      <c r="L404" s="405">
        <f t="shared" si="82"/>
        <v>0</v>
      </c>
      <c r="M404" s="405">
        <f t="shared" si="82"/>
        <v>0</v>
      </c>
      <c r="N404" s="405">
        <f t="shared" si="82"/>
        <v>-1754642114.1263001</v>
      </c>
      <c r="O404" s="405">
        <f t="shared" si="82"/>
        <v>0</v>
      </c>
      <c r="P404" s="405">
        <f t="shared" si="82"/>
        <v>0</v>
      </c>
      <c r="Q404" s="405">
        <f t="shared" si="82"/>
        <v>0</v>
      </c>
      <c r="R404" s="405">
        <f t="shared" si="82"/>
        <v>-1399999999</v>
      </c>
      <c r="S404" s="405">
        <f t="shared" si="82"/>
        <v>68426811</v>
      </c>
      <c r="T404" s="405">
        <f t="shared" si="82"/>
        <v>0</v>
      </c>
      <c r="U404" s="405">
        <f t="shared" si="82"/>
        <v>4000000000</v>
      </c>
      <c r="V404" s="405">
        <f t="shared" si="82"/>
        <v>0</v>
      </c>
      <c r="W404" s="405">
        <f t="shared" si="82"/>
        <v>0</v>
      </c>
      <c r="X404" s="405">
        <f t="shared" si="82"/>
        <v>0</v>
      </c>
      <c r="Y404" s="405">
        <f t="shared" si="82"/>
        <v>6548623</v>
      </c>
      <c r="Z404" s="405">
        <f t="shared" si="82"/>
        <v>919784328.37081456</v>
      </c>
      <c r="AA404" s="406"/>
      <c r="AB404" s="407"/>
      <c r="AC404" s="407"/>
      <c r="AD404" s="407"/>
      <c r="AE404" s="407"/>
      <c r="AF404" s="407"/>
      <c r="AG404" s="407"/>
      <c r="AH404" s="407"/>
      <c r="AI404" s="407"/>
      <c r="AJ404" s="407"/>
      <c r="AK404" s="407"/>
      <c r="AL404" s="407"/>
      <c r="AM404" s="407"/>
    </row>
    <row r="405" spans="1:39" thickTop="1">
      <c r="D405" s="408"/>
      <c r="E405" s="408"/>
      <c r="F405" s="408">
        <f>E404-F404</f>
        <v>0</v>
      </c>
      <c r="I405" s="409"/>
      <c r="J405" s="409"/>
      <c r="K405" s="409"/>
      <c r="L405" s="409"/>
      <c r="M405" s="409"/>
      <c r="N405" s="409"/>
      <c r="O405" s="409">
        <f>+SUM(I404:O404)</f>
        <v>-1755191107.1263001</v>
      </c>
      <c r="P405" s="409"/>
      <c r="Q405" s="409"/>
      <c r="R405" s="409"/>
      <c r="S405" s="409"/>
      <c r="T405" s="409">
        <f>+SUM(P404:T404)</f>
        <v>-1331573188</v>
      </c>
      <c r="U405" s="409"/>
      <c r="V405" s="409"/>
      <c r="W405" s="409"/>
      <c r="X405" s="409">
        <f>+SUM(U404:X404)</f>
        <v>4000000000</v>
      </c>
      <c r="Y405" s="409">
        <f>Y404</f>
        <v>6548623</v>
      </c>
      <c r="Z405" s="409">
        <f>SUM(I404:Y404)</f>
        <v>919784327.87370014</v>
      </c>
      <c r="AA405" s="406"/>
      <c r="AB405" s="407"/>
      <c r="AC405" s="407"/>
      <c r="AD405" s="407"/>
      <c r="AE405" s="407"/>
      <c r="AF405" s="407"/>
      <c r="AG405" s="407"/>
      <c r="AH405" s="407"/>
      <c r="AI405" s="407"/>
      <c r="AJ405" s="407"/>
      <c r="AK405" s="407"/>
      <c r="AL405" s="407"/>
      <c r="AM405" s="407"/>
    </row>
    <row r="406" spans="1:39" ht="14.4">
      <c r="C406" s="410"/>
      <c r="D406" s="410"/>
      <c r="E406" s="410"/>
      <c r="F406" s="411"/>
      <c r="G406" s="412"/>
      <c r="H406" s="412"/>
      <c r="I406" s="413"/>
      <c r="J406" s="413"/>
      <c r="K406" s="413"/>
      <c r="L406" s="413"/>
      <c r="M406" s="413"/>
      <c r="N406" s="414"/>
      <c r="O406" s="414"/>
      <c r="P406" s="413"/>
      <c r="Q406" s="413"/>
      <c r="R406" s="413"/>
      <c r="S406" s="413"/>
      <c r="T406" s="413"/>
      <c r="U406" s="413"/>
      <c r="V406" s="413"/>
      <c r="W406" s="413"/>
      <c r="X406" s="413"/>
      <c r="Y406" s="413"/>
      <c r="Z406" s="413">
        <f>+Z404-Z405</f>
        <v>0.49711441993713379</v>
      </c>
      <c r="AA406" s="415"/>
      <c r="AB406" s="407"/>
      <c r="AC406" s="407"/>
      <c r="AD406" s="407"/>
      <c r="AE406" s="407"/>
      <c r="AF406" s="407"/>
      <c r="AG406" s="407"/>
      <c r="AH406" s="407"/>
      <c r="AI406" s="407"/>
      <c r="AJ406" s="407"/>
      <c r="AK406" s="407"/>
      <c r="AL406" s="407"/>
      <c r="AM406" s="407"/>
    </row>
    <row r="407" spans="1:39" ht="14.4">
      <c r="D407" s="416"/>
      <c r="G407" s="417"/>
      <c r="H407" s="417"/>
      <c r="Z407" s="416"/>
      <c r="AA407" s="415"/>
    </row>
    <row r="408" spans="1:39" ht="14.4">
      <c r="D408" s="416"/>
      <c r="H408" s="418"/>
      <c r="I408" s="419"/>
      <c r="J408" s="419"/>
      <c r="K408" s="419"/>
      <c r="L408" s="419"/>
      <c r="M408" s="419"/>
      <c r="N408" s="419"/>
      <c r="O408" s="419"/>
      <c r="P408" s="419"/>
      <c r="Q408" s="419"/>
      <c r="R408" s="419"/>
      <c r="S408" s="419"/>
      <c r="T408" s="419"/>
      <c r="U408" s="419"/>
      <c r="V408" s="419"/>
      <c r="W408" s="419"/>
      <c r="X408" s="419"/>
      <c r="Y408" s="419"/>
    </row>
    <row r="409" spans="1:39" ht="14.4">
      <c r="D409" s="420"/>
      <c r="I409" s="421"/>
      <c r="J409" s="421"/>
      <c r="K409" s="421"/>
      <c r="L409" s="421"/>
      <c r="M409" s="421"/>
      <c r="N409" s="421"/>
      <c r="O409" s="421"/>
      <c r="P409" s="421"/>
      <c r="Q409" s="421"/>
      <c r="R409" s="421"/>
      <c r="S409" s="421"/>
      <c r="T409" s="421"/>
      <c r="U409" s="421"/>
      <c r="V409" s="421"/>
      <c r="W409" s="421"/>
      <c r="X409" s="421"/>
      <c r="Y409" s="421"/>
      <c r="Z409" s="416"/>
    </row>
    <row r="410" spans="1:39" ht="15" customHeight="1">
      <c r="D410" s="420"/>
    </row>
  </sheetData>
  <autoFilter ref="A2:AM405" xr:uid="{F3859593-41F4-42F5-AFFA-389A9D2B1683}">
    <filterColumn colId="4"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20" showButton="0"/>
    <filterColumn colId="21" showButton="0"/>
    <filterColumn colId="22" showButton="0"/>
  </autoFilter>
  <customSheetViews>
    <customSheetView guid="{52ACAEC5-A07E-476F-A492-622AB5A07DC8}" scale="90" showGridLines="0" showAutoFilter="1" state="hidden">
      <pane xSplit="8" ySplit="3" topLeftCell="X318" activePane="bottomRight" state="frozen"/>
      <selection pane="bottomRight" activeCell="D390" sqref="D390"/>
      <pageMargins left="0.7" right="0.7" top="0.75" bottom="0.75" header="0.3" footer="0.3"/>
      <pageSetup orientation="portrait" r:id="rId1"/>
      <autoFilter ref="A2:AM405" xr:uid="{68D9251D-0CD2-4986-A8FC-C22301FF7867}">
        <filterColumn colId="4"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20" showButton="0"/>
        <filterColumn colId="21" showButton="0"/>
        <filterColumn colId="22" showButton="0"/>
      </autoFilter>
    </customSheetView>
    <customSheetView guid="{0A2CCCB3-571A-4A67-B569-64E7C0BD6DFC}" scale="90" showAutoFilter="1">
      <pane xSplit="8" ySplit="3" topLeftCell="I4" activePane="bottomRight" state="frozen"/>
      <selection pane="bottomRight" activeCell="G6" sqref="G6"/>
      <pageMargins left="0.7" right="0.7" top="0.75" bottom="0.75" header="0.3" footer="0.3"/>
      <pageSetup orientation="portrait" r:id="rId2"/>
      <autoFilter ref="A2:AM412" xr:uid="{9053BC1A-1584-465A-8890-542F97694EB9}">
        <filterColumn colId="4"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20" showButton="0"/>
        <filterColumn colId="21" showButton="0"/>
        <filterColumn colId="22" showButton="0"/>
      </autoFilter>
    </customSheetView>
  </customSheetViews>
  <mergeCells count="8">
    <mergeCell ref="C1:Z1"/>
    <mergeCell ref="C2:C3"/>
    <mergeCell ref="E2:F2"/>
    <mergeCell ref="I2:O2"/>
    <mergeCell ref="P2:T2"/>
    <mergeCell ref="U2:X2"/>
    <mergeCell ref="Y2:Y3"/>
    <mergeCell ref="Z2:Z3"/>
  </mergeCell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C4B3-56E1-4AAB-8277-6A35C1DC895E}">
  <sheetPr>
    <tabColor theme="0"/>
  </sheetPr>
  <dimension ref="B1:Q287"/>
  <sheetViews>
    <sheetView showGridLines="0" zoomScale="90" zoomScaleNormal="90" zoomScaleSheetLayoutView="110" workbookViewId="0">
      <pane ySplit="12" topLeftCell="A13" activePane="bottomLeft" state="frozen"/>
      <selection pane="bottomLeft" activeCell="N19" sqref="N19"/>
    </sheetView>
  </sheetViews>
  <sheetFormatPr baseColWidth="10" defaultColWidth="11.44140625" defaultRowHeight="13.2"/>
  <cols>
    <col min="1" max="1" width="4.33203125" style="40" customWidth="1"/>
    <col min="2" max="2" width="8.6640625" style="40" customWidth="1"/>
    <col min="3" max="3" width="8.44140625" style="40" customWidth="1"/>
    <col min="4" max="4" width="13.88671875" style="40" customWidth="1"/>
    <col min="5" max="5" width="13.5546875" style="40" bestFit="1" customWidth="1"/>
    <col min="6" max="6" width="15.6640625" style="40" customWidth="1"/>
    <col min="7" max="7" width="13.33203125" style="40" customWidth="1"/>
    <col min="8" max="8" width="13.6640625" style="40" customWidth="1"/>
    <col min="9" max="11" width="11.44140625" style="40"/>
    <col min="12" max="12" width="12.5546875" style="40" customWidth="1"/>
    <col min="13" max="13" width="4.44140625" style="40" customWidth="1"/>
    <col min="14" max="16384" width="11.44140625" style="40"/>
  </cols>
  <sheetData>
    <row r="1" spans="2:17" s="204" customFormat="1"/>
    <row r="2" spans="2:17" s="204" customFormat="1"/>
    <row r="3" spans="2:17" s="204" customFormat="1"/>
    <row r="4" spans="2:17" s="204" customFormat="1"/>
    <row r="5" spans="2:17" s="204" customFormat="1"/>
    <row r="6" spans="2:17" s="204" customFormat="1"/>
    <row r="7" spans="2:17">
      <c r="Q7" s="205"/>
    </row>
    <row r="8" spans="2:17" ht="19.2" customHeight="1">
      <c r="B8" s="508" t="s">
        <v>111</v>
      </c>
      <c r="C8" s="508"/>
      <c r="D8" s="508"/>
      <c r="E8" s="508"/>
      <c r="F8" s="508"/>
      <c r="G8" s="508"/>
      <c r="H8" s="508"/>
      <c r="I8" s="508"/>
      <c r="J8" s="508"/>
      <c r="K8" s="508"/>
      <c r="L8" s="508"/>
      <c r="M8" s="508"/>
    </row>
    <row r="9" spans="2:17" ht="8.4" customHeight="1">
      <c r="C9" s="342"/>
      <c r="D9" s="342"/>
      <c r="E9" s="342"/>
      <c r="F9" s="342"/>
      <c r="G9" s="342"/>
      <c r="H9" s="342"/>
      <c r="I9" s="342"/>
      <c r="J9" s="342"/>
      <c r="K9" s="342"/>
      <c r="L9" s="342"/>
      <c r="M9" s="342"/>
    </row>
    <row r="10" spans="2:17" s="315" customFormat="1" ht="13.95" customHeight="1">
      <c r="B10" s="511" t="s">
        <v>851</v>
      </c>
      <c r="C10" s="511"/>
      <c r="D10" s="511"/>
      <c r="E10" s="511"/>
      <c r="F10" s="511"/>
      <c r="G10" s="511"/>
      <c r="H10" s="511"/>
      <c r="I10" s="511"/>
      <c r="J10" s="511"/>
      <c r="K10" s="511"/>
      <c r="L10" s="511"/>
    </row>
    <row r="11" spans="2:17" s="315" customFormat="1" ht="13.95" customHeight="1">
      <c r="B11" s="543" t="s">
        <v>1233</v>
      </c>
      <c r="C11" s="543"/>
      <c r="D11" s="543"/>
      <c r="E11" s="543"/>
      <c r="F11" s="543"/>
      <c r="G11" s="543"/>
      <c r="H11" s="543"/>
      <c r="I11" s="543"/>
      <c r="J11" s="543"/>
      <c r="K11" s="543"/>
      <c r="L11" s="543"/>
    </row>
    <row r="12" spans="2:17" s="315" customFormat="1" ht="13.95" customHeight="1">
      <c r="B12" s="509" t="s">
        <v>332</v>
      </c>
      <c r="C12" s="509"/>
      <c r="D12" s="509"/>
      <c r="E12" s="509"/>
      <c r="F12" s="509"/>
      <c r="G12" s="509"/>
      <c r="H12" s="509"/>
      <c r="I12" s="509"/>
      <c r="J12" s="509"/>
      <c r="K12" s="509"/>
      <c r="L12" s="509"/>
    </row>
    <row r="13" spans="2:17">
      <c r="G13" s="207"/>
    </row>
    <row r="14" spans="2:17">
      <c r="B14" s="39" t="s">
        <v>337</v>
      </c>
      <c r="C14" s="39" t="s">
        <v>338</v>
      </c>
    </row>
    <row r="16" spans="2:17">
      <c r="C16" s="39" t="s">
        <v>339</v>
      </c>
    </row>
    <row r="17" spans="2:12" ht="7.2" customHeight="1"/>
    <row r="18" spans="2:12" ht="88.2" customHeight="1">
      <c r="C18" s="512" t="s">
        <v>340</v>
      </c>
      <c r="D18" s="512"/>
      <c r="E18" s="512"/>
      <c r="F18" s="512"/>
      <c r="G18" s="512"/>
      <c r="H18" s="512"/>
      <c r="I18" s="512"/>
      <c r="J18" s="512"/>
      <c r="K18" s="512"/>
      <c r="L18" s="512"/>
    </row>
    <row r="19" spans="2:12" ht="48.6" customHeight="1">
      <c r="C19" s="512" t="s">
        <v>1222</v>
      </c>
      <c r="D19" s="512"/>
      <c r="E19" s="512"/>
      <c r="F19" s="512"/>
      <c r="G19" s="512"/>
      <c r="H19" s="512"/>
      <c r="I19" s="512"/>
      <c r="J19" s="512"/>
      <c r="K19" s="512"/>
      <c r="L19" s="512"/>
    </row>
    <row r="22" spans="2:12">
      <c r="B22" s="39" t="s">
        <v>342</v>
      </c>
      <c r="C22" s="39" t="s">
        <v>341</v>
      </c>
    </row>
    <row r="23" spans="2:12" ht="8.4" customHeight="1"/>
    <row r="24" spans="2:12">
      <c r="C24" s="39" t="s">
        <v>379</v>
      </c>
    </row>
    <row r="25" spans="2:12" ht="65.400000000000006" customHeight="1">
      <c r="C25" s="512" t="s">
        <v>1221</v>
      </c>
      <c r="D25" s="512"/>
      <c r="E25" s="512"/>
      <c r="F25" s="512"/>
      <c r="G25" s="512"/>
      <c r="H25" s="512"/>
      <c r="I25" s="512"/>
      <c r="J25" s="512"/>
      <c r="K25" s="512"/>
      <c r="L25" s="512"/>
    </row>
    <row r="26" spans="2:12" ht="76.95" customHeight="1">
      <c r="C26" s="510" t="s">
        <v>1216</v>
      </c>
      <c r="D26" s="510"/>
      <c r="E26" s="510"/>
      <c r="F26" s="510"/>
      <c r="G26" s="510"/>
      <c r="H26" s="510"/>
      <c r="I26" s="510"/>
      <c r="J26" s="510"/>
      <c r="K26" s="510"/>
      <c r="L26" s="510"/>
    </row>
    <row r="27" spans="2:12" ht="32.4" customHeight="1">
      <c r="C27" s="510" t="s">
        <v>865</v>
      </c>
      <c r="D27" s="510"/>
      <c r="E27" s="510"/>
      <c r="F27" s="510"/>
      <c r="G27" s="510"/>
      <c r="H27" s="510"/>
      <c r="I27" s="510"/>
      <c r="J27" s="510"/>
      <c r="K27" s="510"/>
      <c r="L27" s="510"/>
    </row>
    <row r="28" spans="2:12" ht="8.4" customHeight="1">
      <c r="C28" s="492"/>
      <c r="D28" s="492"/>
      <c r="E28" s="492"/>
      <c r="F28" s="492"/>
      <c r="G28" s="492"/>
      <c r="H28" s="492"/>
      <c r="I28" s="492"/>
      <c r="J28" s="492"/>
      <c r="K28" s="492"/>
      <c r="L28" s="492"/>
    </row>
    <row r="29" spans="2:12" ht="21.6" customHeight="1">
      <c r="C29" s="39" t="s">
        <v>380</v>
      </c>
      <c r="D29" s="193"/>
      <c r="E29" s="193"/>
      <c r="F29" s="193"/>
      <c r="G29" s="193"/>
      <c r="H29" s="193"/>
      <c r="I29" s="193"/>
      <c r="J29" s="193"/>
      <c r="K29" s="193"/>
      <c r="L29" s="193"/>
    </row>
    <row r="30" spans="2:12" ht="21.6" customHeight="1">
      <c r="C30" s="39" t="s">
        <v>352</v>
      </c>
      <c r="D30" s="193"/>
      <c r="E30" s="193"/>
      <c r="F30" s="193"/>
      <c r="G30" s="193"/>
      <c r="H30" s="193"/>
      <c r="I30" s="193"/>
      <c r="J30" s="193"/>
      <c r="K30" s="193"/>
      <c r="L30" s="193"/>
    </row>
    <row r="31" spans="2:12" ht="63.6" customHeight="1">
      <c r="C31" s="510" t="s">
        <v>343</v>
      </c>
      <c r="D31" s="510"/>
      <c r="E31" s="510"/>
      <c r="F31" s="510"/>
      <c r="G31" s="510"/>
      <c r="H31" s="510"/>
      <c r="I31" s="510"/>
      <c r="J31" s="510"/>
      <c r="K31" s="510"/>
      <c r="L31" s="510"/>
    </row>
    <row r="32" spans="2:12" ht="21.6" customHeight="1">
      <c r="C32" s="39" t="s">
        <v>353</v>
      </c>
      <c r="D32" s="193"/>
      <c r="E32" s="193"/>
      <c r="F32" s="193"/>
      <c r="G32" s="193"/>
      <c r="H32" s="193"/>
      <c r="I32" s="193"/>
      <c r="J32" s="193"/>
      <c r="K32" s="193"/>
      <c r="L32" s="193"/>
    </row>
    <row r="33" spans="3:12" ht="64.95" customHeight="1">
      <c r="C33" s="510" t="s">
        <v>346</v>
      </c>
      <c r="D33" s="510"/>
      <c r="E33" s="510"/>
      <c r="F33" s="510"/>
      <c r="G33" s="510"/>
      <c r="H33" s="510"/>
      <c r="I33" s="510"/>
      <c r="J33" s="510"/>
      <c r="K33" s="510"/>
      <c r="L33" s="510"/>
    </row>
    <row r="34" spans="3:12">
      <c r="C34" s="510" t="s">
        <v>347</v>
      </c>
      <c r="D34" s="510"/>
      <c r="E34" s="510"/>
      <c r="F34" s="510"/>
      <c r="G34" s="510"/>
      <c r="H34" s="510"/>
      <c r="I34" s="510"/>
      <c r="J34" s="510"/>
      <c r="K34" s="510"/>
      <c r="L34" s="510"/>
    </row>
    <row r="35" spans="3:12" ht="8.4" customHeight="1"/>
    <row r="36" spans="3:12" ht="21.6" customHeight="1">
      <c r="C36" s="39" t="s">
        <v>351</v>
      </c>
      <c r="D36" s="193"/>
      <c r="E36" s="193"/>
      <c r="F36" s="193"/>
      <c r="G36" s="193"/>
      <c r="H36" s="193"/>
      <c r="I36" s="193"/>
      <c r="J36" s="193"/>
      <c r="K36" s="193"/>
      <c r="L36" s="193"/>
    </row>
    <row r="37" spans="3:12" ht="32.4" customHeight="1">
      <c r="C37" s="512" t="s">
        <v>227</v>
      </c>
      <c r="D37" s="512"/>
      <c r="E37" s="512"/>
      <c r="F37" s="512"/>
      <c r="G37" s="512"/>
      <c r="H37" s="512"/>
      <c r="I37" s="512"/>
      <c r="J37" s="512"/>
      <c r="K37" s="512"/>
      <c r="L37" s="512"/>
    </row>
    <row r="38" spans="3:12" ht="39.6" customHeight="1">
      <c r="C38" s="510" t="s">
        <v>228</v>
      </c>
      <c r="D38" s="510"/>
      <c r="E38" s="510"/>
      <c r="F38" s="510"/>
      <c r="G38" s="510"/>
      <c r="H38" s="510"/>
      <c r="I38" s="510"/>
      <c r="J38" s="510"/>
      <c r="K38" s="510"/>
      <c r="L38" s="510"/>
    </row>
    <row r="39" spans="3:12" ht="21.6" customHeight="1">
      <c r="C39" s="39" t="s">
        <v>348</v>
      </c>
      <c r="D39" s="193"/>
      <c r="E39" s="193"/>
      <c r="F39" s="193"/>
      <c r="G39" s="193"/>
      <c r="H39" s="193"/>
      <c r="I39" s="193"/>
      <c r="J39" s="193"/>
      <c r="K39" s="193"/>
      <c r="L39" s="193"/>
    </row>
    <row r="40" spans="3:12" ht="33.6" customHeight="1">
      <c r="C40" s="510" t="s">
        <v>131</v>
      </c>
      <c r="D40" s="510"/>
      <c r="E40" s="510"/>
      <c r="F40" s="510"/>
      <c r="G40" s="510"/>
      <c r="H40" s="510"/>
      <c r="I40" s="510"/>
      <c r="J40" s="510"/>
      <c r="K40" s="510"/>
      <c r="L40" s="510"/>
    </row>
    <row r="41" spans="3:12" ht="33.6" customHeight="1">
      <c r="C41" s="510" t="s">
        <v>349</v>
      </c>
      <c r="D41" s="510"/>
      <c r="E41" s="510"/>
      <c r="F41" s="510"/>
      <c r="G41" s="510"/>
      <c r="H41" s="510"/>
      <c r="I41" s="510"/>
      <c r="J41" s="510"/>
      <c r="K41" s="510"/>
      <c r="L41" s="510"/>
    </row>
    <row r="42" spans="3:12">
      <c r="C42" s="193"/>
      <c r="D42" s="193"/>
      <c r="E42" s="193"/>
      <c r="F42" s="193"/>
      <c r="G42" s="193"/>
      <c r="H42" s="193"/>
      <c r="I42" s="193"/>
      <c r="J42" s="193"/>
      <c r="K42" s="193"/>
      <c r="L42" s="193"/>
    </row>
    <row r="43" spans="3:12">
      <c r="C43" s="39" t="s">
        <v>350</v>
      </c>
    </row>
    <row r="44" spans="3:12" ht="79.95" customHeight="1">
      <c r="C44" s="512" t="s">
        <v>866</v>
      </c>
      <c r="D44" s="512"/>
      <c r="E44" s="512"/>
      <c r="F44" s="512"/>
      <c r="G44" s="512"/>
      <c r="H44" s="512"/>
      <c r="I44" s="512"/>
      <c r="J44" s="512"/>
      <c r="K44" s="512"/>
      <c r="L44" s="512"/>
    </row>
    <row r="45" spans="3:12" ht="7.95" customHeight="1">
      <c r="C45" s="40" t="s">
        <v>60</v>
      </c>
    </row>
    <row r="46" spans="3:12">
      <c r="C46" s="39" t="s">
        <v>354</v>
      </c>
    </row>
    <row r="47" spans="3:12" ht="43.2" customHeight="1">
      <c r="C47" s="344" t="s">
        <v>355</v>
      </c>
      <c r="D47" s="516" t="s">
        <v>356</v>
      </c>
      <c r="E47" s="516"/>
      <c r="F47" s="516"/>
      <c r="G47" s="516"/>
      <c r="H47" s="516"/>
      <c r="I47" s="516"/>
      <c r="J47" s="516"/>
      <c r="K47" s="516"/>
      <c r="L47" s="516"/>
    </row>
    <row r="48" spans="3:12" ht="7.2" customHeight="1">
      <c r="C48" s="208"/>
      <c r="D48" s="208"/>
      <c r="E48" s="208"/>
      <c r="F48" s="208"/>
      <c r="G48" s="208"/>
      <c r="H48" s="208"/>
      <c r="I48" s="208"/>
      <c r="J48" s="208"/>
      <c r="K48" s="208"/>
      <c r="L48" s="208"/>
    </row>
    <row r="49" spans="3:12" ht="43.2" customHeight="1">
      <c r="C49" s="208"/>
      <c r="D49" s="208"/>
      <c r="E49" s="514" t="s">
        <v>288</v>
      </c>
      <c r="F49" s="514"/>
      <c r="G49" s="213" t="s">
        <v>290</v>
      </c>
      <c r="H49" s="213" t="s">
        <v>289</v>
      </c>
      <c r="I49" s="208"/>
      <c r="J49" s="208"/>
      <c r="K49" s="208"/>
      <c r="L49" s="208"/>
    </row>
    <row r="50" spans="3:12" ht="13.2" customHeight="1">
      <c r="C50" s="208"/>
      <c r="D50" s="208"/>
      <c r="E50" s="513" t="s">
        <v>243</v>
      </c>
      <c r="F50" s="513"/>
      <c r="G50" s="214">
        <v>5</v>
      </c>
      <c r="H50" s="215">
        <v>0.1</v>
      </c>
      <c r="I50" s="208"/>
      <c r="J50" s="208"/>
      <c r="K50" s="208"/>
      <c r="L50" s="208"/>
    </row>
    <row r="51" spans="3:12">
      <c r="C51" s="208"/>
      <c r="D51" s="208"/>
      <c r="E51" s="513" t="s">
        <v>244</v>
      </c>
      <c r="F51" s="513"/>
      <c r="G51" s="214">
        <v>2</v>
      </c>
      <c r="H51" s="215">
        <v>0.1</v>
      </c>
      <c r="I51" s="208"/>
      <c r="J51" s="208"/>
      <c r="K51" s="208"/>
      <c r="L51" s="208"/>
    </row>
    <row r="52" spans="3:12">
      <c r="C52" s="208"/>
      <c r="D52" s="208"/>
      <c r="E52" s="513" t="s">
        <v>202</v>
      </c>
      <c r="F52" s="513"/>
      <c r="G52" s="214">
        <v>2</v>
      </c>
      <c r="H52" s="215">
        <v>0</v>
      </c>
      <c r="I52" s="208"/>
      <c r="J52" s="208"/>
      <c r="K52" s="208"/>
      <c r="L52" s="208"/>
    </row>
    <row r="53" spans="3:12">
      <c r="C53" s="208"/>
      <c r="D53" s="208"/>
      <c r="E53" s="189"/>
      <c r="F53" s="189"/>
      <c r="G53" s="206"/>
      <c r="H53" s="212"/>
      <c r="I53" s="208"/>
      <c r="J53" s="208"/>
      <c r="K53" s="208"/>
      <c r="L53" s="208"/>
    </row>
    <row r="54" spans="3:12" ht="43.2" customHeight="1">
      <c r="C54" s="344" t="s">
        <v>358</v>
      </c>
      <c r="D54" s="515" t="s">
        <v>357</v>
      </c>
      <c r="E54" s="516"/>
      <c r="F54" s="516"/>
      <c r="G54" s="516"/>
      <c r="H54" s="516"/>
      <c r="I54" s="516"/>
      <c r="J54" s="516"/>
      <c r="K54" s="516"/>
      <c r="L54" s="516"/>
    </row>
    <row r="55" spans="3:12" ht="43.2" customHeight="1">
      <c r="C55" s="344" t="s">
        <v>359</v>
      </c>
      <c r="D55" s="515" t="s">
        <v>360</v>
      </c>
      <c r="E55" s="516"/>
      <c r="F55" s="516"/>
      <c r="G55" s="516"/>
      <c r="H55" s="516"/>
      <c r="I55" s="516"/>
      <c r="J55" s="516"/>
      <c r="K55" s="516"/>
      <c r="L55" s="516"/>
    </row>
    <row r="57" spans="3:12">
      <c r="C57" s="39" t="s">
        <v>362</v>
      </c>
    </row>
    <row r="58" spans="3:12" ht="28.2" customHeight="1">
      <c r="C58" s="344" t="s">
        <v>363</v>
      </c>
      <c r="D58" s="515" t="s">
        <v>365</v>
      </c>
      <c r="E58" s="516"/>
      <c r="F58" s="516"/>
      <c r="G58" s="516"/>
      <c r="H58" s="516"/>
      <c r="I58" s="516"/>
      <c r="J58" s="516"/>
      <c r="K58" s="516"/>
      <c r="L58" s="516"/>
    </row>
    <row r="59" spans="3:12" ht="37.950000000000003" customHeight="1">
      <c r="C59" s="344" t="s">
        <v>364</v>
      </c>
      <c r="D59" s="515" t="s">
        <v>366</v>
      </c>
      <c r="E59" s="516"/>
      <c r="F59" s="516"/>
      <c r="G59" s="516"/>
      <c r="H59" s="516"/>
      <c r="I59" s="516"/>
      <c r="J59" s="516"/>
      <c r="K59" s="516"/>
      <c r="L59" s="516"/>
    </row>
    <row r="60" spans="3:12" ht="31.95" customHeight="1">
      <c r="C60" s="344" t="s">
        <v>367</v>
      </c>
      <c r="D60" s="515" t="s">
        <v>368</v>
      </c>
      <c r="E60" s="516"/>
      <c r="F60" s="516"/>
      <c r="G60" s="516"/>
      <c r="H60" s="516"/>
      <c r="I60" s="516"/>
      <c r="J60" s="516"/>
      <c r="K60" s="516"/>
      <c r="L60" s="516"/>
    </row>
    <row r="61" spans="3:12" ht="8.4" customHeight="1">
      <c r="C61" s="193"/>
      <c r="D61" s="193"/>
      <c r="E61" s="193"/>
      <c r="F61" s="193"/>
      <c r="G61" s="193"/>
      <c r="H61" s="193"/>
      <c r="I61" s="193"/>
      <c r="J61" s="193"/>
      <c r="K61" s="193"/>
      <c r="L61" s="193"/>
    </row>
    <row r="62" spans="3:12" ht="13.5" customHeight="1">
      <c r="C62" s="39" t="s">
        <v>369</v>
      </c>
      <c r="D62" s="193"/>
      <c r="E62" s="193"/>
      <c r="F62" s="193"/>
      <c r="G62" s="193"/>
      <c r="H62" s="193"/>
      <c r="I62" s="193"/>
      <c r="J62" s="193"/>
      <c r="K62" s="193"/>
      <c r="L62" s="193"/>
    </row>
    <row r="63" spans="3:12" ht="51" customHeight="1">
      <c r="C63" s="512" t="s">
        <v>1217</v>
      </c>
      <c r="D63" s="512"/>
      <c r="E63" s="512"/>
      <c r="F63" s="512"/>
      <c r="G63" s="512"/>
      <c r="H63" s="512"/>
      <c r="I63" s="512"/>
      <c r="J63" s="512"/>
      <c r="K63" s="512"/>
      <c r="L63" s="512"/>
    </row>
    <row r="64" spans="3:12" ht="13.5" customHeight="1">
      <c r="C64" s="193"/>
      <c r="D64" s="193"/>
      <c r="E64" s="193"/>
      <c r="F64" s="193"/>
      <c r="G64" s="193"/>
      <c r="H64" s="193"/>
      <c r="I64" s="193"/>
      <c r="J64" s="193"/>
      <c r="K64" s="193"/>
      <c r="L64" s="193"/>
    </row>
    <row r="65" spans="2:14" ht="13.5" customHeight="1">
      <c r="C65" s="39" t="s">
        <v>370</v>
      </c>
      <c r="D65" s="193"/>
      <c r="E65" s="193"/>
      <c r="F65" s="193"/>
      <c r="G65" s="193"/>
      <c r="H65" s="193"/>
      <c r="I65" s="193"/>
      <c r="J65" s="193"/>
      <c r="K65" s="193"/>
      <c r="L65" s="193"/>
    </row>
    <row r="66" spans="2:14" ht="51" customHeight="1">
      <c r="C66" s="512" t="s">
        <v>371</v>
      </c>
      <c r="D66" s="512"/>
      <c r="E66" s="512"/>
      <c r="F66" s="512"/>
      <c r="G66" s="512"/>
      <c r="H66" s="512"/>
      <c r="I66" s="512"/>
      <c r="J66" s="512"/>
      <c r="K66" s="512"/>
      <c r="L66" s="512"/>
    </row>
    <row r="67" spans="2:14" ht="58.2" customHeight="1">
      <c r="C67" s="512" t="s">
        <v>372</v>
      </c>
      <c r="D67" s="512"/>
      <c r="E67" s="512"/>
      <c r="F67" s="512"/>
      <c r="G67" s="512"/>
      <c r="H67" s="512"/>
      <c r="I67" s="512"/>
      <c r="J67" s="512"/>
      <c r="K67" s="512"/>
      <c r="L67" s="512"/>
    </row>
    <row r="68" spans="2:14" ht="13.5" customHeight="1">
      <c r="C68" s="193"/>
      <c r="D68" s="193"/>
      <c r="E68" s="193"/>
      <c r="F68" s="193"/>
      <c r="G68" s="193"/>
      <c r="H68" s="193"/>
      <c r="I68" s="193"/>
      <c r="J68" s="193"/>
      <c r="K68" s="193"/>
      <c r="L68" s="193"/>
    </row>
    <row r="69" spans="2:14">
      <c r="C69" s="39" t="s">
        <v>373</v>
      </c>
    </row>
    <row r="70" spans="2:14" ht="39.6" customHeight="1">
      <c r="C70" s="512" t="s">
        <v>374</v>
      </c>
      <c r="D70" s="512"/>
      <c r="E70" s="512"/>
      <c r="F70" s="512"/>
      <c r="G70" s="512"/>
      <c r="H70" s="512"/>
      <c r="I70" s="512"/>
      <c r="J70" s="512"/>
      <c r="K70" s="512"/>
      <c r="L70" s="512"/>
    </row>
    <row r="71" spans="2:14" ht="39.6" customHeight="1">
      <c r="C71" s="512" t="s">
        <v>375</v>
      </c>
      <c r="D71" s="512"/>
      <c r="E71" s="512"/>
      <c r="F71" s="512"/>
      <c r="G71" s="512"/>
      <c r="H71" s="512"/>
      <c r="I71" s="512"/>
      <c r="J71" s="512"/>
      <c r="K71" s="512"/>
      <c r="L71" s="512"/>
    </row>
    <row r="72" spans="2:14">
      <c r="C72" s="193"/>
      <c r="D72" s="193"/>
      <c r="E72" s="193"/>
      <c r="F72" s="193"/>
      <c r="G72" s="193"/>
      <c r="H72" s="193"/>
      <c r="I72" s="193"/>
      <c r="J72" s="193"/>
      <c r="K72" s="193"/>
      <c r="L72" s="193"/>
    </row>
    <row r="73" spans="2:14">
      <c r="C73" s="193"/>
      <c r="D73" s="193"/>
      <c r="E73" s="193"/>
      <c r="F73" s="193"/>
      <c r="G73" s="193"/>
      <c r="H73" s="193"/>
      <c r="I73" s="193"/>
      <c r="J73" s="193"/>
      <c r="K73" s="193"/>
      <c r="L73" s="193"/>
    </row>
    <row r="74" spans="2:14">
      <c r="B74" s="39" t="s">
        <v>345</v>
      </c>
      <c r="C74" s="39" t="s">
        <v>344</v>
      </c>
    </row>
    <row r="75" spans="2:14" ht="19.2" customHeight="1">
      <c r="C75" s="512" t="s">
        <v>867</v>
      </c>
      <c r="D75" s="512"/>
      <c r="E75" s="512"/>
      <c r="F75" s="512"/>
      <c r="G75" s="512"/>
      <c r="H75" s="512"/>
      <c r="I75" s="512"/>
      <c r="J75" s="512"/>
      <c r="K75" s="512"/>
      <c r="L75" s="512"/>
    </row>
    <row r="80" spans="2:14">
      <c r="C80" s="209"/>
      <c r="G80" s="209"/>
      <c r="I80" s="129"/>
      <c r="J80" s="57"/>
      <c r="N80" s="129"/>
    </row>
    <row r="81" spans="3:14">
      <c r="C81" s="210"/>
      <c r="G81" s="210"/>
      <c r="I81" s="211"/>
      <c r="J81" s="60"/>
      <c r="N81" s="210"/>
    </row>
    <row r="287" spans="4:4">
      <c r="D287" s="40">
        <v>0</v>
      </c>
    </row>
  </sheetData>
  <customSheetViews>
    <customSheetView guid="{52ACAEC5-A07E-476F-A492-622AB5A07DC8}" scale="90" showPageBreaks="1" showGridLines="0" printArea="1">
      <pane ySplit="12" topLeftCell="A13" activePane="bottomLeft" state="frozen"/>
      <selection pane="bottomLeft" activeCell="B11" sqref="B11:L11"/>
      <pageMargins left="0.70866141732283472" right="0.70866141732283472" top="0.74803149606299213" bottom="0.74803149606299213" header="0.31496062992125984" footer="0.31496062992125984"/>
      <pageSetup paperSize="9" scale="75" orientation="landscape" r:id="rId1"/>
    </customSheetView>
    <customSheetView guid="{0A2CCCB3-571A-4A67-B569-64E7C0BD6DFC}" scale="90" showGridLines="0">
      <pane ySplit="12" topLeftCell="A13" activePane="bottomLeft" state="frozen"/>
      <selection pane="bottomLeft" activeCell="B8" sqref="B8:M8"/>
      <pageMargins left="0.70866141732283472" right="0.70866141732283472" top="0.74803149606299213" bottom="0.74803149606299213" header="0.31496062992125984" footer="0.31496062992125984"/>
      <pageSetup paperSize="9" scale="75" orientation="landscape" r:id="rId2"/>
    </customSheetView>
  </customSheetViews>
  <mergeCells count="33">
    <mergeCell ref="D58:L58"/>
    <mergeCell ref="C75:L75"/>
    <mergeCell ref="C44:L44"/>
    <mergeCell ref="C63:L63"/>
    <mergeCell ref="E52:F52"/>
    <mergeCell ref="E49:F49"/>
    <mergeCell ref="E50:F50"/>
    <mergeCell ref="E51:F51"/>
    <mergeCell ref="D59:L59"/>
    <mergeCell ref="D60:L60"/>
    <mergeCell ref="C66:L66"/>
    <mergeCell ref="C67:L67"/>
    <mergeCell ref="C71:L71"/>
    <mergeCell ref="C70:L70"/>
    <mergeCell ref="D47:L47"/>
    <mergeCell ref="D54:L54"/>
    <mergeCell ref="D55:L55"/>
    <mergeCell ref="B8:M8"/>
    <mergeCell ref="B12:L12"/>
    <mergeCell ref="C27:L27"/>
    <mergeCell ref="C41:L41"/>
    <mergeCell ref="B10:L10"/>
    <mergeCell ref="C40:L40"/>
    <mergeCell ref="C18:L18"/>
    <mergeCell ref="C25:L25"/>
    <mergeCell ref="C28:L28"/>
    <mergeCell ref="C26:L26"/>
    <mergeCell ref="C19:L19"/>
    <mergeCell ref="C31:L31"/>
    <mergeCell ref="C34:L34"/>
    <mergeCell ref="C37:L37"/>
    <mergeCell ref="C38:L38"/>
    <mergeCell ref="C33:L33"/>
  </mergeCells>
  <pageMargins left="0.70866141732283472" right="0.70866141732283472" top="0.74803149606299213" bottom="0.74803149606299213" header="0.31496062992125984" footer="0.31496062992125984"/>
  <pageSetup paperSize="9" scale="75"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CFB-7FE3-495A-9DD8-1E95D0095680}">
  <sheetPr filterMode="1">
    <tabColor rgb="FFFFC000"/>
  </sheetPr>
  <dimension ref="A2:J384"/>
  <sheetViews>
    <sheetView showGridLines="0" topLeftCell="A5" zoomScaleNormal="100" workbookViewId="0">
      <selection activeCell="B239" sqref="B239"/>
    </sheetView>
  </sheetViews>
  <sheetFormatPr baseColWidth="10" defaultRowHeight="14.4"/>
  <cols>
    <col min="1" max="1" width="17.33203125" bestFit="1" customWidth="1"/>
    <col min="2" max="2" width="61.5546875" bestFit="1" customWidth="1"/>
    <col min="3" max="3" width="12.33203125" bestFit="1" customWidth="1"/>
    <col min="4" max="4" width="16.33203125" bestFit="1" customWidth="1"/>
    <col min="5" max="5" width="13.33203125" bestFit="1" customWidth="1"/>
    <col min="6" max="6" width="17.33203125" bestFit="1" customWidth="1"/>
    <col min="7" max="7" width="8.88671875" style="372" customWidth="1"/>
    <col min="8" max="8" width="12.77734375" style="372" customWidth="1"/>
    <col min="9" max="9" width="41.77734375" style="370" customWidth="1"/>
    <col min="10" max="10" width="9.77734375" style="372" bestFit="1" customWidth="1"/>
    <col min="11" max="257" width="8.88671875" style="372" customWidth="1"/>
    <col min="258" max="258" width="17.33203125" style="372" bestFit="1" customWidth="1"/>
    <col min="259" max="259" width="61.5546875" style="372" bestFit="1" customWidth="1"/>
    <col min="260" max="260" width="12.33203125" style="372" bestFit="1" customWidth="1"/>
    <col min="261" max="261" width="15.33203125" style="372" bestFit="1" customWidth="1"/>
    <col min="262" max="262" width="12.33203125" style="372" bestFit="1" customWidth="1"/>
    <col min="263" max="263" width="17.33203125" style="372" bestFit="1" customWidth="1"/>
    <col min="264" max="513" width="8.88671875" style="372" customWidth="1"/>
    <col min="514" max="514" width="17.33203125" style="372" bestFit="1" customWidth="1"/>
    <col min="515" max="515" width="61.5546875" style="372" bestFit="1" customWidth="1"/>
    <col min="516" max="516" width="12.33203125" style="372" bestFit="1" customWidth="1"/>
    <col min="517" max="517" width="15.33203125" style="372" bestFit="1" customWidth="1"/>
    <col min="518" max="518" width="12.33203125" style="372" bestFit="1" customWidth="1"/>
    <col min="519" max="519" width="17.33203125" style="372" bestFit="1" customWidth="1"/>
    <col min="520" max="769" width="8.88671875" style="372" customWidth="1"/>
    <col min="770" max="770" width="17.33203125" style="372" bestFit="1" customWidth="1"/>
    <col min="771" max="771" width="61.5546875" style="372" bestFit="1" customWidth="1"/>
    <col min="772" max="772" width="12.33203125" style="372" bestFit="1" customWidth="1"/>
    <col min="773" max="773" width="15.33203125" style="372" bestFit="1" customWidth="1"/>
    <col min="774" max="774" width="12.33203125" style="372" bestFit="1" customWidth="1"/>
    <col min="775" max="775" width="17.33203125" style="372" bestFit="1" customWidth="1"/>
    <col min="776" max="1025" width="8.88671875" style="372" customWidth="1"/>
    <col min="1026" max="1026" width="17.33203125" style="372" bestFit="1" customWidth="1"/>
    <col min="1027" max="1027" width="61.5546875" style="372" bestFit="1" customWidth="1"/>
    <col min="1028" max="1028" width="12.33203125" style="372" bestFit="1" customWidth="1"/>
    <col min="1029" max="1029" width="15.33203125" style="372" bestFit="1" customWidth="1"/>
    <col min="1030" max="1030" width="12.33203125" style="372" bestFit="1" customWidth="1"/>
    <col min="1031" max="1031" width="17.33203125" style="372" bestFit="1" customWidth="1"/>
    <col min="1032" max="1281" width="8.88671875" style="372" customWidth="1"/>
    <col min="1282" max="1282" width="17.33203125" style="372" bestFit="1" customWidth="1"/>
    <col min="1283" max="1283" width="61.5546875" style="372" bestFit="1" customWidth="1"/>
    <col min="1284" max="1284" width="12.33203125" style="372" bestFit="1" customWidth="1"/>
    <col min="1285" max="1285" width="15.33203125" style="372" bestFit="1" customWidth="1"/>
    <col min="1286" max="1286" width="12.33203125" style="372" bestFit="1" customWidth="1"/>
    <col min="1287" max="1287" width="17.33203125" style="372" bestFit="1" customWidth="1"/>
    <col min="1288" max="1537" width="8.88671875" style="372" customWidth="1"/>
    <col min="1538" max="1538" width="17.33203125" style="372" bestFit="1" customWidth="1"/>
    <col min="1539" max="1539" width="61.5546875" style="372" bestFit="1" customWidth="1"/>
    <col min="1540" max="1540" width="12.33203125" style="372" bestFit="1" customWidth="1"/>
    <col min="1541" max="1541" width="15.33203125" style="372" bestFit="1" customWidth="1"/>
    <col min="1542" max="1542" width="12.33203125" style="372" bestFit="1" customWidth="1"/>
    <col min="1543" max="1543" width="17.33203125" style="372" bestFit="1" customWidth="1"/>
    <col min="1544" max="1793" width="8.88671875" style="372" customWidth="1"/>
    <col min="1794" max="1794" width="17.33203125" style="372" bestFit="1" customWidth="1"/>
    <col min="1795" max="1795" width="61.5546875" style="372" bestFit="1" customWidth="1"/>
    <col min="1796" max="1796" width="12.33203125" style="372" bestFit="1" customWidth="1"/>
    <col min="1797" max="1797" width="15.33203125" style="372" bestFit="1" customWidth="1"/>
    <col min="1798" max="1798" width="12.33203125" style="372" bestFit="1" customWidth="1"/>
    <col min="1799" max="1799" width="17.33203125" style="372" bestFit="1" customWidth="1"/>
    <col min="1800" max="2049" width="8.88671875" style="372" customWidth="1"/>
    <col min="2050" max="2050" width="17.33203125" style="372" bestFit="1" customWidth="1"/>
    <col min="2051" max="2051" width="61.5546875" style="372" bestFit="1" customWidth="1"/>
    <col min="2052" max="2052" width="12.33203125" style="372" bestFit="1" customWidth="1"/>
    <col min="2053" max="2053" width="15.33203125" style="372" bestFit="1" customWidth="1"/>
    <col min="2054" max="2054" width="12.33203125" style="372" bestFit="1" customWidth="1"/>
    <col min="2055" max="2055" width="17.33203125" style="372" bestFit="1" customWidth="1"/>
    <col min="2056" max="2305" width="8.88671875" style="372" customWidth="1"/>
    <col min="2306" max="2306" width="17.33203125" style="372" bestFit="1" customWidth="1"/>
    <col min="2307" max="2307" width="61.5546875" style="372" bestFit="1" customWidth="1"/>
    <col min="2308" max="2308" width="12.33203125" style="372" bestFit="1" customWidth="1"/>
    <col min="2309" max="2309" width="15.33203125" style="372" bestFit="1" customWidth="1"/>
    <col min="2310" max="2310" width="12.33203125" style="372" bestFit="1" customWidth="1"/>
    <col min="2311" max="2311" width="17.33203125" style="372" bestFit="1" customWidth="1"/>
    <col min="2312" max="2561" width="8.88671875" style="372" customWidth="1"/>
    <col min="2562" max="2562" width="17.33203125" style="372" bestFit="1" customWidth="1"/>
    <col min="2563" max="2563" width="61.5546875" style="372" bestFit="1" customWidth="1"/>
    <col min="2564" max="2564" width="12.33203125" style="372" bestFit="1" customWidth="1"/>
    <col min="2565" max="2565" width="15.33203125" style="372" bestFit="1" customWidth="1"/>
    <col min="2566" max="2566" width="12.33203125" style="372" bestFit="1" customWidth="1"/>
    <col min="2567" max="2567" width="17.33203125" style="372" bestFit="1" customWidth="1"/>
    <col min="2568" max="2817" width="8.88671875" style="372" customWidth="1"/>
    <col min="2818" max="2818" width="17.33203125" style="372" bestFit="1" customWidth="1"/>
    <col min="2819" max="2819" width="61.5546875" style="372" bestFit="1" customWidth="1"/>
    <col min="2820" max="2820" width="12.33203125" style="372" bestFit="1" customWidth="1"/>
    <col min="2821" max="2821" width="15.33203125" style="372" bestFit="1" customWidth="1"/>
    <col min="2822" max="2822" width="12.33203125" style="372" bestFit="1" customWidth="1"/>
    <col min="2823" max="2823" width="17.33203125" style="372" bestFit="1" customWidth="1"/>
    <col min="2824" max="3073" width="8.88671875" style="372" customWidth="1"/>
    <col min="3074" max="3074" width="17.33203125" style="372" bestFit="1" customWidth="1"/>
    <col min="3075" max="3075" width="61.5546875" style="372" bestFit="1" customWidth="1"/>
    <col min="3076" max="3076" width="12.33203125" style="372" bestFit="1" customWidth="1"/>
    <col min="3077" max="3077" width="15.33203125" style="372" bestFit="1" customWidth="1"/>
    <col min="3078" max="3078" width="12.33203125" style="372" bestFit="1" customWidth="1"/>
    <col min="3079" max="3079" width="17.33203125" style="372" bestFit="1" customWidth="1"/>
    <col min="3080" max="3329" width="8.88671875" style="372" customWidth="1"/>
    <col min="3330" max="3330" width="17.33203125" style="372" bestFit="1" customWidth="1"/>
    <col min="3331" max="3331" width="61.5546875" style="372" bestFit="1" customWidth="1"/>
    <col min="3332" max="3332" width="12.33203125" style="372" bestFit="1" customWidth="1"/>
    <col min="3333" max="3333" width="15.33203125" style="372" bestFit="1" customWidth="1"/>
    <col min="3334" max="3334" width="12.33203125" style="372" bestFit="1" customWidth="1"/>
    <col min="3335" max="3335" width="17.33203125" style="372" bestFit="1" customWidth="1"/>
    <col min="3336" max="3585" width="8.88671875" style="372" customWidth="1"/>
    <col min="3586" max="3586" width="17.33203125" style="372" bestFit="1" customWidth="1"/>
    <col min="3587" max="3587" width="61.5546875" style="372" bestFit="1" customWidth="1"/>
    <col min="3588" max="3588" width="12.33203125" style="372" bestFit="1" customWidth="1"/>
    <col min="3589" max="3589" width="15.33203125" style="372" bestFit="1" customWidth="1"/>
    <col min="3590" max="3590" width="12.33203125" style="372" bestFit="1" customWidth="1"/>
    <col min="3591" max="3591" width="17.33203125" style="372" bestFit="1" customWidth="1"/>
    <col min="3592" max="3841" width="8.88671875" style="372" customWidth="1"/>
    <col min="3842" max="3842" width="17.33203125" style="372" bestFit="1" customWidth="1"/>
    <col min="3843" max="3843" width="61.5546875" style="372" bestFit="1" customWidth="1"/>
    <col min="3844" max="3844" width="12.33203125" style="372" bestFit="1" customWidth="1"/>
    <col min="3845" max="3845" width="15.33203125" style="372" bestFit="1" customWidth="1"/>
    <col min="3846" max="3846" width="12.33203125" style="372" bestFit="1" customWidth="1"/>
    <col min="3847" max="3847" width="17.33203125" style="372" bestFit="1" customWidth="1"/>
    <col min="3848" max="4097" width="8.88671875" style="372" customWidth="1"/>
    <col min="4098" max="4098" width="17.33203125" style="372" bestFit="1" customWidth="1"/>
    <col min="4099" max="4099" width="61.5546875" style="372" bestFit="1" customWidth="1"/>
    <col min="4100" max="4100" width="12.33203125" style="372" bestFit="1" customWidth="1"/>
    <col min="4101" max="4101" width="15.33203125" style="372" bestFit="1" customWidth="1"/>
    <col min="4102" max="4102" width="12.33203125" style="372" bestFit="1" customWidth="1"/>
    <col min="4103" max="4103" width="17.33203125" style="372" bestFit="1" customWidth="1"/>
    <col min="4104" max="4353" width="8.88671875" style="372" customWidth="1"/>
    <col min="4354" max="4354" width="17.33203125" style="372" bestFit="1" customWidth="1"/>
    <col min="4355" max="4355" width="61.5546875" style="372" bestFit="1" customWidth="1"/>
    <col min="4356" max="4356" width="12.33203125" style="372" bestFit="1" customWidth="1"/>
    <col min="4357" max="4357" width="15.33203125" style="372" bestFit="1" customWidth="1"/>
    <col min="4358" max="4358" width="12.33203125" style="372" bestFit="1" customWidth="1"/>
    <col min="4359" max="4359" width="17.33203125" style="372" bestFit="1" customWidth="1"/>
    <col min="4360" max="4609" width="8.88671875" style="372" customWidth="1"/>
    <col min="4610" max="4610" width="17.33203125" style="372" bestFit="1" customWidth="1"/>
    <col min="4611" max="4611" width="61.5546875" style="372" bestFit="1" customWidth="1"/>
    <col min="4612" max="4612" width="12.33203125" style="372" bestFit="1" customWidth="1"/>
    <col min="4613" max="4613" width="15.33203125" style="372" bestFit="1" customWidth="1"/>
    <col min="4614" max="4614" width="12.33203125" style="372" bestFit="1" customWidth="1"/>
    <col min="4615" max="4615" width="17.33203125" style="372" bestFit="1" customWidth="1"/>
    <col min="4616" max="4865" width="8.88671875" style="372" customWidth="1"/>
    <col min="4866" max="4866" width="17.33203125" style="372" bestFit="1" customWidth="1"/>
    <col min="4867" max="4867" width="61.5546875" style="372" bestFit="1" customWidth="1"/>
    <col min="4868" max="4868" width="12.33203125" style="372" bestFit="1" customWidth="1"/>
    <col min="4869" max="4869" width="15.33203125" style="372" bestFit="1" customWidth="1"/>
    <col min="4870" max="4870" width="12.33203125" style="372" bestFit="1" customWidth="1"/>
    <col min="4871" max="4871" width="17.33203125" style="372" bestFit="1" customWidth="1"/>
    <col min="4872" max="5121" width="8.88671875" style="372" customWidth="1"/>
    <col min="5122" max="5122" width="17.33203125" style="372" bestFit="1" customWidth="1"/>
    <col min="5123" max="5123" width="61.5546875" style="372" bestFit="1" customWidth="1"/>
    <col min="5124" max="5124" width="12.33203125" style="372" bestFit="1" customWidth="1"/>
    <col min="5125" max="5125" width="15.33203125" style="372" bestFit="1" customWidth="1"/>
    <col min="5126" max="5126" width="12.33203125" style="372" bestFit="1" customWidth="1"/>
    <col min="5127" max="5127" width="17.33203125" style="372" bestFit="1" customWidth="1"/>
    <col min="5128" max="5377" width="8.88671875" style="372" customWidth="1"/>
    <col min="5378" max="5378" width="17.33203125" style="372" bestFit="1" customWidth="1"/>
    <col min="5379" max="5379" width="61.5546875" style="372" bestFit="1" customWidth="1"/>
    <col min="5380" max="5380" width="12.33203125" style="372" bestFit="1" customWidth="1"/>
    <col min="5381" max="5381" width="15.33203125" style="372" bestFit="1" customWidth="1"/>
    <col min="5382" max="5382" width="12.33203125" style="372" bestFit="1" customWidth="1"/>
    <col min="5383" max="5383" width="17.33203125" style="372" bestFit="1" customWidth="1"/>
    <col min="5384" max="5633" width="8.88671875" style="372" customWidth="1"/>
    <col min="5634" max="5634" width="17.33203125" style="372" bestFit="1" customWidth="1"/>
    <col min="5635" max="5635" width="61.5546875" style="372" bestFit="1" customWidth="1"/>
    <col min="5636" max="5636" width="12.33203125" style="372" bestFit="1" customWidth="1"/>
    <col min="5637" max="5637" width="15.33203125" style="372" bestFit="1" customWidth="1"/>
    <col min="5638" max="5638" width="12.33203125" style="372" bestFit="1" customWidth="1"/>
    <col min="5639" max="5639" width="17.33203125" style="372" bestFit="1" customWidth="1"/>
    <col min="5640" max="5889" width="8.88671875" style="372" customWidth="1"/>
    <col min="5890" max="5890" width="17.33203125" style="372" bestFit="1" customWidth="1"/>
    <col min="5891" max="5891" width="61.5546875" style="372" bestFit="1" customWidth="1"/>
    <col min="5892" max="5892" width="12.33203125" style="372" bestFit="1" customWidth="1"/>
    <col min="5893" max="5893" width="15.33203125" style="372" bestFit="1" customWidth="1"/>
    <col min="5894" max="5894" width="12.33203125" style="372" bestFit="1" customWidth="1"/>
    <col min="5895" max="5895" width="17.33203125" style="372" bestFit="1" customWidth="1"/>
    <col min="5896" max="6145" width="8.88671875" style="372" customWidth="1"/>
    <col min="6146" max="6146" width="17.33203125" style="372" bestFit="1" customWidth="1"/>
    <col min="6147" max="6147" width="61.5546875" style="372" bestFit="1" customWidth="1"/>
    <col min="6148" max="6148" width="12.33203125" style="372" bestFit="1" customWidth="1"/>
    <col min="6149" max="6149" width="15.33203125" style="372" bestFit="1" customWidth="1"/>
    <col min="6150" max="6150" width="12.33203125" style="372" bestFit="1" customWidth="1"/>
    <col min="6151" max="6151" width="17.33203125" style="372" bestFit="1" customWidth="1"/>
    <col min="6152" max="6401" width="8.88671875" style="372" customWidth="1"/>
    <col min="6402" max="6402" width="17.33203125" style="372" bestFit="1" customWidth="1"/>
    <col min="6403" max="6403" width="61.5546875" style="372" bestFit="1" customWidth="1"/>
    <col min="6404" max="6404" width="12.33203125" style="372" bestFit="1" customWidth="1"/>
    <col min="6405" max="6405" width="15.33203125" style="372" bestFit="1" customWidth="1"/>
    <col min="6406" max="6406" width="12.33203125" style="372" bestFit="1" customWidth="1"/>
    <col min="6407" max="6407" width="17.33203125" style="372" bestFit="1" customWidth="1"/>
    <col min="6408" max="6657" width="8.88671875" style="372" customWidth="1"/>
    <col min="6658" max="6658" width="17.33203125" style="372" bestFit="1" customWidth="1"/>
    <col min="6659" max="6659" width="61.5546875" style="372" bestFit="1" customWidth="1"/>
    <col min="6660" max="6660" width="12.33203125" style="372" bestFit="1" customWidth="1"/>
    <col min="6661" max="6661" width="15.33203125" style="372" bestFit="1" customWidth="1"/>
    <col min="6662" max="6662" width="12.33203125" style="372" bestFit="1" customWidth="1"/>
    <col min="6663" max="6663" width="17.33203125" style="372" bestFit="1" customWidth="1"/>
    <col min="6664" max="6913" width="8.88671875" style="372" customWidth="1"/>
    <col min="6914" max="6914" width="17.33203125" style="372" bestFit="1" customWidth="1"/>
    <col min="6915" max="6915" width="61.5546875" style="372" bestFit="1" customWidth="1"/>
    <col min="6916" max="6916" width="12.33203125" style="372" bestFit="1" customWidth="1"/>
    <col min="6917" max="6917" width="15.33203125" style="372" bestFit="1" customWidth="1"/>
    <col min="6918" max="6918" width="12.33203125" style="372" bestFit="1" customWidth="1"/>
    <col min="6919" max="6919" width="17.33203125" style="372" bestFit="1" customWidth="1"/>
    <col min="6920" max="7169" width="8.88671875" style="372" customWidth="1"/>
    <col min="7170" max="7170" width="17.33203125" style="372" bestFit="1" customWidth="1"/>
    <col min="7171" max="7171" width="61.5546875" style="372" bestFit="1" customWidth="1"/>
    <col min="7172" max="7172" width="12.33203125" style="372" bestFit="1" customWidth="1"/>
    <col min="7173" max="7173" width="15.33203125" style="372" bestFit="1" customWidth="1"/>
    <col min="7174" max="7174" width="12.33203125" style="372" bestFit="1" customWidth="1"/>
    <col min="7175" max="7175" width="17.33203125" style="372" bestFit="1" customWidth="1"/>
    <col min="7176" max="7425" width="8.88671875" style="372" customWidth="1"/>
    <col min="7426" max="7426" width="17.33203125" style="372" bestFit="1" customWidth="1"/>
    <col min="7427" max="7427" width="61.5546875" style="372" bestFit="1" customWidth="1"/>
    <col min="7428" max="7428" width="12.33203125" style="372" bestFit="1" customWidth="1"/>
    <col min="7429" max="7429" width="15.33203125" style="372" bestFit="1" customWidth="1"/>
    <col min="7430" max="7430" width="12.33203125" style="372" bestFit="1" customWidth="1"/>
    <col min="7431" max="7431" width="17.33203125" style="372" bestFit="1" customWidth="1"/>
    <col min="7432" max="7681" width="8.88671875" style="372" customWidth="1"/>
    <col min="7682" max="7682" width="17.33203125" style="372" bestFit="1" customWidth="1"/>
    <col min="7683" max="7683" width="61.5546875" style="372" bestFit="1" customWidth="1"/>
    <col min="7684" max="7684" width="12.33203125" style="372" bestFit="1" customWidth="1"/>
    <col min="7685" max="7685" width="15.33203125" style="372" bestFit="1" customWidth="1"/>
    <col min="7686" max="7686" width="12.33203125" style="372" bestFit="1" customWidth="1"/>
    <col min="7687" max="7687" width="17.33203125" style="372" bestFit="1" customWidth="1"/>
    <col min="7688" max="7937" width="8.88671875" style="372" customWidth="1"/>
    <col min="7938" max="7938" width="17.33203125" style="372" bestFit="1" customWidth="1"/>
    <col min="7939" max="7939" width="61.5546875" style="372" bestFit="1" customWidth="1"/>
    <col min="7940" max="7940" width="12.33203125" style="372" bestFit="1" customWidth="1"/>
    <col min="7941" max="7941" width="15.33203125" style="372" bestFit="1" customWidth="1"/>
    <col min="7942" max="7942" width="12.33203125" style="372" bestFit="1" customWidth="1"/>
    <col min="7943" max="7943" width="17.33203125" style="372" bestFit="1" customWidth="1"/>
    <col min="7944" max="8193" width="8.88671875" style="372" customWidth="1"/>
    <col min="8194" max="8194" width="17.33203125" style="372" bestFit="1" customWidth="1"/>
    <col min="8195" max="8195" width="61.5546875" style="372" bestFit="1" customWidth="1"/>
    <col min="8196" max="8196" width="12.33203125" style="372" bestFit="1" customWidth="1"/>
    <col min="8197" max="8197" width="15.33203125" style="372" bestFit="1" customWidth="1"/>
    <col min="8198" max="8198" width="12.33203125" style="372" bestFit="1" customWidth="1"/>
    <col min="8199" max="8199" width="17.33203125" style="372" bestFit="1" customWidth="1"/>
    <col min="8200" max="8449" width="8.88671875" style="372" customWidth="1"/>
    <col min="8450" max="8450" width="17.33203125" style="372" bestFit="1" customWidth="1"/>
    <col min="8451" max="8451" width="61.5546875" style="372" bestFit="1" customWidth="1"/>
    <col min="8452" max="8452" width="12.33203125" style="372" bestFit="1" customWidth="1"/>
    <col min="8453" max="8453" width="15.33203125" style="372" bestFit="1" customWidth="1"/>
    <col min="8454" max="8454" width="12.33203125" style="372" bestFit="1" customWidth="1"/>
    <col min="8455" max="8455" width="17.33203125" style="372" bestFit="1" customWidth="1"/>
    <col min="8456" max="8705" width="8.88671875" style="372" customWidth="1"/>
    <col min="8706" max="8706" width="17.33203125" style="372" bestFit="1" customWidth="1"/>
    <col min="8707" max="8707" width="61.5546875" style="372" bestFit="1" customWidth="1"/>
    <col min="8708" max="8708" width="12.33203125" style="372" bestFit="1" customWidth="1"/>
    <col min="8709" max="8709" width="15.33203125" style="372" bestFit="1" customWidth="1"/>
    <col min="8710" max="8710" width="12.33203125" style="372" bestFit="1" customWidth="1"/>
    <col min="8711" max="8711" width="17.33203125" style="372" bestFit="1" customWidth="1"/>
    <col min="8712" max="8961" width="8.88671875" style="372" customWidth="1"/>
    <col min="8962" max="8962" width="17.33203125" style="372" bestFit="1" customWidth="1"/>
    <col min="8963" max="8963" width="61.5546875" style="372" bestFit="1" customWidth="1"/>
    <col min="8964" max="8964" width="12.33203125" style="372" bestFit="1" customWidth="1"/>
    <col min="8965" max="8965" width="15.33203125" style="372" bestFit="1" customWidth="1"/>
    <col min="8966" max="8966" width="12.33203125" style="372" bestFit="1" customWidth="1"/>
    <col min="8967" max="8967" width="17.33203125" style="372" bestFit="1" customWidth="1"/>
    <col min="8968" max="9217" width="8.88671875" style="372" customWidth="1"/>
    <col min="9218" max="9218" width="17.33203125" style="372" bestFit="1" customWidth="1"/>
    <col min="9219" max="9219" width="61.5546875" style="372" bestFit="1" customWidth="1"/>
    <col min="9220" max="9220" width="12.33203125" style="372" bestFit="1" customWidth="1"/>
    <col min="9221" max="9221" width="15.33203125" style="372" bestFit="1" customWidth="1"/>
    <col min="9222" max="9222" width="12.33203125" style="372" bestFit="1" customWidth="1"/>
    <col min="9223" max="9223" width="17.33203125" style="372" bestFit="1" customWidth="1"/>
    <col min="9224" max="9473" width="8.88671875" style="372" customWidth="1"/>
    <col min="9474" max="9474" width="17.33203125" style="372" bestFit="1" customWidth="1"/>
    <col min="9475" max="9475" width="61.5546875" style="372" bestFit="1" customWidth="1"/>
    <col min="9476" max="9476" width="12.33203125" style="372" bestFit="1" customWidth="1"/>
    <col min="9477" max="9477" width="15.33203125" style="372" bestFit="1" customWidth="1"/>
    <col min="9478" max="9478" width="12.33203125" style="372" bestFit="1" customWidth="1"/>
    <col min="9479" max="9479" width="17.33203125" style="372" bestFit="1" customWidth="1"/>
    <col min="9480" max="9729" width="8.88671875" style="372" customWidth="1"/>
    <col min="9730" max="9730" width="17.33203125" style="372" bestFit="1" customWidth="1"/>
    <col min="9731" max="9731" width="61.5546875" style="372" bestFit="1" customWidth="1"/>
    <col min="9732" max="9732" width="12.33203125" style="372" bestFit="1" customWidth="1"/>
    <col min="9733" max="9733" width="15.33203125" style="372" bestFit="1" customWidth="1"/>
    <col min="9734" max="9734" width="12.33203125" style="372" bestFit="1" customWidth="1"/>
    <col min="9735" max="9735" width="17.33203125" style="372" bestFit="1" customWidth="1"/>
    <col min="9736" max="9985" width="8.88671875" style="372" customWidth="1"/>
    <col min="9986" max="9986" width="17.33203125" style="372" bestFit="1" customWidth="1"/>
    <col min="9987" max="9987" width="61.5546875" style="372" bestFit="1" customWidth="1"/>
    <col min="9988" max="9988" width="12.33203125" style="372" bestFit="1" customWidth="1"/>
    <col min="9989" max="9989" width="15.33203125" style="372" bestFit="1" customWidth="1"/>
    <col min="9990" max="9990" width="12.33203125" style="372" bestFit="1" customWidth="1"/>
    <col min="9991" max="9991" width="17.33203125" style="372" bestFit="1" customWidth="1"/>
    <col min="9992" max="10241" width="8.88671875" style="372" customWidth="1"/>
    <col min="10242" max="10242" width="17.33203125" style="372" bestFit="1" customWidth="1"/>
    <col min="10243" max="10243" width="61.5546875" style="372" bestFit="1" customWidth="1"/>
    <col min="10244" max="10244" width="12.33203125" style="372" bestFit="1" customWidth="1"/>
    <col min="10245" max="10245" width="15.33203125" style="372" bestFit="1" customWidth="1"/>
    <col min="10246" max="10246" width="12.33203125" style="372" bestFit="1" customWidth="1"/>
    <col min="10247" max="10247" width="17.33203125" style="372" bestFit="1" customWidth="1"/>
    <col min="10248" max="10497" width="8.88671875" style="372" customWidth="1"/>
    <col min="10498" max="10498" width="17.33203125" style="372" bestFit="1" customWidth="1"/>
    <col min="10499" max="10499" width="61.5546875" style="372" bestFit="1" customWidth="1"/>
    <col min="10500" max="10500" width="12.33203125" style="372" bestFit="1" customWidth="1"/>
    <col min="10501" max="10501" width="15.33203125" style="372" bestFit="1" customWidth="1"/>
    <col min="10502" max="10502" width="12.33203125" style="372" bestFit="1" customWidth="1"/>
    <col min="10503" max="10503" width="17.33203125" style="372" bestFit="1" customWidth="1"/>
    <col min="10504" max="10753" width="8.88671875" style="372" customWidth="1"/>
    <col min="10754" max="10754" width="17.33203125" style="372" bestFit="1" customWidth="1"/>
    <col min="10755" max="10755" width="61.5546875" style="372" bestFit="1" customWidth="1"/>
    <col min="10756" max="10756" width="12.33203125" style="372" bestFit="1" customWidth="1"/>
    <col min="10757" max="10757" width="15.33203125" style="372" bestFit="1" customWidth="1"/>
    <col min="10758" max="10758" width="12.33203125" style="372" bestFit="1" customWidth="1"/>
    <col min="10759" max="10759" width="17.33203125" style="372" bestFit="1" customWidth="1"/>
    <col min="10760" max="11009" width="8.88671875" style="372" customWidth="1"/>
    <col min="11010" max="11010" width="17.33203125" style="372" bestFit="1" customWidth="1"/>
    <col min="11011" max="11011" width="61.5546875" style="372" bestFit="1" customWidth="1"/>
    <col min="11012" max="11012" width="12.33203125" style="372" bestFit="1" customWidth="1"/>
    <col min="11013" max="11013" width="15.33203125" style="372" bestFit="1" customWidth="1"/>
    <col min="11014" max="11014" width="12.33203125" style="372" bestFit="1" customWidth="1"/>
    <col min="11015" max="11015" width="17.33203125" style="372" bestFit="1" customWidth="1"/>
    <col min="11016" max="11265" width="8.88671875" style="372" customWidth="1"/>
    <col min="11266" max="11266" width="17.33203125" style="372" bestFit="1" customWidth="1"/>
    <col min="11267" max="11267" width="61.5546875" style="372" bestFit="1" customWidth="1"/>
    <col min="11268" max="11268" width="12.33203125" style="372" bestFit="1" customWidth="1"/>
    <col min="11269" max="11269" width="15.33203125" style="372" bestFit="1" customWidth="1"/>
    <col min="11270" max="11270" width="12.33203125" style="372" bestFit="1" customWidth="1"/>
    <col min="11271" max="11271" width="17.33203125" style="372" bestFit="1" customWidth="1"/>
    <col min="11272" max="11521" width="8.88671875" style="372" customWidth="1"/>
    <col min="11522" max="11522" width="17.33203125" style="372" bestFit="1" customWidth="1"/>
    <col min="11523" max="11523" width="61.5546875" style="372" bestFit="1" customWidth="1"/>
    <col min="11524" max="11524" width="12.33203125" style="372" bestFit="1" customWidth="1"/>
    <col min="11525" max="11525" width="15.33203125" style="372" bestFit="1" customWidth="1"/>
    <col min="11526" max="11526" width="12.33203125" style="372" bestFit="1" customWidth="1"/>
    <col min="11527" max="11527" width="17.33203125" style="372" bestFit="1" customWidth="1"/>
    <col min="11528" max="11777" width="8.88671875" style="372" customWidth="1"/>
    <col min="11778" max="11778" width="17.33203125" style="372" bestFit="1" customWidth="1"/>
    <col min="11779" max="11779" width="61.5546875" style="372" bestFit="1" customWidth="1"/>
    <col min="11780" max="11780" width="12.33203125" style="372" bestFit="1" customWidth="1"/>
    <col min="11781" max="11781" width="15.33203125" style="372" bestFit="1" customWidth="1"/>
    <col min="11782" max="11782" width="12.33203125" style="372" bestFit="1" customWidth="1"/>
    <col min="11783" max="11783" width="17.33203125" style="372" bestFit="1" customWidth="1"/>
    <col min="11784" max="12033" width="8.88671875" style="372" customWidth="1"/>
    <col min="12034" max="12034" width="17.33203125" style="372" bestFit="1" customWidth="1"/>
    <col min="12035" max="12035" width="61.5546875" style="372" bestFit="1" customWidth="1"/>
    <col min="12036" max="12036" width="12.33203125" style="372" bestFit="1" customWidth="1"/>
    <col min="12037" max="12037" width="15.33203125" style="372" bestFit="1" customWidth="1"/>
    <col min="12038" max="12038" width="12.33203125" style="372" bestFit="1" customWidth="1"/>
    <col min="12039" max="12039" width="17.33203125" style="372" bestFit="1" customWidth="1"/>
    <col min="12040" max="12289" width="8.88671875" style="372" customWidth="1"/>
    <col min="12290" max="12290" width="17.33203125" style="372" bestFit="1" customWidth="1"/>
    <col min="12291" max="12291" width="61.5546875" style="372" bestFit="1" customWidth="1"/>
    <col min="12292" max="12292" width="12.33203125" style="372" bestFit="1" customWidth="1"/>
    <col min="12293" max="12293" width="15.33203125" style="372" bestFit="1" customWidth="1"/>
    <col min="12294" max="12294" width="12.33203125" style="372" bestFit="1" customWidth="1"/>
    <col min="12295" max="12295" width="17.33203125" style="372" bestFit="1" customWidth="1"/>
    <col min="12296" max="12545" width="8.88671875" style="372" customWidth="1"/>
    <col min="12546" max="12546" width="17.33203125" style="372" bestFit="1" customWidth="1"/>
    <col min="12547" max="12547" width="61.5546875" style="372" bestFit="1" customWidth="1"/>
    <col min="12548" max="12548" width="12.33203125" style="372" bestFit="1" customWidth="1"/>
    <col min="12549" max="12549" width="15.33203125" style="372" bestFit="1" customWidth="1"/>
    <col min="12550" max="12550" width="12.33203125" style="372" bestFit="1" customWidth="1"/>
    <col min="12551" max="12551" width="17.33203125" style="372" bestFit="1" customWidth="1"/>
    <col min="12552" max="12801" width="8.88671875" style="372" customWidth="1"/>
    <col min="12802" max="12802" width="17.33203125" style="372" bestFit="1" customWidth="1"/>
    <col min="12803" max="12803" width="61.5546875" style="372" bestFit="1" customWidth="1"/>
    <col min="12804" max="12804" width="12.33203125" style="372" bestFit="1" customWidth="1"/>
    <col min="12805" max="12805" width="15.33203125" style="372" bestFit="1" customWidth="1"/>
    <col min="12806" max="12806" width="12.33203125" style="372" bestFit="1" customWidth="1"/>
    <col min="12807" max="12807" width="17.33203125" style="372" bestFit="1" customWidth="1"/>
    <col min="12808" max="13057" width="8.88671875" style="372" customWidth="1"/>
    <col min="13058" max="13058" width="17.33203125" style="372" bestFit="1" customWidth="1"/>
    <col min="13059" max="13059" width="61.5546875" style="372" bestFit="1" customWidth="1"/>
    <col min="13060" max="13060" width="12.33203125" style="372" bestFit="1" customWidth="1"/>
    <col min="13061" max="13061" width="15.33203125" style="372" bestFit="1" customWidth="1"/>
    <col min="13062" max="13062" width="12.33203125" style="372" bestFit="1" customWidth="1"/>
    <col min="13063" max="13063" width="17.33203125" style="372" bestFit="1" customWidth="1"/>
    <col min="13064" max="13313" width="8.88671875" style="372" customWidth="1"/>
    <col min="13314" max="13314" width="17.33203125" style="372" bestFit="1" customWidth="1"/>
    <col min="13315" max="13315" width="61.5546875" style="372" bestFit="1" customWidth="1"/>
    <col min="13316" max="13316" width="12.33203125" style="372" bestFit="1" customWidth="1"/>
    <col min="13317" max="13317" width="15.33203125" style="372" bestFit="1" customWidth="1"/>
    <col min="13318" max="13318" width="12.33203125" style="372" bestFit="1" customWidth="1"/>
    <col min="13319" max="13319" width="17.33203125" style="372" bestFit="1" customWidth="1"/>
    <col min="13320" max="13569" width="8.88671875" style="372" customWidth="1"/>
    <col min="13570" max="13570" width="17.33203125" style="372" bestFit="1" customWidth="1"/>
    <col min="13571" max="13571" width="61.5546875" style="372" bestFit="1" customWidth="1"/>
    <col min="13572" max="13572" width="12.33203125" style="372" bestFit="1" customWidth="1"/>
    <col min="13573" max="13573" width="15.33203125" style="372" bestFit="1" customWidth="1"/>
    <col min="13574" max="13574" width="12.33203125" style="372" bestFit="1" customWidth="1"/>
    <col min="13575" max="13575" width="17.33203125" style="372" bestFit="1" customWidth="1"/>
    <col min="13576" max="13825" width="8.88671875" style="372" customWidth="1"/>
    <col min="13826" max="13826" width="17.33203125" style="372" bestFit="1" customWidth="1"/>
    <col min="13827" max="13827" width="61.5546875" style="372" bestFit="1" customWidth="1"/>
    <col min="13828" max="13828" width="12.33203125" style="372" bestFit="1" customWidth="1"/>
    <col min="13829" max="13829" width="15.33203125" style="372" bestFit="1" customWidth="1"/>
    <col min="13830" max="13830" width="12.33203125" style="372" bestFit="1" customWidth="1"/>
    <col min="13831" max="13831" width="17.33203125" style="372" bestFit="1" customWidth="1"/>
    <col min="13832" max="14081" width="8.88671875" style="372" customWidth="1"/>
    <col min="14082" max="14082" width="17.33203125" style="372" bestFit="1" customWidth="1"/>
    <col min="14083" max="14083" width="61.5546875" style="372" bestFit="1" customWidth="1"/>
    <col min="14084" max="14084" width="12.33203125" style="372" bestFit="1" customWidth="1"/>
    <col min="14085" max="14085" width="15.33203125" style="372" bestFit="1" customWidth="1"/>
    <col min="14086" max="14086" width="12.33203125" style="372" bestFit="1" customWidth="1"/>
    <col min="14087" max="14087" width="17.33203125" style="372" bestFit="1" customWidth="1"/>
    <col min="14088" max="14337" width="8.88671875" style="372" customWidth="1"/>
    <col min="14338" max="14338" width="17.33203125" style="372" bestFit="1" customWidth="1"/>
    <col min="14339" max="14339" width="61.5546875" style="372" bestFit="1" customWidth="1"/>
    <col min="14340" max="14340" width="12.33203125" style="372" bestFit="1" customWidth="1"/>
    <col min="14341" max="14341" width="15.33203125" style="372" bestFit="1" customWidth="1"/>
    <col min="14342" max="14342" width="12.33203125" style="372" bestFit="1" customWidth="1"/>
    <col min="14343" max="14343" width="17.33203125" style="372" bestFit="1" customWidth="1"/>
    <col min="14344" max="14593" width="8.88671875" style="372" customWidth="1"/>
    <col min="14594" max="14594" width="17.33203125" style="372" bestFit="1" customWidth="1"/>
    <col min="14595" max="14595" width="61.5546875" style="372" bestFit="1" customWidth="1"/>
    <col min="14596" max="14596" width="12.33203125" style="372" bestFit="1" customWidth="1"/>
    <col min="14597" max="14597" width="15.33203125" style="372" bestFit="1" customWidth="1"/>
    <col min="14598" max="14598" width="12.33203125" style="372" bestFit="1" customWidth="1"/>
    <col min="14599" max="14599" width="17.33203125" style="372" bestFit="1" customWidth="1"/>
    <col min="14600" max="14849" width="8.88671875" style="372" customWidth="1"/>
    <col min="14850" max="14850" width="17.33203125" style="372" bestFit="1" customWidth="1"/>
    <col min="14851" max="14851" width="61.5546875" style="372" bestFit="1" customWidth="1"/>
    <col min="14852" max="14852" width="12.33203125" style="372" bestFit="1" customWidth="1"/>
    <col min="14853" max="14853" width="15.33203125" style="372" bestFit="1" customWidth="1"/>
    <col min="14854" max="14854" width="12.33203125" style="372" bestFit="1" customWidth="1"/>
    <col min="14855" max="14855" width="17.33203125" style="372" bestFit="1" customWidth="1"/>
    <col min="14856" max="15105" width="8.88671875" style="372" customWidth="1"/>
    <col min="15106" max="15106" width="17.33203125" style="372" bestFit="1" customWidth="1"/>
    <col min="15107" max="15107" width="61.5546875" style="372" bestFit="1" customWidth="1"/>
    <col min="15108" max="15108" width="12.33203125" style="372" bestFit="1" customWidth="1"/>
    <col min="15109" max="15109" width="15.33203125" style="372" bestFit="1" customWidth="1"/>
    <col min="15110" max="15110" width="12.33203125" style="372" bestFit="1" customWidth="1"/>
    <col min="15111" max="15111" width="17.33203125" style="372" bestFit="1" customWidth="1"/>
    <col min="15112" max="15361" width="8.88671875" style="372" customWidth="1"/>
    <col min="15362" max="15362" width="17.33203125" style="372" bestFit="1" customWidth="1"/>
    <col min="15363" max="15363" width="61.5546875" style="372" bestFit="1" customWidth="1"/>
    <col min="15364" max="15364" width="12.33203125" style="372" bestFit="1" customWidth="1"/>
    <col min="15365" max="15365" width="15.33203125" style="372" bestFit="1" customWidth="1"/>
    <col min="15366" max="15366" width="12.33203125" style="372" bestFit="1" customWidth="1"/>
    <col min="15367" max="15367" width="17.33203125" style="372" bestFit="1" customWidth="1"/>
    <col min="15368" max="15617" width="8.88671875" style="372" customWidth="1"/>
    <col min="15618" max="15618" width="17.33203125" style="372" bestFit="1" customWidth="1"/>
    <col min="15619" max="15619" width="61.5546875" style="372" bestFit="1" customWidth="1"/>
    <col min="15620" max="15620" width="12.33203125" style="372" bestFit="1" customWidth="1"/>
    <col min="15621" max="15621" width="15.33203125" style="372" bestFit="1" customWidth="1"/>
    <col min="15622" max="15622" width="12.33203125" style="372" bestFit="1" customWidth="1"/>
    <col min="15623" max="15623" width="17.33203125" style="372" bestFit="1" customWidth="1"/>
    <col min="15624" max="15873" width="8.88671875" style="372" customWidth="1"/>
    <col min="15874" max="15874" width="17.33203125" style="372" bestFit="1" customWidth="1"/>
    <col min="15875" max="15875" width="61.5546875" style="372" bestFit="1" customWidth="1"/>
    <col min="15876" max="15876" width="12.33203125" style="372" bestFit="1" customWidth="1"/>
    <col min="15877" max="15877" width="15.33203125" style="372" bestFit="1" customWidth="1"/>
    <col min="15878" max="15878" width="12.33203125" style="372" bestFit="1" customWidth="1"/>
    <col min="15879" max="15879" width="17.33203125" style="372" bestFit="1" customWidth="1"/>
    <col min="15880" max="16129" width="8.88671875" style="372" customWidth="1"/>
    <col min="16130" max="16130" width="17.33203125" style="372" bestFit="1" customWidth="1"/>
    <col min="16131" max="16131" width="61.5546875" style="372" bestFit="1" customWidth="1"/>
    <col min="16132" max="16132" width="12.33203125" style="372" bestFit="1" customWidth="1"/>
    <col min="16133" max="16133" width="15.33203125" style="372" bestFit="1" customWidth="1"/>
    <col min="16134" max="16134" width="12.33203125" style="372" bestFit="1" customWidth="1"/>
    <col min="16135" max="16135" width="17.33203125" style="372" bestFit="1" customWidth="1"/>
    <col min="16136" max="16384" width="8.88671875" style="372" customWidth="1"/>
  </cols>
  <sheetData>
    <row r="2" spans="1:9" ht="13.8">
      <c r="A2" s="363" t="s">
        <v>443</v>
      </c>
      <c r="B2" s="363" t="s">
        <v>444</v>
      </c>
      <c r="C2" s="363" t="s">
        <v>444</v>
      </c>
      <c r="D2" s="363" t="s">
        <v>444</v>
      </c>
      <c r="E2" s="364" t="s">
        <v>445</v>
      </c>
      <c r="F2" s="364" t="s">
        <v>880</v>
      </c>
    </row>
    <row r="3" spans="1:9" ht="13.8">
      <c r="A3" s="363" t="s">
        <v>444</v>
      </c>
      <c r="B3" s="363" t="s">
        <v>444</v>
      </c>
      <c r="C3" s="363" t="s">
        <v>444</v>
      </c>
      <c r="D3" s="363" t="s">
        <v>444</v>
      </c>
      <c r="E3" s="364" t="s">
        <v>446</v>
      </c>
      <c r="F3" s="364" t="s">
        <v>881</v>
      </c>
    </row>
    <row r="4" spans="1:9">
      <c r="A4" s="517" t="s">
        <v>447</v>
      </c>
      <c r="B4" s="518"/>
      <c r="C4" s="518"/>
      <c r="D4" s="518"/>
      <c r="E4" s="518"/>
      <c r="F4" s="518"/>
    </row>
    <row r="5" spans="1:9" ht="13.8">
      <c r="A5" s="363" t="s">
        <v>448</v>
      </c>
      <c r="B5" s="363" t="s">
        <v>449</v>
      </c>
      <c r="C5" s="363" t="s">
        <v>882</v>
      </c>
      <c r="D5" s="363" t="s">
        <v>444</v>
      </c>
      <c r="E5" s="363" t="s">
        <v>444</v>
      </c>
      <c r="F5" s="363" t="s">
        <v>444</v>
      </c>
    </row>
    <row r="6" spans="1:9" ht="13.8">
      <c r="A6" s="363" t="s">
        <v>444</v>
      </c>
      <c r="B6" s="363" t="s">
        <v>444</v>
      </c>
      <c r="C6" s="363" t="s">
        <v>444</v>
      </c>
      <c r="D6" s="363" t="s">
        <v>444</v>
      </c>
      <c r="E6" s="363" t="s">
        <v>444</v>
      </c>
      <c r="F6" s="363" t="s">
        <v>444</v>
      </c>
    </row>
    <row r="7" spans="1:9" ht="15" customHeight="1">
      <c r="A7" s="365" t="s">
        <v>450</v>
      </c>
      <c r="B7" s="365" t="s">
        <v>451</v>
      </c>
      <c r="C7" s="365" t="s">
        <v>452</v>
      </c>
      <c r="D7" s="366" t="s">
        <v>453</v>
      </c>
      <c r="E7" s="366" t="s">
        <v>454</v>
      </c>
      <c r="F7" s="366" t="s">
        <v>455</v>
      </c>
      <c r="I7" s="371" t="s">
        <v>820</v>
      </c>
    </row>
    <row r="8" spans="1:9">
      <c r="A8" s="367" t="s">
        <v>445</v>
      </c>
      <c r="B8" s="373" t="s">
        <v>883</v>
      </c>
    </row>
    <row r="9" spans="1:9" ht="13.8" hidden="1" customHeight="1">
      <c r="A9" s="374" t="s">
        <v>456</v>
      </c>
      <c r="B9" s="374" t="s">
        <v>1</v>
      </c>
      <c r="C9" s="374" t="s">
        <v>457</v>
      </c>
      <c r="D9" s="368">
        <v>5602482779</v>
      </c>
      <c r="E9" s="368">
        <v>743072.3</v>
      </c>
      <c r="F9" s="368">
        <v>5602482779</v>
      </c>
      <c r="G9" s="372">
        <f t="shared" ref="G9:G68" si="0">+LEN(A9)</f>
        <v>1</v>
      </c>
      <c r="H9" s="441"/>
      <c r="I9" s="376"/>
    </row>
    <row r="10" spans="1:9" ht="13.8" hidden="1" customHeight="1">
      <c r="A10" s="374" t="s">
        <v>458</v>
      </c>
      <c r="B10" s="374" t="s">
        <v>459</v>
      </c>
      <c r="C10" s="374" t="s">
        <v>457</v>
      </c>
      <c r="D10" s="368">
        <v>2094469583</v>
      </c>
      <c r="E10" s="368">
        <v>277795.11</v>
      </c>
      <c r="F10" s="368">
        <v>2094469583</v>
      </c>
      <c r="G10" s="372">
        <f t="shared" si="0"/>
        <v>2</v>
      </c>
      <c r="H10" s="441"/>
      <c r="I10" s="376"/>
    </row>
    <row r="11" spans="1:9" ht="13.8" hidden="1" customHeight="1">
      <c r="A11" s="374" t="s">
        <v>460</v>
      </c>
      <c r="B11" s="374" t="s">
        <v>10</v>
      </c>
      <c r="C11" s="374" t="s">
        <v>457</v>
      </c>
      <c r="D11" s="368">
        <v>2094469583</v>
      </c>
      <c r="E11" s="368">
        <v>277795.11</v>
      </c>
      <c r="F11" s="368">
        <v>2094469583</v>
      </c>
      <c r="G11" s="372">
        <f t="shared" si="0"/>
        <v>5</v>
      </c>
      <c r="H11" s="441"/>
      <c r="I11" s="376"/>
    </row>
    <row r="12" spans="1:9" ht="13.8" hidden="1" customHeight="1">
      <c r="A12" s="374" t="s">
        <v>461</v>
      </c>
      <c r="B12" s="374" t="s">
        <v>462</v>
      </c>
      <c r="C12" s="374" t="s">
        <v>457</v>
      </c>
      <c r="D12" s="368">
        <v>44698101</v>
      </c>
      <c r="E12" s="368">
        <v>5928.43</v>
      </c>
      <c r="F12" s="368">
        <v>44698101</v>
      </c>
      <c r="G12" s="372">
        <f t="shared" si="0"/>
        <v>8</v>
      </c>
      <c r="H12" s="441"/>
      <c r="I12" s="376"/>
    </row>
    <row r="13" spans="1:9" ht="13.8" hidden="1" customHeight="1">
      <c r="A13" s="374" t="s">
        <v>463</v>
      </c>
      <c r="B13" s="374" t="s">
        <v>464</v>
      </c>
      <c r="C13" s="374" t="s">
        <v>457</v>
      </c>
      <c r="D13" s="368">
        <v>44698101</v>
      </c>
      <c r="E13" s="368">
        <v>5928.43</v>
      </c>
      <c r="F13" s="368">
        <v>44698101</v>
      </c>
      <c r="G13" s="372">
        <f t="shared" si="0"/>
        <v>11</v>
      </c>
      <c r="H13" s="441"/>
      <c r="I13" s="376"/>
    </row>
    <row r="14" spans="1:9" ht="13.8" hidden="1" customHeight="1">
      <c r="A14" s="374" t="s">
        <v>884</v>
      </c>
      <c r="B14" s="374" t="s">
        <v>464</v>
      </c>
      <c r="C14" s="374" t="s">
        <v>457</v>
      </c>
      <c r="D14" s="368">
        <v>44698101</v>
      </c>
      <c r="E14" s="368">
        <v>5928.43</v>
      </c>
      <c r="F14" s="368">
        <v>44698101</v>
      </c>
      <c r="G14" s="372">
        <f t="shared" si="0"/>
        <v>13</v>
      </c>
      <c r="H14" s="441"/>
    </row>
    <row r="15" spans="1:9" ht="13.8" hidden="1" customHeight="1">
      <c r="A15" s="374" t="s">
        <v>465</v>
      </c>
      <c r="B15" s="374" t="s">
        <v>466</v>
      </c>
      <c r="C15" s="374" t="s">
        <v>229</v>
      </c>
      <c r="D15" s="368">
        <v>5000</v>
      </c>
      <c r="E15" s="368">
        <v>5000</v>
      </c>
      <c r="F15" s="368">
        <v>37698100</v>
      </c>
      <c r="G15" s="372">
        <f t="shared" si="0"/>
        <v>15</v>
      </c>
      <c r="H15" s="441"/>
      <c r="I15" s="370" t="s">
        <v>10</v>
      </c>
    </row>
    <row r="16" spans="1:9" ht="13.8" hidden="1" customHeight="1">
      <c r="A16" s="374" t="s">
        <v>467</v>
      </c>
      <c r="B16" s="374" t="s">
        <v>468</v>
      </c>
      <c r="C16" s="374" t="s">
        <v>457</v>
      </c>
      <c r="D16" s="368">
        <v>7000001</v>
      </c>
      <c r="E16" s="368">
        <v>928.43</v>
      </c>
      <c r="F16" s="368">
        <v>7000001</v>
      </c>
      <c r="G16" s="372">
        <f t="shared" si="0"/>
        <v>15</v>
      </c>
      <c r="H16" s="441"/>
      <c r="I16" s="370" t="s">
        <v>10</v>
      </c>
    </row>
    <row r="17" spans="1:9" ht="13.8" hidden="1" customHeight="1">
      <c r="A17" s="374" t="s">
        <v>469</v>
      </c>
      <c r="B17" s="374" t="s">
        <v>470</v>
      </c>
      <c r="C17" s="374" t="s">
        <v>457</v>
      </c>
      <c r="D17" s="368">
        <v>2049771482</v>
      </c>
      <c r="E17" s="368">
        <v>271866.68</v>
      </c>
      <c r="F17" s="368">
        <v>2049771482</v>
      </c>
      <c r="G17" s="372">
        <f t="shared" si="0"/>
        <v>8</v>
      </c>
      <c r="H17" s="441"/>
      <c r="I17" s="376"/>
    </row>
    <row r="18" spans="1:9" ht="13.8" hidden="1" customHeight="1">
      <c r="A18" s="374" t="s">
        <v>471</v>
      </c>
      <c r="B18" s="374" t="s">
        <v>470</v>
      </c>
      <c r="C18" s="374" t="s">
        <v>457</v>
      </c>
      <c r="D18" s="368">
        <v>2049771482</v>
      </c>
      <c r="E18" s="368">
        <v>271866.68</v>
      </c>
      <c r="F18" s="368">
        <v>2049771482</v>
      </c>
      <c r="G18" s="372">
        <f t="shared" si="0"/>
        <v>11</v>
      </c>
      <c r="H18" s="441"/>
    </row>
    <row r="19" spans="1:9" ht="13.8" hidden="1" customHeight="1">
      <c r="A19" s="374" t="s">
        <v>885</v>
      </c>
      <c r="B19" s="374" t="s">
        <v>470</v>
      </c>
      <c r="C19" s="374" t="s">
        <v>457</v>
      </c>
      <c r="D19" s="368">
        <v>2042701161</v>
      </c>
      <c r="E19" s="368">
        <v>270928.93</v>
      </c>
      <c r="F19" s="368">
        <v>2042701161</v>
      </c>
      <c r="G19" s="372">
        <f t="shared" si="0"/>
        <v>13</v>
      </c>
      <c r="H19" s="441"/>
    </row>
    <row r="20" spans="1:9" ht="13.8" hidden="1" customHeight="1">
      <c r="A20" s="374" t="s">
        <v>472</v>
      </c>
      <c r="B20" s="374" t="s">
        <v>473</v>
      </c>
      <c r="C20" s="374" t="s">
        <v>229</v>
      </c>
      <c r="D20" s="368">
        <v>15076.73</v>
      </c>
      <c r="E20" s="368">
        <v>15076.73</v>
      </c>
      <c r="F20" s="368">
        <v>113672815</v>
      </c>
      <c r="G20" s="372">
        <f t="shared" si="0"/>
        <v>15</v>
      </c>
      <c r="H20" s="441"/>
      <c r="I20" s="370" t="s">
        <v>10</v>
      </c>
    </row>
    <row r="21" spans="1:9" ht="13.8" hidden="1" customHeight="1">
      <c r="A21" s="374" t="s">
        <v>474</v>
      </c>
      <c r="B21" s="374" t="s">
        <v>475</v>
      </c>
      <c r="C21" s="374" t="s">
        <v>457</v>
      </c>
      <c r="D21" s="368">
        <v>1929028346</v>
      </c>
      <c r="E21" s="368">
        <v>255852.2</v>
      </c>
      <c r="F21" s="368">
        <v>1929028346</v>
      </c>
      <c r="G21" s="372">
        <f t="shared" si="0"/>
        <v>15</v>
      </c>
      <c r="H21" s="441"/>
      <c r="I21" s="370" t="s">
        <v>10</v>
      </c>
    </row>
    <row r="22" spans="1:9" ht="13.8" hidden="1" customHeight="1">
      <c r="A22" s="374" t="s">
        <v>886</v>
      </c>
      <c r="B22" s="374" t="s">
        <v>470</v>
      </c>
      <c r="C22" s="374" t="s">
        <v>457</v>
      </c>
      <c r="D22" s="368">
        <v>7070321</v>
      </c>
      <c r="E22" s="368">
        <v>937.76</v>
      </c>
      <c r="F22" s="368">
        <v>7070321</v>
      </c>
      <c r="G22" s="372">
        <f t="shared" si="0"/>
        <v>13</v>
      </c>
      <c r="H22" s="441"/>
      <c r="I22" s="376"/>
    </row>
    <row r="23" spans="1:9" ht="13.8" hidden="1" customHeight="1">
      <c r="A23" s="374" t="s">
        <v>476</v>
      </c>
      <c r="B23" s="374" t="s">
        <v>477</v>
      </c>
      <c r="C23" s="374" t="s">
        <v>457</v>
      </c>
      <c r="D23" s="368">
        <v>7070321</v>
      </c>
      <c r="E23" s="368">
        <v>937.76</v>
      </c>
      <c r="F23" s="368">
        <v>7070321</v>
      </c>
      <c r="G23" s="372">
        <f t="shared" si="0"/>
        <v>15</v>
      </c>
      <c r="H23" s="441"/>
      <c r="I23" s="370" t="s">
        <v>10</v>
      </c>
    </row>
    <row r="24" spans="1:9" ht="13.8" hidden="1" customHeight="1">
      <c r="A24" s="374" t="s">
        <v>485</v>
      </c>
      <c r="B24" s="374" t="s">
        <v>486</v>
      </c>
      <c r="C24" s="374" t="s">
        <v>457</v>
      </c>
      <c r="D24" s="368">
        <v>2484313700</v>
      </c>
      <c r="E24" s="368">
        <v>329501.18</v>
      </c>
      <c r="F24" s="368">
        <v>2484313700</v>
      </c>
      <c r="G24" s="372">
        <f t="shared" si="0"/>
        <v>2</v>
      </c>
      <c r="H24" s="441"/>
      <c r="I24" s="376"/>
    </row>
    <row r="25" spans="1:9" ht="13.8" hidden="1" customHeight="1">
      <c r="A25" s="374" t="s">
        <v>487</v>
      </c>
      <c r="B25" s="374" t="s">
        <v>488</v>
      </c>
      <c r="C25" s="374" t="s">
        <v>457</v>
      </c>
      <c r="D25" s="368">
        <v>144435406</v>
      </c>
      <c r="E25" s="368">
        <v>19156.849999999999</v>
      </c>
      <c r="F25" s="368">
        <v>144435406</v>
      </c>
      <c r="G25" s="372">
        <f t="shared" si="0"/>
        <v>5</v>
      </c>
      <c r="H25" s="441"/>
    </row>
    <row r="26" spans="1:9" ht="13.8" hidden="1" customHeight="1">
      <c r="A26" s="374" t="s">
        <v>887</v>
      </c>
      <c r="B26" s="374" t="s">
        <v>888</v>
      </c>
      <c r="C26" s="374" t="s">
        <v>457</v>
      </c>
      <c r="D26" s="368">
        <v>137883147</v>
      </c>
      <c r="E26" s="368">
        <v>18287.810000000001</v>
      </c>
      <c r="F26" s="368">
        <v>137883147</v>
      </c>
      <c r="G26" s="372">
        <f t="shared" si="0"/>
        <v>8</v>
      </c>
      <c r="H26" s="441"/>
      <c r="I26" s="376"/>
    </row>
    <row r="27" spans="1:9" ht="13.8" hidden="1" customHeight="1">
      <c r="A27" s="374" t="s">
        <v>889</v>
      </c>
      <c r="B27" s="374" t="s">
        <v>888</v>
      </c>
      <c r="C27" s="374" t="s">
        <v>457</v>
      </c>
      <c r="D27" s="368">
        <v>137883147</v>
      </c>
      <c r="E27" s="368">
        <v>18287.810000000001</v>
      </c>
      <c r="F27" s="368">
        <v>137883147</v>
      </c>
      <c r="G27" s="372">
        <f t="shared" si="0"/>
        <v>11</v>
      </c>
      <c r="H27" s="441"/>
      <c r="I27" s="376"/>
    </row>
    <row r="28" spans="1:9" ht="13.8" hidden="1" customHeight="1">
      <c r="A28" s="374" t="s">
        <v>890</v>
      </c>
      <c r="B28" s="374" t="s">
        <v>888</v>
      </c>
      <c r="C28" s="374" t="s">
        <v>457</v>
      </c>
      <c r="D28" s="368">
        <v>137883147</v>
      </c>
      <c r="E28" s="368">
        <v>18287.810000000001</v>
      </c>
      <c r="F28" s="368">
        <v>137883147</v>
      </c>
      <c r="G28" s="372">
        <f t="shared" si="0"/>
        <v>13</v>
      </c>
      <c r="H28" s="441"/>
    </row>
    <row r="29" spans="1:9" ht="13.8" hidden="1" customHeight="1">
      <c r="A29" s="374" t="s">
        <v>891</v>
      </c>
      <c r="B29" s="374" t="s">
        <v>892</v>
      </c>
      <c r="C29" s="374" t="s">
        <v>229</v>
      </c>
      <c r="D29" s="368">
        <v>11351.86</v>
      </c>
      <c r="E29" s="368">
        <v>11351.86</v>
      </c>
      <c r="F29" s="368">
        <v>85588711</v>
      </c>
      <c r="G29" s="372">
        <f t="shared" si="0"/>
        <v>15</v>
      </c>
      <c r="H29" s="441"/>
      <c r="I29" s="370" t="s">
        <v>225</v>
      </c>
    </row>
    <row r="30" spans="1:9" ht="13.8" hidden="1" customHeight="1">
      <c r="A30" s="374" t="s">
        <v>893</v>
      </c>
      <c r="B30" s="374" t="s">
        <v>894</v>
      </c>
      <c r="C30" s="374" t="s">
        <v>457</v>
      </c>
      <c r="D30" s="368">
        <v>52294436</v>
      </c>
      <c r="E30" s="368">
        <v>6935.95</v>
      </c>
      <c r="F30" s="368">
        <v>52294436</v>
      </c>
      <c r="G30" s="372">
        <f t="shared" si="0"/>
        <v>15</v>
      </c>
      <c r="H30" s="441"/>
      <c r="I30" s="370" t="s">
        <v>225</v>
      </c>
    </row>
    <row r="31" spans="1:9" ht="13.8" hidden="1" customHeight="1">
      <c r="A31" s="374" t="s">
        <v>492</v>
      </c>
      <c r="B31" s="374" t="s">
        <v>493</v>
      </c>
      <c r="C31" s="374" t="s">
        <v>457</v>
      </c>
      <c r="D31" s="368">
        <v>6552259</v>
      </c>
      <c r="E31" s="368">
        <v>869.04</v>
      </c>
      <c r="F31" s="368">
        <v>6552259</v>
      </c>
      <c r="G31" s="372">
        <f t="shared" si="0"/>
        <v>8</v>
      </c>
      <c r="H31" s="441"/>
      <c r="I31" s="376"/>
    </row>
    <row r="32" spans="1:9" ht="13.8" hidden="1" customHeight="1">
      <c r="A32" s="374" t="s">
        <v>494</v>
      </c>
      <c r="B32" s="374" t="s">
        <v>495</v>
      </c>
      <c r="C32" s="374" t="s">
        <v>457</v>
      </c>
      <c r="D32" s="368">
        <v>6552259</v>
      </c>
      <c r="E32" s="368">
        <v>869.04</v>
      </c>
      <c r="F32" s="368">
        <v>6552259</v>
      </c>
      <c r="G32" s="372">
        <f t="shared" si="0"/>
        <v>11</v>
      </c>
      <c r="H32" s="441"/>
      <c r="I32" s="376"/>
    </row>
    <row r="33" spans="1:9" ht="13.8" hidden="1" customHeight="1">
      <c r="A33" s="374" t="s">
        <v>895</v>
      </c>
      <c r="B33" s="374" t="s">
        <v>495</v>
      </c>
      <c r="C33" s="374" t="s">
        <v>457</v>
      </c>
      <c r="D33" s="368">
        <v>6552259</v>
      </c>
      <c r="E33" s="368">
        <v>869.04</v>
      </c>
      <c r="F33" s="368">
        <v>6552259</v>
      </c>
      <c r="G33" s="372">
        <f t="shared" si="0"/>
        <v>13</v>
      </c>
      <c r="H33" s="441"/>
    </row>
    <row r="34" spans="1:9" ht="13.8" hidden="1" customHeight="1">
      <c r="A34" s="374" t="s">
        <v>496</v>
      </c>
      <c r="B34" s="374" t="s">
        <v>497</v>
      </c>
      <c r="C34" s="374" t="s">
        <v>229</v>
      </c>
      <c r="D34" s="368">
        <v>55</v>
      </c>
      <c r="E34" s="368">
        <v>55</v>
      </c>
      <c r="F34" s="368">
        <v>414679</v>
      </c>
      <c r="G34" s="372">
        <f t="shared" si="0"/>
        <v>15</v>
      </c>
      <c r="H34" s="441"/>
      <c r="I34" s="370" t="s">
        <v>225</v>
      </c>
    </row>
    <row r="35" spans="1:9" ht="13.8" hidden="1" customHeight="1">
      <c r="A35" s="374" t="s">
        <v>498</v>
      </c>
      <c r="B35" s="374" t="s">
        <v>499</v>
      </c>
      <c r="C35" s="374" t="s">
        <v>457</v>
      </c>
      <c r="D35" s="368">
        <v>6137580</v>
      </c>
      <c r="E35" s="368">
        <v>814.04</v>
      </c>
      <c r="F35" s="368">
        <v>6137580</v>
      </c>
      <c r="G35" s="372">
        <f t="shared" si="0"/>
        <v>15</v>
      </c>
      <c r="H35" s="441"/>
      <c r="I35" s="370" t="s">
        <v>225</v>
      </c>
    </row>
    <row r="36" spans="1:9" ht="13.8" hidden="1" customHeight="1">
      <c r="A36" s="374" t="s">
        <v>896</v>
      </c>
      <c r="B36" s="374" t="s">
        <v>897</v>
      </c>
      <c r="C36" s="374" t="s">
        <v>457</v>
      </c>
      <c r="D36" s="368">
        <v>1800000000</v>
      </c>
      <c r="E36" s="368">
        <v>238738.82</v>
      </c>
      <c r="F36" s="368">
        <v>1800000000</v>
      </c>
      <c r="G36" s="372">
        <f t="shared" si="0"/>
        <v>5</v>
      </c>
      <c r="H36" s="441"/>
      <c r="I36" s="376"/>
    </row>
    <row r="37" spans="1:9" ht="13.8" hidden="1" customHeight="1">
      <c r="A37" s="374" t="s">
        <v>898</v>
      </c>
      <c r="B37" s="374" t="s">
        <v>899</v>
      </c>
      <c r="C37" s="374" t="s">
        <v>457</v>
      </c>
      <c r="D37" s="368">
        <v>1800000000</v>
      </c>
      <c r="E37" s="368">
        <v>238738.82</v>
      </c>
      <c r="F37" s="368">
        <v>1800000000</v>
      </c>
      <c r="G37" s="372">
        <f t="shared" si="0"/>
        <v>8</v>
      </c>
      <c r="H37" s="441"/>
    </row>
    <row r="38" spans="1:9" ht="13.8" hidden="1" customHeight="1">
      <c r="A38" s="374" t="s">
        <v>900</v>
      </c>
      <c r="B38" s="374" t="s">
        <v>901</v>
      </c>
      <c r="C38" s="374" t="s">
        <v>457</v>
      </c>
      <c r="D38" s="368">
        <v>300000000</v>
      </c>
      <c r="E38" s="368">
        <v>39789.800000000003</v>
      </c>
      <c r="F38" s="368">
        <v>300000000</v>
      </c>
      <c r="G38" s="372">
        <f t="shared" si="0"/>
        <v>11</v>
      </c>
      <c r="H38" s="441"/>
    </row>
    <row r="39" spans="1:9" ht="13.8" hidden="1" customHeight="1">
      <c r="A39" s="374" t="s">
        <v>902</v>
      </c>
      <c r="B39" s="374" t="s">
        <v>901</v>
      </c>
      <c r="C39" s="374" t="s">
        <v>457</v>
      </c>
      <c r="D39" s="368">
        <v>300000000</v>
      </c>
      <c r="E39" s="368">
        <v>39789.800000000003</v>
      </c>
      <c r="F39" s="368">
        <v>300000000</v>
      </c>
      <c r="G39" s="372">
        <f t="shared" si="0"/>
        <v>13</v>
      </c>
      <c r="H39" s="441"/>
      <c r="I39" s="376"/>
    </row>
    <row r="40" spans="1:9" ht="13.8" hidden="1" customHeight="1">
      <c r="A40" s="374" t="s">
        <v>903</v>
      </c>
      <c r="B40" s="374" t="s">
        <v>904</v>
      </c>
      <c r="C40" s="374" t="s">
        <v>457</v>
      </c>
      <c r="D40" s="368">
        <v>300000000</v>
      </c>
      <c r="E40" s="368">
        <v>39789.800000000003</v>
      </c>
      <c r="F40" s="368">
        <v>300000000</v>
      </c>
      <c r="G40" s="372">
        <f t="shared" si="0"/>
        <v>15</v>
      </c>
      <c r="H40" s="441"/>
      <c r="I40" s="370" t="s">
        <v>1205</v>
      </c>
    </row>
    <row r="41" spans="1:9" ht="13.8" hidden="1" customHeight="1">
      <c r="A41" s="374" t="s">
        <v>905</v>
      </c>
      <c r="B41" s="374" t="s">
        <v>906</v>
      </c>
      <c r="C41" s="374" t="s">
        <v>457</v>
      </c>
      <c r="D41" s="368">
        <v>1500000000</v>
      </c>
      <c r="E41" s="368">
        <v>198949.02</v>
      </c>
      <c r="F41" s="368">
        <v>1500000000</v>
      </c>
      <c r="G41" s="372">
        <f t="shared" si="0"/>
        <v>11</v>
      </c>
      <c r="H41" s="441"/>
      <c r="I41" s="376"/>
    </row>
    <row r="42" spans="1:9" ht="13.8" hidden="1" customHeight="1">
      <c r="A42" s="374" t="s">
        <v>907</v>
      </c>
      <c r="B42" s="374" t="s">
        <v>906</v>
      </c>
      <c r="C42" s="374" t="s">
        <v>457</v>
      </c>
      <c r="D42" s="368">
        <v>1500000000</v>
      </c>
      <c r="E42" s="368">
        <v>198949.02</v>
      </c>
      <c r="F42" s="368">
        <v>1500000000</v>
      </c>
      <c r="G42" s="372">
        <f t="shared" si="0"/>
        <v>13</v>
      </c>
      <c r="H42" s="441"/>
    </row>
    <row r="43" spans="1:9" ht="13.8" hidden="1" customHeight="1">
      <c r="A43" s="374" t="s">
        <v>908</v>
      </c>
      <c r="B43" s="374" t="s">
        <v>909</v>
      </c>
      <c r="C43" s="374" t="s">
        <v>457</v>
      </c>
      <c r="D43" s="368">
        <v>1500000000</v>
      </c>
      <c r="E43" s="368">
        <v>198949.02</v>
      </c>
      <c r="F43" s="368">
        <v>1500000000</v>
      </c>
      <c r="G43" s="372">
        <f t="shared" si="0"/>
        <v>15</v>
      </c>
      <c r="H43" s="441"/>
      <c r="I43" s="370" t="s">
        <v>1205</v>
      </c>
    </row>
    <row r="44" spans="1:9" ht="13.8" hidden="1" customHeight="1">
      <c r="A44" s="374" t="s">
        <v>500</v>
      </c>
      <c r="B44" s="374" t="s">
        <v>224</v>
      </c>
      <c r="C44" s="374" t="s">
        <v>457</v>
      </c>
      <c r="D44" s="368">
        <v>536502019</v>
      </c>
      <c r="E44" s="368">
        <v>71157.7</v>
      </c>
      <c r="F44" s="368">
        <v>536502019</v>
      </c>
      <c r="G44" s="372">
        <f t="shared" si="0"/>
        <v>5</v>
      </c>
      <c r="H44" s="441"/>
      <c r="I44" s="376"/>
    </row>
    <row r="45" spans="1:9" ht="13.8" hidden="1" customHeight="1">
      <c r="A45" s="374" t="s">
        <v>501</v>
      </c>
      <c r="B45" s="374" t="s">
        <v>502</v>
      </c>
      <c r="C45" s="374" t="s">
        <v>457</v>
      </c>
      <c r="D45" s="368">
        <v>495441178</v>
      </c>
      <c r="E45" s="368">
        <v>65711.69</v>
      </c>
      <c r="F45" s="368">
        <v>495441178</v>
      </c>
      <c r="G45" s="372">
        <f t="shared" si="0"/>
        <v>8</v>
      </c>
      <c r="H45" s="441"/>
    </row>
    <row r="46" spans="1:9" ht="13.8" hidden="1" customHeight="1">
      <c r="A46" s="374" t="s">
        <v>910</v>
      </c>
      <c r="B46" s="374" t="s">
        <v>911</v>
      </c>
      <c r="C46" s="374" t="s">
        <v>457</v>
      </c>
      <c r="D46" s="368">
        <v>495441178</v>
      </c>
      <c r="E46" s="368">
        <v>65711.69</v>
      </c>
      <c r="F46" s="368">
        <v>495441178</v>
      </c>
      <c r="G46" s="372">
        <f t="shared" si="0"/>
        <v>11</v>
      </c>
      <c r="H46" s="441"/>
    </row>
    <row r="47" spans="1:9" ht="13.8" hidden="1" customHeight="1">
      <c r="A47" s="374" t="s">
        <v>912</v>
      </c>
      <c r="B47" s="374" t="s">
        <v>503</v>
      </c>
      <c r="C47" s="374" t="s">
        <v>457</v>
      </c>
      <c r="D47" s="368">
        <v>302806225</v>
      </c>
      <c r="E47" s="368">
        <v>40162</v>
      </c>
      <c r="F47" s="368">
        <v>302806225</v>
      </c>
      <c r="G47" s="372">
        <f t="shared" si="0"/>
        <v>13</v>
      </c>
      <c r="H47" s="441"/>
      <c r="I47" s="376"/>
    </row>
    <row r="48" spans="1:9" ht="13.8" hidden="1" customHeight="1">
      <c r="A48" s="374" t="s">
        <v>913</v>
      </c>
      <c r="B48" s="374" t="s">
        <v>914</v>
      </c>
      <c r="C48" s="374" t="s">
        <v>229</v>
      </c>
      <c r="D48" s="368">
        <v>6.36</v>
      </c>
      <c r="E48" s="368">
        <v>6.36</v>
      </c>
      <c r="F48" s="368">
        <v>47969</v>
      </c>
      <c r="G48" s="372">
        <f t="shared" si="0"/>
        <v>15</v>
      </c>
      <c r="H48" s="441"/>
      <c r="I48" s="370" t="s">
        <v>94</v>
      </c>
    </row>
    <row r="49" spans="1:9" ht="13.8" hidden="1" customHeight="1">
      <c r="A49" s="374" t="s">
        <v>915</v>
      </c>
      <c r="B49" s="374" t="s">
        <v>504</v>
      </c>
      <c r="C49" s="374" t="s">
        <v>457</v>
      </c>
      <c r="D49" s="368">
        <v>302758256</v>
      </c>
      <c r="E49" s="368">
        <v>40155.64</v>
      </c>
      <c r="F49" s="368">
        <v>302758256</v>
      </c>
      <c r="G49" s="372">
        <f t="shared" si="0"/>
        <v>15</v>
      </c>
      <c r="H49" s="441"/>
      <c r="I49" s="370" t="s">
        <v>94</v>
      </c>
    </row>
    <row r="50" spans="1:9" ht="13.8" hidden="1" customHeight="1">
      <c r="A50" s="374" t="s">
        <v>916</v>
      </c>
      <c r="B50" s="374" t="s">
        <v>505</v>
      </c>
      <c r="C50" s="374" t="s">
        <v>457</v>
      </c>
      <c r="D50" s="368">
        <v>192634953</v>
      </c>
      <c r="E50" s="368">
        <v>25549.69</v>
      </c>
      <c r="F50" s="368">
        <v>192634953</v>
      </c>
      <c r="G50" s="372">
        <f t="shared" si="0"/>
        <v>13</v>
      </c>
      <c r="H50" s="441"/>
      <c r="I50" s="376"/>
    </row>
    <row r="51" spans="1:9" ht="13.8" hidden="1" customHeight="1">
      <c r="A51" s="374" t="s">
        <v>917</v>
      </c>
      <c r="B51" s="374" t="s">
        <v>506</v>
      </c>
      <c r="C51" s="374" t="s">
        <v>457</v>
      </c>
      <c r="D51" s="368">
        <v>192634953</v>
      </c>
      <c r="E51" s="368">
        <v>25549.69</v>
      </c>
      <c r="F51" s="368">
        <v>192634953</v>
      </c>
      <c r="G51" s="372">
        <f t="shared" si="0"/>
        <v>15</v>
      </c>
      <c r="H51" s="441"/>
      <c r="I51" s="370" t="s">
        <v>127</v>
      </c>
    </row>
    <row r="52" spans="1:9" ht="13.8" hidden="1" customHeight="1">
      <c r="A52" s="374" t="s">
        <v>507</v>
      </c>
      <c r="B52" s="374" t="s">
        <v>508</v>
      </c>
      <c r="C52" s="374" t="s">
        <v>457</v>
      </c>
      <c r="D52" s="368">
        <v>19619331</v>
      </c>
      <c r="E52" s="368">
        <v>2602.16</v>
      </c>
      <c r="F52" s="368">
        <v>19619331</v>
      </c>
      <c r="G52" s="372">
        <f t="shared" si="0"/>
        <v>8</v>
      </c>
      <c r="H52" s="441"/>
      <c r="I52" s="376"/>
    </row>
    <row r="53" spans="1:9" ht="13.8" hidden="1" customHeight="1">
      <c r="A53" s="374" t="s">
        <v>509</v>
      </c>
      <c r="B53" s="374" t="s">
        <v>510</v>
      </c>
      <c r="C53" s="374" t="s">
        <v>457</v>
      </c>
      <c r="D53" s="368">
        <v>19619331</v>
      </c>
      <c r="E53" s="368">
        <v>2602.16</v>
      </c>
      <c r="F53" s="368">
        <v>19619331</v>
      </c>
      <c r="G53" s="372">
        <f t="shared" si="0"/>
        <v>11</v>
      </c>
      <c r="H53" s="441"/>
    </row>
    <row r="54" spans="1:9" ht="13.8" hidden="1" customHeight="1">
      <c r="A54" s="374" t="s">
        <v>918</v>
      </c>
      <c r="B54" s="374" t="s">
        <v>510</v>
      </c>
      <c r="C54" s="374" t="s">
        <v>457</v>
      </c>
      <c r="D54" s="368">
        <v>19619331</v>
      </c>
      <c r="E54" s="368">
        <v>2602.16</v>
      </c>
      <c r="F54" s="368">
        <v>19619331</v>
      </c>
      <c r="G54" s="372">
        <f t="shared" si="0"/>
        <v>13</v>
      </c>
      <c r="H54" s="441"/>
      <c r="I54" s="376"/>
    </row>
    <row r="55" spans="1:9" ht="13.8" hidden="1" customHeight="1">
      <c r="A55" s="374" t="s">
        <v>511</v>
      </c>
      <c r="B55" s="374" t="s">
        <v>512</v>
      </c>
      <c r="C55" s="374" t="s">
        <v>229</v>
      </c>
      <c r="D55" s="368">
        <v>2695</v>
      </c>
      <c r="E55" s="368">
        <v>2695</v>
      </c>
      <c r="F55" s="368">
        <v>19619331</v>
      </c>
      <c r="G55" s="372">
        <f t="shared" si="0"/>
        <v>15</v>
      </c>
      <c r="H55" s="441"/>
      <c r="I55" s="370" t="s">
        <v>127</v>
      </c>
    </row>
    <row r="56" spans="1:9" ht="13.8" hidden="1" customHeight="1">
      <c r="A56" s="374" t="s">
        <v>513</v>
      </c>
      <c r="B56" s="374" t="s">
        <v>514</v>
      </c>
      <c r="C56" s="374" t="s">
        <v>457</v>
      </c>
      <c r="D56" s="368">
        <v>21441510</v>
      </c>
      <c r="E56" s="368">
        <v>2843.84</v>
      </c>
      <c r="F56" s="368">
        <v>21441510</v>
      </c>
      <c r="G56" s="372">
        <f t="shared" si="0"/>
        <v>8</v>
      </c>
      <c r="H56" s="441"/>
      <c r="I56" s="376"/>
    </row>
    <row r="57" spans="1:9" ht="13.8" hidden="1" customHeight="1">
      <c r="A57" s="374" t="s">
        <v>919</v>
      </c>
      <c r="B57" s="374" t="s">
        <v>920</v>
      </c>
      <c r="C57" s="374" t="s">
        <v>457</v>
      </c>
      <c r="D57" s="368">
        <v>21441510</v>
      </c>
      <c r="E57" s="368">
        <v>2843.84</v>
      </c>
      <c r="F57" s="368">
        <v>21441510</v>
      </c>
      <c r="G57" s="372">
        <f t="shared" si="0"/>
        <v>11</v>
      </c>
      <c r="H57" s="441"/>
    </row>
    <row r="58" spans="1:9" ht="13.8" hidden="1" customHeight="1">
      <c r="A58" s="374" t="s">
        <v>921</v>
      </c>
      <c r="B58" s="374" t="s">
        <v>515</v>
      </c>
      <c r="C58" s="374" t="s">
        <v>457</v>
      </c>
      <c r="D58" s="368">
        <v>15430234</v>
      </c>
      <c r="E58" s="368">
        <v>2046.55</v>
      </c>
      <c r="F58" s="368">
        <v>15430234</v>
      </c>
      <c r="G58" s="372">
        <f t="shared" si="0"/>
        <v>13</v>
      </c>
      <c r="H58" s="441"/>
      <c r="I58" s="376"/>
    </row>
    <row r="59" spans="1:9" ht="13.8" hidden="1" customHeight="1">
      <c r="A59" s="374" t="s">
        <v>922</v>
      </c>
      <c r="B59" s="374" t="s">
        <v>516</v>
      </c>
      <c r="C59" s="374" t="s">
        <v>229</v>
      </c>
      <c r="D59" s="368">
        <v>2075.33</v>
      </c>
      <c r="E59" s="368">
        <v>2075.33</v>
      </c>
      <c r="F59" s="368">
        <v>15430234</v>
      </c>
      <c r="G59" s="372">
        <f t="shared" si="0"/>
        <v>15</v>
      </c>
      <c r="H59" s="441"/>
      <c r="I59" s="370" t="s">
        <v>94</v>
      </c>
    </row>
    <row r="60" spans="1:9" ht="13.8" hidden="1" customHeight="1">
      <c r="A60" s="374" t="s">
        <v>923</v>
      </c>
      <c r="B60" s="374" t="s">
        <v>517</v>
      </c>
      <c r="C60" s="374" t="s">
        <v>457</v>
      </c>
      <c r="D60" s="368">
        <v>6011276</v>
      </c>
      <c r="E60" s="368">
        <v>797.29</v>
      </c>
      <c r="F60" s="368">
        <v>6011276</v>
      </c>
      <c r="G60" s="372">
        <f t="shared" si="0"/>
        <v>13</v>
      </c>
      <c r="H60" s="441"/>
      <c r="I60" s="376"/>
    </row>
    <row r="61" spans="1:9" ht="13.8" hidden="1" customHeight="1">
      <c r="A61" s="374" t="s">
        <v>924</v>
      </c>
      <c r="B61" s="374" t="s">
        <v>518</v>
      </c>
      <c r="C61" s="374" t="s">
        <v>229</v>
      </c>
      <c r="D61" s="368">
        <v>821.92</v>
      </c>
      <c r="E61" s="368">
        <v>821.92</v>
      </c>
      <c r="F61" s="368">
        <v>6011276</v>
      </c>
      <c r="G61" s="372">
        <f t="shared" si="0"/>
        <v>15</v>
      </c>
      <c r="H61" s="441"/>
      <c r="I61" s="370" t="s">
        <v>94</v>
      </c>
    </row>
    <row r="62" spans="1:9" ht="13.8" hidden="1" customHeight="1">
      <c r="A62" s="374" t="s">
        <v>519</v>
      </c>
      <c r="B62" s="374" t="s">
        <v>520</v>
      </c>
      <c r="C62" s="374" t="s">
        <v>457</v>
      </c>
      <c r="D62" s="368">
        <v>3376275</v>
      </c>
      <c r="E62" s="368">
        <v>447.8</v>
      </c>
      <c r="F62" s="368">
        <v>3376275</v>
      </c>
      <c r="G62" s="372">
        <f t="shared" si="0"/>
        <v>5</v>
      </c>
      <c r="H62" s="441"/>
      <c r="I62" s="376"/>
    </row>
    <row r="63" spans="1:9" ht="13.8" hidden="1" customHeight="1">
      <c r="A63" s="374" t="s">
        <v>925</v>
      </c>
      <c r="B63" s="374" t="s">
        <v>926</v>
      </c>
      <c r="C63" s="374" t="s">
        <v>457</v>
      </c>
      <c r="D63" s="368">
        <v>-167404</v>
      </c>
      <c r="E63" s="368">
        <v>-22.2</v>
      </c>
      <c r="F63" s="368">
        <v>167404</v>
      </c>
      <c r="G63" s="372">
        <f t="shared" si="0"/>
        <v>8</v>
      </c>
      <c r="H63" s="441"/>
      <c r="I63" s="376"/>
    </row>
    <row r="64" spans="1:9" ht="13.8" hidden="1" customHeight="1">
      <c r="A64" s="374" t="s">
        <v>927</v>
      </c>
      <c r="B64" s="374" t="s">
        <v>928</v>
      </c>
      <c r="C64" s="374" t="s">
        <v>457</v>
      </c>
      <c r="D64" s="368">
        <v>-167404</v>
      </c>
      <c r="E64" s="368">
        <v>-22.2</v>
      </c>
      <c r="F64" s="368">
        <v>167404</v>
      </c>
      <c r="G64" s="372">
        <f t="shared" si="0"/>
        <v>11</v>
      </c>
      <c r="H64" s="441"/>
    </row>
    <row r="65" spans="1:9" ht="13.8" hidden="1" customHeight="1">
      <c r="A65" s="374" t="s">
        <v>929</v>
      </c>
      <c r="B65" s="374" t="s">
        <v>928</v>
      </c>
      <c r="C65" s="374" t="s">
        <v>457</v>
      </c>
      <c r="D65" s="368">
        <v>-167404</v>
      </c>
      <c r="E65" s="368">
        <v>-22.2</v>
      </c>
      <c r="F65" s="368">
        <v>167404</v>
      </c>
      <c r="G65" s="372">
        <f t="shared" si="0"/>
        <v>13</v>
      </c>
      <c r="H65" s="441"/>
      <c r="I65" s="376"/>
    </row>
    <row r="66" spans="1:9" ht="13.8" hidden="1" customHeight="1">
      <c r="A66" s="374" t="s">
        <v>930</v>
      </c>
      <c r="B66" s="374" t="s">
        <v>931</v>
      </c>
      <c r="C66" s="374" t="s">
        <v>457</v>
      </c>
      <c r="D66" s="368">
        <v>-167404</v>
      </c>
      <c r="E66" s="368">
        <v>-22.2</v>
      </c>
      <c r="F66" s="368">
        <v>-167404</v>
      </c>
      <c r="G66" s="372">
        <f t="shared" si="0"/>
        <v>15</v>
      </c>
      <c r="H66" s="441"/>
      <c r="I66" s="370" t="s">
        <v>1205</v>
      </c>
    </row>
    <row r="67" spans="1:9" ht="13.8" hidden="1" customHeight="1">
      <c r="A67" s="374" t="s">
        <v>932</v>
      </c>
      <c r="B67" s="374" t="s">
        <v>933</v>
      </c>
      <c r="C67" s="374" t="s">
        <v>457</v>
      </c>
      <c r="D67" s="368">
        <v>3543680</v>
      </c>
      <c r="E67" s="368">
        <v>470.01</v>
      </c>
      <c r="F67" s="368">
        <v>3543680</v>
      </c>
      <c r="G67" s="372">
        <f t="shared" si="0"/>
        <v>8</v>
      </c>
      <c r="H67" s="441"/>
    </row>
    <row r="68" spans="1:9" ht="13.8" hidden="1" customHeight="1">
      <c r="A68" s="374" t="s">
        <v>934</v>
      </c>
      <c r="B68" s="374" t="s">
        <v>935</v>
      </c>
      <c r="C68" s="374" t="s">
        <v>457</v>
      </c>
      <c r="D68" s="368">
        <v>13373262</v>
      </c>
      <c r="E68" s="368">
        <v>1773.73</v>
      </c>
      <c r="F68" s="368">
        <v>13373262</v>
      </c>
      <c r="G68" s="372">
        <f t="shared" si="0"/>
        <v>11</v>
      </c>
      <c r="H68" s="441"/>
      <c r="I68" s="376"/>
    </row>
    <row r="69" spans="1:9" ht="13.8" hidden="1" customHeight="1">
      <c r="A69" s="374" t="s">
        <v>936</v>
      </c>
      <c r="B69" s="374" t="s">
        <v>935</v>
      </c>
      <c r="C69" s="374" t="s">
        <v>457</v>
      </c>
      <c r="D69" s="368">
        <v>13373262</v>
      </c>
      <c r="E69" s="368">
        <v>1773.73</v>
      </c>
      <c r="F69" s="368">
        <v>13373262</v>
      </c>
      <c r="G69" s="372">
        <f t="shared" ref="G69:G132" si="1">+LEN(A69)</f>
        <v>13</v>
      </c>
      <c r="H69" s="441"/>
    </row>
    <row r="70" spans="1:9" ht="13.8" hidden="1" customHeight="1">
      <c r="A70" s="374" t="s">
        <v>937</v>
      </c>
      <c r="B70" s="374" t="s">
        <v>938</v>
      </c>
      <c r="C70" s="374" t="s">
        <v>457</v>
      </c>
      <c r="D70" s="368">
        <v>13373262</v>
      </c>
      <c r="E70" s="368">
        <v>1773.73</v>
      </c>
      <c r="F70" s="368">
        <v>13373262</v>
      </c>
      <c r="G70" s="372">
        <f t="shared" si="1"/>
        <v>15</v>
      </c>
      <c r="H70" s="441"/>
      <c r="I70" s="370" t="s">
        <v>1205</v>
      </c>
    </row>
    <row r="71" spans="1:9" ht="13.8" hidden="1" customHeight="1">
      <c r="A71" s="374" t="s">
        <v>939</v>
      </c>
      <c r="B71" s="374" t="s">
        <v>940</v>
      </c>
      <c r="C71" s="374" t="s">
        <v>457</v>
      </c>
      <c r="D71" s="368">
        <v>8437757</v>
      </c>
      <c r="E71" s="368">
        <v>1119.1199999999999</v>
      </c>
      <c r="F71" s="368">
        <v>8437757</v>
      </c>
      <c r="G71" s="372">
        <f t="shared" si="1"/>
        <v>11</v>
      </c>
      <c r="H71" s="441"/>
    </row>
    <row r="72" spans="1:9" ht="13.8" hidden="1" customHeight="1">
      <c r="A72" s="374" t="s">
        <v>941</v>
      </c>
      <c r="B72" s="374" t="s">
        <v>940</v>
      </c>
      <c r="C72" s="374" t="s">
        <v>457</v>
      </c>
      <c r="D72" s="368">
        <v>8437757</v>
      </c>
      <c r="E72" s="368">
        <v>1119.1199999999999</v>
      </c>
      <c r="F72" s="368">
        <v>8437757</v>
      </c>
      <c r="G72" s="372">
        <f t="shared" si="1"/>
        <v>13</v>
      </c>
      <c r="H72" s="441"/>
      <c r="I72" s="376"/>
    </row>
    <row r="73" spans="1:9" ht="13.8" hidden="1" customHeight="1">
      <c r="A73" s="374" t="s">
        <v>942</v>
      </c>
      <c r="B73" s="374" t="s">
        <v>943</v>
      </c>
      <c r="C73" s="374" t="s">
        <v>457</v>
      </c>
      <c r="D73" s="368">
        <v>8437757</v>
      </c>
      <c r="E73" s="368">
        <v>1119.1199999999999</v>
      </c>
      <c r="F73" s="368">
        <v>8437757</v>
      </c>
      <c r="G73" s="372">
        <f t="shared" si="1"/>
        <v>15</v>
      </c>
      <c r="H73" s="441"/>
      <c r="I73" s="370" t="s">
        <v>1205</v>
      </c>
    </row>
    <row r="74" spans="1:9" ht="13.8" hidden="1" customHeight="1">
      <c r="A74" s="374" t="s">
        <v>944</v>
      </c>
      <c r="B74" s="374" t="s">
        <v>945</v>
      </c>
      <c r="C74" s="374" t="s">
        <v>457</v>
      </c>
      <c r="D74" s="368">
        <v>38955</v>
      </c>
      <c r="E74" s="368">
        <v>5.17</v>
      </c>
      <c r="F74" s="368">
        <v>38955</v>
      </c>
      <c r="G74" s="372">
        <f t="shared" si="1"/>
        <v>11</v>
      </c>
      <c r="H74" s="441"/>
      <c r="I74" s="376"/>
    </row>
    <row r="75" spans="1:9" ht="13.8" hidden="1" customHeight="1">
      <c r="A75" s="374" t="s">
        <v>946</v>
      </c>
      <c r="B75" s="374" t="s">
        <v>945</v>
      </c>
      <c r="C75" s="374" t="s">
        <v>457</v>
      </c>
      <c r="D75" s="368">
        <v>38955</v>
      </c>
      <c r="E75" s="368">
        <v>5.17</v>
      </c>
      <c r="F75" s="368">
        <v>38955</v>
      </c>
      <c r="G75" s="372">
        <f t="shared" si="1"/>
        <v>13</v>
      </c>
      <c r="H75" s="441"/>
    </row>
    <row r="76" spans="1:9" ht="13.8" hidden="1" customHeight="1">
      <c r="A76" s="374" t="s">
        <v>947</v>
      </c>
      <c r="B76" s="374" t="s">
        <v>948</v>
      </c>
      <c r="C76" s="374" t="s">
        <v>457</v>
      </c>
      <c r="D76" s="368">
        <v>38955</v>
      </c>
      <c r="E76" s="368">
        <v>5.17</v>
      </c>
      <c r="F76" s="368">
        <v>38955</v>
      </c>
      <c r="G76" s="372">
        <f t="shared" si="1"/>
        <v>15</v>
      </c>
      <c r="H76" s="441"/>
      <c r="I76" s="370" t="s">
        <v>1205</v>
      </c>
    </row>
    <row r="77" spans="1:9" ht="13.8" hidden="1" customHeight="1">
      <c r="A77" s="374" t="s">
        <v>949</v>
      </c>
      <c r="B77" s="374" t="s">
        <v>950</v>
      </c>
      <c r="C77" s="374" t="s">
        <v>457</v>
      </c>
      <c r="D77" s="368">
        <v>-13767820</v>
      </c>
      <c r="E77" s="368">
        <v>-1826.06</v>
      </c>
      <c r="F77" s="368">
        <v>13767820</v>
      </c>
      <c r="G77" s="372">
        <f t="shared" si="1"/>
        <v>11</v>
      </c>
      <c r="H77" s="441"/>
      <c r="I77" s="376"/>
    </row>
    <row r="78" spans="1:9" ht="13.8" hidden="1" customHeight="1">
      <c r="A78" s="374" t="s">
        <v>951</v>
      </c>
      <c r="B78" s="374" t="s">
        <v>950</v>
      </c>
      <c r="C78" s="374" t="s">
        <v>457</v>
      </c>
      <c r="D78" s="368">
        <v>-13767820</v>
      </c>
      <c r="E78" s="368">
        <v>-1826.06</v>
      </c>
      <c r="F78" s="368">
        <v>13767820</v>
      </c>
      <c r="G78" s="372">
        <f t="shared" si="1"/>
        <v>13</v>
      </c>
      <c r="H78" s="441"/>
      <c r="I78" s="376"/>
    </row>
    <row r="79" spans="1:9" ht="13.8" hidden="1" customHeight="1">
      <c r="A79" s="374" t="s">
        <v>952</v>
      </c>
      <c r="B79" s="374" t="s">
        <v>953</v>
      </c>
      <c r="C79" s="374" t="s">
        <v>457</v>
      </c>
      <c r="D79" s="368">
        <v>-13767820</v>
      </c>
      <c r="E79" s="368">
        <v>-1826.06</v>
      </c>
      <c r="F79" s="368">
        <v>-13767820</v>
      </c>
      <c r="G79" s="372">
        <f t="shared" si="1"/>
        <v>15</v>
      </c>
      <c r="H79" s="441"/>
      <c r="I79" s="370" t="s">
        <v>1205</v>
      </c>
    </row>
    <row r="80" spans="1:9" ht="13.8" hidden="1" customHeight="1">
      <c r="A80" s="374" t="s">
        <v>954</v>
      </c>
      <c r="B80" s="374" t="s">
        <v>955</v>
      </c>
      <c r="C80" s="374" t="s">
        <v>457</v>
      </c>
      <c r="D80" s="368">
        <v>-3143409</v>
      </c>
      <c r="E80" s="368">
        <v>-416.92</v>
      </c>
      <c r="F80" s="368">
        <v>3143409</v>
      </c>
      <c r="G80" s="372">
        <f t="shared" si="1"/>
        <v>11</v>
      </c>
      <c r="H80" s="441"/>
    </row>
    <row r="81" spans="1:9" ht="13.8" hidden="1" customHeight="1">
      <c r="A81" s="374" t="s">
        <v>956</v>
      </c>
      <c r="B81" s="374" t="s">
        <v>955</v>
      </c>
      <c r="C81" s="374" t="s">
        <v>457</v>
      </c>
      <c r="D81" s="368">
        <v>-3143409</v>
      </c>
      <c r="E81" s="368">
        <v>-416.92</v>
      </c>
      <c r="F81" s="368">
        <v>3143409</v>
      </c>
      <c r="G81" s="372">
        <f t="shared" si="1"/>
        <v>13</v>
      </c>
      <c r="H81" s="441"/>
    </row>
    <row r="82" spans="1:9" ht="13.8" hidden="1" customHeight="1">
      <c r="A82" s="374" t="s">
        <v>957</v>
      </c>
      <c r="B82" s="374" t="s">
        <v>958</v>
      </c>
      <c r="C82" s="374" t="s">
        <v>457</v>
      </c>
      <c r="D82" s="368">
        <v>-3143409</v>
      </c>
      <c r="E82" s="368">
        <v>-416.92</v>
      </c>
      <c r="F82" s="368">
        <v>-3143409</v>
      </c>
      <c r="G82" s="372">
        <f t="shared" si="1"/>
        <v>15</v>
      </c>
      <c r="H82" s="441"/>
      <c r="I82" s="370" t="s">
        <v>1205</v>
      </c>
    </row>
    <row r="83" spans="1:9" ht="13.8" hidden="1" customHeight="1">
      <c r="A83" s="374" t="s">
        <v>959</v>
      </c>
      <c r="B83" s="374" t="s">
        <v>960</v>
      </c>
      <c r="C83" s="374" t="s">
        <v>457</v>
      </c>
      <c r="D83" s="368">
        <v>-1395065</v>
      </c>
      <c r="E83" s="368">
        <v>-185.03</v>
      </c>
      <c r="F83" s="368">
        <v>1395065</v>
      </c>
      <c r="G83" s="372">
        <f t="shared" si="1"/>
        <v>11</v>
      </c>
      <c r="H83" s="441"/>
    </row>
    <row r="84" spans="1:9" ht="13.8" hidden="1" customHeight="1">
      <c r="A84" s="374" t="s">
        <v>961</v>
      </c>
      <c r="B84" s="374" t="s">
        <v>960</v>
      </c>
      <c r="C84" s="374" t="s">
        <v>457</v>
      </c>
      <c r="D84" s="368">
        <v>-1395065</v>
      </c>
      <c r="E84" s="368">
        <v>-185.03</v>
      </c>
      <c r="F84" s="368">
        <v>1395065</v>
      </c>
      <c r="G84" s="372">
        <f t="shared" si="1"/>
        <v>13</v>
      </c>
      <c r="H84" s="441"/>
    </row>
    <row r="85" spans="1:9" ht="13.8" hidden="1" customHeight="1">
      <c r="A85" s="374" t="s">
        <v>962</v>
      </c>
      <c r="B85" s="374" t="s">
        <v>963</v>
      </c>
      <c r="C85" s="374" t="s">
        <v>457</v>
      </c>
      <c r="D85" s="368">
        <v>-1395065</v>
      </c>
      <c r="E85" s="368">
        <v>-185.03</v>
      </c>
      <c r="F85" s="368">
        <v>-1395065</v>
      </c>
      <c r="G85" s="372">
        <f t="shared" si="1"/>
        <v>15</v>
      </c>
      <c r="H85" s="441"/>
      <c r="I85" s="370" t="s">
        <v>1205</v>
      </c>
    </row>
    <row r="86" spans="1:9" ht="13.8" hidden="1" customHeight="1">
      <c r="A86" s="374" t="s">
        <v>521</v>
      </c>
      <c r="B86" s="374" t="s">
        <v>964</v>
      </c>
      <c r="C86" s="374" t="s">
        <v>457</v>
      </c>
      <c r="D86" s="368">
        <v>-1</v>
      </c>
      <c r="E86" s="368">
        <v>0</v>
      </c>
      <c r="F86" s="368">
        <v>1</v>
      </c>
      <c r="G86" s="372">
        <f t="shared" si="1"/>
        <v>8</v>
      </c>
      <c r="H86" s="441"/>
      <c r="I86" s="376"/>
    </row>
    <row r="87" spans="1:9" ht="13.8" hidden="1" customHeight="1">
      <c r="A87" s="374" t="s">
        <v>522</v>
      </c>
      <c r="B87" s="374" t="s">
        <v>523</v>
      </c>
      <c r="C87" s="374" t="s">
        <v>457</v>
      </c>
      <c r="D87" s="368">
        <v>-1</v>
      </c>
      <c r="E87" s="368">
        <v>0</v>
      </c>
      <c r="F87" s="368">
        <v>1</v>
      </c>
      <c r="G87" s="372">
        <f t="shared" si="1"/>
        <v>11</v>
      </c>
      <c r="H87" s="441"/>
      <c r="I87" s="376"/>
    </row>
    <row r="88" spans="1:9" ht="13.8" hidden="1" customHeight="1">
      <c r="A88" s="374" t="s">
        <v>965</v>
      </c>
      <c r="B88" s="374" t="s">
        <v>523</v>
      </c>
      <c r="C88" s="374" t="s">
        <v>457</v>
      </c>
      <c r="D88" s="368">
        <v>-1</v>
      </c>
      <c r="E88" s="368">
        <v>0</v>
      </c>
      <c r="F88" s="368">
        <v>1</v>
      </c>
      <c r="G88" s="372">
        <f t="shared" si="1"/>
        <v>13</v>
      </c>
      <c r="H88" s="441"/>
    </row>
    <row r="89" spans="1:9" ht="13.8" hidden="1" customHeight="1">
      <c r="A89" s="374" t="s">
        <v>524</v>
      </c>
      <c r="B89" s="374" t="s">
        <v>525</v>
      </c>
      <c r="C89" s="374" t="s">
        <v>457</v>
      </c>
      <c r="D89" s="368">
        <v>-1</v>
      </c>
      <c r="E89" s="368">
        <v>0</v>
      </c>
      <c r="F89" s="368">
        <v>-1</v>
      </c>
      <c r="G89" s="372">
        <f t="shared" si="1"/>
        <v>15</v>
      </c>
      <c r="H89" s="441"/>
      <c r="I89" s="370" t="s">
        <v>1205</v>
      </c>
    </row>
    <row r="90" spans="1:9" ht="13.8" hidden="1" customHeight="1">
      <c r="A90" s="374" t="s">
        <v>528</v>
      </c>
      <c r="B90" s="374" t="s">
        <v>529</v>
      </c>
      <c r="C90" s="374" t="s">
        <v>457</v>
      </c>
      <c r="D90" s="368">
        <v>427308773</v>
      </c>
      <c r="E90" s="368">
        <v>56675.11</v>
      </c>
      <c r="F90" s="368">
        <v>427308773</v>
      </c>
      <c r="G90" s="372">
        <f t="shared" si="1"/>
        <v>2</v>
      </c>
      <c r="H90" s="441"/>
    </row>
    <row r="91" spans="1:9" ht="13.8" hidden="1" customHeight="1">
      <c r="A91" s="374" t="s">
        <v>530</v>
      </c>
      <c r="B91" s="374" t="s">
        <v>531</v>
      </c>
      <c r="C91" s="374" t="s">
        <v>457</v>
      </c>
      <c r="D91" s="368">
        <v>427308773</v>
      </c>
      <c r="E91" s="368">
        <v>56675.11</v>
      </c>
      <c r="F91" s="368">
        <v>427308773</v>
      </c>
      <c r="G91" s="372">
        <f t="shared" si="1"/>
        <v>5</v>
      </c>
      <c r="H91" s="441"/>
      <c r="I91" s="376"/>
    </row>
    <row r="92" spans="1:9" ht="13.8" hidden="1" customHeight="1">
      <c r="A92" s="374" t="s">
        <v>532</v>
      </c>
      <c r="B92" s="374" t="s">
        <v>533</v>
      </c>
      <c r="C92" s="374" t="s">
        <v>457</v>
      </c>
      <c r="D92" s="368">
        <v>427308773</v>
      </c>
      <c r="E92" s="368">
        <v>56675.11</v>
      </c>
      <c r="F92" s="368">
        <v>427308773</v>
      </c>
      <c r="G92" s="372">
        <f t="shared" si="1"/>
        <v>8</v>
      </c>
      <c r="H92" s="441"/>
      <c r="I92" s="376"/>
    </row>
    <row r="93" spans="1:9" ht="13.8" hidden="1" customHeight="1">
      <c r="A93" s="374" t="s">
        <v>534</v>
      </c>
      <c r="B93" s="374" t="s">
        <v>535</v>
      </c>
      <c r="C93" s="374" t="s">
        <v>457</v>
      </c>
      <c r="D93" s="368">
        <v>69130909</v>
      </c>
      <c r="E93" s="368">
        <v>9169.02</v>
      </c>
      <c r="F93" s="368">
        <v>69130909</v>
      </c>
      <c r="G93" s="372">
        <f t="shared" si="1"/>
        <v>11</v>
      </c>
      <c r="H93" s="441"/>
      <c r="I93" s="376"/>
    </row>
    <row r="94" spans="1:9" ht="13.8" hidden="1" customHeight="1">
      <c r="A94" s="374" t="s">
        <v>966</v>
      </c>
      <c r="B94" s="374" t="s">
        <v>535</v>
      </c>
      <c r="C94" s="374" t="s">
        <v>457</v>
      </c>
      <c r="D94" s="368">
        <v>69130909</v>
      </c>
      <c r="E94" s="368">
        <v>9169.02</v>
      </c>
      <c r="F94" s="368">
        <v>69130909</v>
      </c>
      <c r="G94" s="372">
        <f t="shared" si="1"/>
        <v>13</v>
      </c>
      <c r="H94" s="441"/>
      <c r="I94" s="376"/>
    </row>
    <row r="95" spans="1:9" ht="13.8" hidden="1" customHeight="1">
      <c r="A95" s="374" t="s">
        <v>536</v>
      </c>
      <c r="B95" s="374" t="s">
        <v>537</v>
      </c>
      <c r="C95" s="374" t="s">
        <v>457</v>
      </c>
      <c r="D95" s="368">
        <v>69130909</v>
      </c>
      <c r="E95" s="368">
        <v>9169.02</v>
      </c>
      <c r="F95" s="368">
        <v>69130909</v>
      </c>
      <c r="G95" s="372">
        <f t="shared" si="1"/>
        <v>15</v>
      </c>
      <c r="H95" s="441"/>
      <c r="I95" s="370" t="s">
        <v>95</v>
      </c>
    </row>
    <row r="96" spans="1:9" ht="13.8" hidden="1" customHeight="1">
      <c r="A96" s="374" t="s">
        <v>538</v>
      </c>
      <c r="B96" s="374" t="s">
        <v>244</v>
      </c>
      <c r="C96" s="374" t="s">
        <v>457</v>
      </c>
      <c r="D96" s="368">
        <v>198959047</v>
      </c>
      <c r="E96" s="368">
        <v>26388.47</v>
      </c>
      <c r="F96" s="368">
        <v>198959047</v>
      </c>
      <c r="G96" s="372">
        <f t="shared" si="1"/>
        <v>11</v>
      </c>
      <c r="H96" s="441"/>
    </row>
    <row r="97" spans="1:9" ht="13.8" hidden="1" customHeight="1">
      <c r="A97" s="374" t="s">
        <v>967</v>
      </c>
      <c r="B97" s="374" t="s">
        <v>244</v>
      </c>
      <c r="C97" s="374" t="s">
        <v>457</v>
      </c>
      <c r="D97" s="368">
        <v>198959047</v>
      </c>
      <c r="E97" s="368">
        <v>26388.47</v>
      </c>
      <c r="F97" s="368">
        <v>198959047</v>
      </c>
      <c r="G97" s="372">
        <f t="shared" si="1"/>
        <v>13</v>
      </c>
      <c r="H97" s="441"/>
    </row>
    <row r="98" spans="1:9" ht="13.8" hidden="1" customHeight="1">
      <c r="A98" s="374" t="s">
        <v>539</v>
      </c>
      <c r="B98" s="374" t="s">
        <v>540</v>
      </c>
      <c r="C98" s="374" t="s">
        <v>229</v>
      </c>
      <c r="D98" s="368">
        <v>2322.7199999999998</v>
      </c>
      <c r="E98" s="368">
        <v>2322.7199999999998</v>
      </c>
      <c r="F98" s="368">
        <v>16966276</v>
      </c>
      <c r="G98" s="372">
        <f t="shared" si="1"/>
        <v>15</v>
      </c>
      <c r="H98" s="441"/>
      <c r="I98" s="370" t="s">
        <v>95</v>
      </c>
    </row>
    <row r="99" spans="1:9" ht="13.8" hidden="1" customHeight="1">
      <c r="A99" s="374" t="s">
        <v>541</v>
      </c>
      <c r="B99" s="374" t="s">
        <v>542</v>
      </c>
      <c r="C99" s="374" t="s">
        <v>457</v>
      </c>
      <c r="D99" s="368">
        <v>181992771</v>
      </c>
      <c r="E99" s="368">
        <v>24138.19</v>
      </c>
      <c r="F99" s="368">
        <v>181992771</v>
      </c>
      <c r="G99" s="372">
        <f t="shared" si="1"/>
        <v>15</v>
      </c>
      <c r="H99" s="441"/>
      <c r="I99" s="370" t="s">
        <v>95</v>
      </c>
    </row>
    <row r="100" spans="1:9" ht="13.8" hidden="1" customHeight="1">
      <c r="A100" s="374" t="s">
        <v>543</v>
      </c>
      <c r="B100" s="374" t="s">
        <v>544</v>
      </c>
      <c r="C100" s="374" t="s">
        <v>457</v>
      </c>
      <c r="D100" s="368">
        <v>275185305</v>
      </c>
      <c r="E100" s="368">
        <v>36498.559999999998</v>
      </c>
      <c r="F100" s="368">
        <v>275185305</v>
      </c>
      <c r="G100" s="372">
        <f t="shared" si="1"/>
        <v>11</v>
      </c>
      <c r="H100" s="441"/>
    </row>
    <row r="101" spans="1:9" ht="13.8" hidden="1" customHeight="1">
      <c r="A101" s="374" t="s">
        <v>968</v>
      </c>
      <c r="B101" s="374" t="s">
        <v>544</v>
      </c>
      <c r="C101" s="374" t="s">
        <v>457</v>
      </c>
      <c r="D101" s="368">
        <v>275185305</v>
      </c>
      <c r="E101" s="368">
        <v>36498.559999999998</v>
      </c>
      <c r="F101" s="368">
        <v>275185305</v>
      </c>
      <c r="G101" s="372">
        <f t="shared" si="1"/>
        <v>13</v>
      </c>
      <c r="H101" s="441"/>
      <c r="I101" s="376"/>
    </row>
    <row r="102" spans="1:9" ht="13.8" hidden="1" customHeight="1">
      <c r="A102" s="374" t="s">
        <v>545</v>
      </c>
      <c r="B102" s="374" t="s">
        <v>546</v>
      </c>
      <c r="C102" s="374" t="s">
        <v>457</v>
      </c>
      <c r="D102" s="368">
        <v>275185305</v>
      </c>
      <c r="E102" s="368">
        <v>36498.559999999998</v>
      </c>
      <c r="F102" s="368">
        <v>275185305</v>
      </c>
      <c r="G102" s="372">
        <f t="shared" si="1"/>
        <v>15</v>
      </c>
      <c r="H102" s="441"/>
      <c r="I102" s="370" t="s">
        <v>95</v>
      </c>
    </row>
    <row r="103" spans="1:9" ht="13.8" hidden="1" customHeight="1">
      <c r="A103" s="374" t="s">
        <v>547</v>
      </c>
      <c r="B103" s="374" t="s">
        <v>548</v>
      </c>
      <c r="C103" s="374" t="s">
        <v>457</v>
      </c>
      <c r="D103" s="368">
        <v>-6221784</v>
      </c>
      <c r="E103" s="368">
        <v>-825.21</v>
      </c>
      <c r="F103" s="368">
        <v>6221784</v>
      </c>
      <c r="G103" s="372">
        <f t="shared" si="1"/>
        <v>11</v>
      </c>
      <c r="H103" s="441"/>
      <c r="I103" s="376"/>
    </row>
    <row r="104" spans="1:9" ht="13.8" hidden="1" customHeight="1">
      <c r="A104" s="374" t="s">
        <v>969</v>
      </c>
      <c r="B104" s="374" t="s">
        <v>548</v>
      </c>
      <c r="C104" s="374" t="s">
        <v>457</v>
      </c>
      <c r="D104" s="368">
        <v>-6221784</v>
      </c>
      <c r="E104" s="368">
        <v>-825.21</v>
      </c>
      <c r="F104" s="368">
        <v>6221784</v>
      </c>
      <c r="G104" s="372">
        <f t="shared" si="1"/>
        <v>13</v>
      </c>
      <c r="H104" s="441"/>
      <c r="I104" s="376"/>
    </row>
    <row r="105" spans="1:9" ht="13.8" hidden="1" customHeight="1">
      <c r="A105" s="374" t="s">
        <v>549</v>
      </c>
      <c r="B105" s="374" t="s">
        <v>550</v>
      </c>
      <c r="C105" s="374" t="s">
        <v>457</v>
      </c>
      <c r="D105" s="368">
        <v>-6221784</v>
      </c>
      <c r="E105" s="368">
        <v>-825.21</v>
      </c>
      <c r="F105" s="368">
        <v>-6221784</v>
      </c>
      <c r="G105" s="372">
        <f t="shared" si="1"/>
        <v>15</v>
      </c>
      <c r="H105" s="441"/>
      <c r="I105" s="370" t="s">
        <v>226</v>
      </c>
    </row>
    <row r="106" spans="1:9" ht="13.8" hidden="1" customHeight="1">
      <c r="A106" s="374" t="s">
        <v>551</v>
      </c>
      <c r="B106" s="374" t="s">
        <v>552</v>
      </c>
      <c r="C106" s="374" t="s">
        <v>457</v>
      </c>
      <c r="D106" s="368">
        <v>-40948374</v>
      </c>
      <c r="E106" s="368">
        <v>-5431.09</v>
      </c>
      <c r="F106" s="368">
        <v>40948374</v>
      </c>
      <c r="G106" s="372">
        <f t="shared" si="1"/>
        <v>11</v>
      </c>
      <c r="H106" s="441"/>
      <c r="I106" s="376"/>
    </row>
    <row r="107" spans="1:9" ht="13.8" hidden="1" customHeight="1">
      <c r="A107" s="374" t="s">
        <v>970</v>
      </c>
      <c r="B107" s="374" t="s">
        <v>552</v>
      </c>
      <c r="C107" s="374" t="s">
        <v>457</v>
      </c>
      <c r="D107" s="368">
        <v>-40948374</v>
      </c>
      <c r="E107" s="368">
        <v>-5431.09</v>
      </c>
      <c r="F107" s="368">
        <v>40948374</v>
      </c>
      <c r="G107" s="372">
        <f t="shared" si="1"/>
        <v>13</v>
      </c>
      <c r="H107" s="441"/>
    </row>
    <row r="108" spans="1:9" ht="13.8" hidden="1" customHeight="1">
      <c r="A108" s="374" t="s">
        <v>553</v>
      </c>
      <c r="B108" s="374" t="s">
        <v>554</v>
      </c>
      <c r="C108" s="374" t="s">
        <v>457</v>
      </c>
      <c r="D108" s="368">
        <v>-40948374</v>
      </c>
      <c r="E108" s="368">
        <v>-5431.09</v>
      </c>
      <c r="F108" s="368">
        <v>-40948374</v>
      </c>
      <c r="G108" s="372">
        <f t="shared" si="1"/>
        <v>15</v>
      </c>
      <c r="H108" s="441"/>
      <c r="I108" s="370" t="s">
        <v>226</v>
      </c>
    </row>
    <row r="109" spans="1:9" ht="13.8" hidden="1" customHeight="1">
      <c r="A109" s="374" t="s">
        <v>555</v>
      </c>
      <c r="B109" s="374" t="s">
        <v>556</v>
      </c>
      <c r="C109" s="374" t="s">
        <v>457</v>
      </c>
      <c r="D109" s="368">
        <v>-68796330</v>
      </c>
      <c r="E109" s="368">
        <v>-9124.64</v>
      </c>
      <c r="F109" s="368">
        <v>68796330</v>
      </c>
      <c r="G109" s="372">
        <f t="shared" si="1"/>
        <v>11</v>
      </c>
      <c r="H109" s="441"/>
    </row>
    <row r="110" spans="1:9" ht="13.8" hidden="1" customHeight="1">
      <c r="A110" s="374" t="s">
        <v>971</v>
      </c>
      <c r="B110" s="374" t="s">
        <v>556</v>
      </c>
      <c r="C110" s="374" t="s">
        <v>457</v>
      </c>
      <c r="D110" s="368">
        <v>-68796330</v>
      </c>
      <c r="E110" s="368">
        <v>-9124.64</v>
      </c>
      <c r="F110" s="368">
        <v>68796330</v>
      </c>
      <c r="G110" s="372">
        <f t="shared" si="1"/>
        <v>13</v>
      </c>
      <c r="H110" s="441"/>
      <c r="I110" s="376"/>
    </row>
    <row r="111" spans="1:9" ht="13.8" hidden="1" customHeight="1">
      <c r="A111" s="374" t="s">
        <v>557</v>
      </c>
      <c r="B111" s="374" t="s">
        <v>558</v>
      </c>
      <c r="C111" s="374" t="s">
        <v>457</v>
      </c>
      <c r="D111" s="368">
        <v>-68796330</v>
      </c>
      <c r="E111" s="368">
        <v>-9124.64</v>
      </c>
      <c r="F111" s="368">
        <v>-68796330</v>
      </c>
      <c r="G111" s="372">
        <f t="shared" si="1"/>
        <v>15</v>
      </c>
      <c r="H111" s="441"/>
      <c r="I111" s="370" t="s">
        <v>226</v>
      </c>
    </row>
    <row r="112" spans="1:9" ht="13.8" hidden="1" customHeight="1">
      <c r="A112" s="374" t="s">
        <v>559</v>
      </c>
      <c r="B112" s="374" t="s">
        <v>560</v>
      </c>
      <c r="C112" s="374" t="s">
        <v>457</v>
      </c>
      <c r="D112" s="368">
        <v>596390723</v>
      </c>
      <c r="E112" s="368">
        <v>79100.899999999994</v>
      </c>
      <c r="F112" s="368">
        <v>596390723</v>
      </c>
      <c r="G112" s="372">
        <f t="shared" si="1"/>
        <v>2</v>
      </c>
      <c r="H112" s="441"/>
      <c r="I112" s="376"/>
    </row>
    <row r="113" spans="1:9" ht="13.8" hidden="1" customHeight="1">
      <c r="A113" s="374" t="s">
        <v>561</v>
      </c>
      <c r="B113" s="374" t="s">
        <v>562</v>
      </c>
      <c r="C113" s="374" t="s">
        <v>457</v>
      </c>
      <c r="D113" s="368">
        <v>233269971</v>
      </c>
      <c r="E113" s="368">
        <v>30939.22</v>
      </c>
      <c r="F113" s="368">
        <v>233269971</v>
      </c>
      <c r="G113" s="372">
        <f t="shared" si="1"/>
        <v>5</v>
      </c>
      <c r="H113" s="441"/>
    </row>
    <row r="114" spans="1:9" ht="13.8" hidden="1" customHeight="1">
      <c r="A114" s="374" t="s">
        <v>563</v>
      </c>
      <c r="B114" s="374" t="s">
        <v>562</v>
      </c>
      <c r="C114" s="374" t="s">
        <v>457</v>
      </c>
      <c r="D114" s="368">
        <v>233269971</v>
      </c>
      <c r="E114" s="368">
        <v>30939.22</v>
      </c>
      <c r="F114" s="368">
        <v>233269971</v>
      </c>
      <c r="G114" s="372">
        <f t="shared" si="1"/>
        <v>8</v>
      </c>
      <c r="H114" s="441"/>
      <c r="I114" s="376"/>
    </row>
    <row r="115" spans="1:9" ht="13.8" hidden="1" customHeight="1">
      <c r="A115" s="374" t="s">
        <v>972</v>
      </c>
      <c r="B115" s="374" t="s">
        <v>973</v>
      </c>
      <c r="C115" s="374" t="s">
        <v>457</v>
      </c>
      <c r="D115" s="368">
        <v>5321594</v>
      </c>
      <c r="E115" s="368">
        <v>705.82</v>
      </c>
      <c r="F115" s="368">
        <v>5321594</v>
      </c>
      <c r="G115" s="372">
        <f t="shared" si="1"/>
        <v>11</v>
      </c>
      <c r="H115" s="441"/>
      <c r="I115" s="376"/>
    </row>
    <row r="116" spans="1:9" ht="13.8" hidden="1" customHeight="1">
      <c r="A116" s="374" t="s">
        <v>974</v>
      </c>
      <c r="B116" s="374" t="s">
        <v>973</v>
      </c>
      <c r="C116" s="374" t="s">
        <v>457</v>
      </c>
      <c r="D116" s="368">
        <v>5321594</v>
      </c>
      <c r="E116" s="368">
        <v>705.82</v>
      </c>
      <c r="F116" s="368">
        <v>5321594</v>
      </c>
      <c r="G116" s="372">
        <f t="shared" si="1"/>
        <v>13</v>
      </c>
      <c r="H116" s="441"/>
    </row>
    <row r="117" spans="1:9" ht="13.8" hidden="1" customHeight="1">
      <c r="A117" s="374" t="s">
        <v>975</v>
      </c>
      <c r="B117" s="374" t="s">
        <v>976</v>
      </c>
      <c r="C117" s="374" t="s">
        <v>229</v>
      </c>
      <c r="D117" s="368">
        <v>718.52</v>
      </c>
      <c r="E117" s="368">
        <v>718.52</v>
      </c>
      <c r="F117" s="368">
        <v>5321594</v>
      </c>
      <c r="G117" s="372">
        <f t="shared" si="1"/>
        <v>15</v>
      </c>
      <c r="H117" s="441"/>
      <c r="I117" s="370" t="s">
        <v>96</v>
      </c>
    </row>
    <row r="118" spans="1:9" ht="13.8" hidden="1" customHeight="1">
      <c r="A118" s="374" t="s">
        <v>564</v>
      </c>
      <c r="B118" s="374" t="s">
        <v>565</v>
      </c>
      <c r="C118" s="374" t="s">
        <v>457</v>
      </c>
      <c r="D118" s="368">
        <v>250659019</v>
      </c>
      <c r="E118" s="368">
        <v>33245.58</v>
      </c>
      <c r="F118" s="368">
        <v>250659019</v>
      </c>
      <c r="G118" s="372">
        <f t="shared" si="1"/>
        <v>11</v>
      </c>
      <c r="H118" s="441"/>
    </row>
    <row r="119" spans="1:9" ht="13.8" hidden="1" customHeight="1">
      <c r="A119" s="374" t="s">
        <v>977</v>
      </c>
      <c r="B119" s="374" t="s">
        <v>565</v>
      </c>
      <c r="C119" s="374" t="s">
        <v>457</v>
      </c>
      <c r="D119" s="368">
        <v>250659019</v>
      </c>
      <c r="E119" s="368">
        <v>33245.58</v>
      </c>
      <c r="F119" s="368">
        <v>250659019</v>
      </c>
      <c r="G119" s="372">
        <f t="shared" si="1"/>
        <v>13</v>
      </c>
      <c r="H119" s="441"/>
    </row>
    <row r="120" spans="1:9" ht="13.8" hidden="1" customHeight="1">
      <c r="A120" s="374" t="s">
        <v>566</v>
      </c>
      <c r="B120" s="374" t="s">
        <v>567</v>
      </c>
      <c r="C120" s="374" t="s">
        <v>229</v>
      </c>
      <c r="D120" s="368">
        <v>30300</v>
      </c>
      <c r="E120" s="368">
        <v>30300</v>
      </c>
      <c r="F120" s="368">
        <v>221459019</v>
      </c>
      <c r="G120" s="372">
        <f t="shared" si="1"/>
        <v>15</v>
      </c>
      <c r="H120" s="441"/>
      <c r="I120" s="370" t="s">
        <v>96</v>
      </c>
    </row>
    <row r="121" spans="1:9" ht="13.8" hidden="1" customHeight="1">
      <c r="A121" s="374" t="s">
        <v>568</v>
      </c>
      <c r="B121" s="374" t="s">
        <v>569</v>
      </c>
      <c r="C121" s="374" t="s">
        <v>457</v>
      </c>
      <c r="D121" s="368">
        <v>29200000</v>
      </c>
      <c r="E121" s="368">
        <v>3872.87</v>
      </c>
      <c r="F121" s="368">
        <v>29200000</v>
      </c>
      <c r="G121" s="372">
        <f t="shared" si="1"/>
        <v>15</v>
      </c>
      <c r="H121" s="441"/>
      <c r="I121" s="370" t="s">
        <v>96</v>
      </c>
    </row>
    <row r="122" spans="1:9" ht="13.8" hidden="1" customHeight="1">
      <c r="A122" s="374" t="s">
        <v>570</v>
      </c>
      <c r="B122" s="374" t="s">
        <v>571</v>
      </c>
      <c r="C122" s="374" t="s">
        <v>457</v>
      </c>
      <c r="D122" s="368">
        <v>-22710642</v>
      </c>
      <c r="E122" s="368">
        <v>-3012.17</v>
      </c>
      <c r="F122" s="368">
        <v>22710642</v>
      </c>
      <c r="G122" s="372">
        <f t="shared" si="1"/>
        <v>11</v>
      </c>
      <c r="H122" s="441"/>
      <c r="I122" s="376"/>
    </row>
    <row r="123" spans="1:9" ht="13.8" hidden="1" customHeight="1">
      <c r="A123" s="374" t="s">
        <v>978</v>
      </c>
      <c r="B123" s="374" t="s">
        <v>571</v>
      </c>
      <c r="C123" s="374" t="s">
        <v>457</v>
      </c>
      <c r="D123" s="368">
        <v>-22710642</v>
      </c>
      <c r="E123" s="368">
        <v>-3012.17</v>
      </c>
      <c r="F123" s="368">
        <v>22710642</v>
      </c>
      <c r="G123" s="372">
        <f t="shared" si="1"/>
        <v>13</v>
      </c>
      <c r="H123" s="441"/>
    </row>
    <row r="124" spans="1:9" s="437" customFormat="1" ht="13.8" hidden="1" customHeight="1">
      <c r="A124" s="375" t="s">
        <v>572</v>
      </c>
      <c r="B124" s="375" t="s">
        <v>573</v>
      </c>
      <c r="C124" s="375" t="s">
        <v>229</v>
      </c>
      <c r="D124" s="369">
        <v>-2760</v>
      </c>
      <c r="E124" s="369">
        <v>-2760</v>
      </c>
      <c r="F124" s="369">
        <v>-20110644</v>
      </c>
      <c r="G124" s="437">
        <f t="shared" si="1"/>
        <v>15</v>
      </c>
      <c r="H124" s="453"/>
      <c r="I124" s="438" t="s">
        <v>821</v>
      </c>
    </row>
    <row r="125" spans="1:9" s="437" customFormat="1" ht="13.8" hidden="1" customHeight="1">
      <c r="A125" s="375" t="s">
        <v>574</v>
      </c>
      <c r="B125" s="375" t="s">
        <v>575</v>
      </c>
      <c r="C125" s="375" t="s">
        <v>457</v>
      </c>
      <c r="D125" s="369">
        <v>-2599998</v>
      </c>
      <c r="E125" s="369">
        <v>-344.84</v>
      </c>
      <c r="F125" s="369">
        <v>-2599998</v>
      </c>
      <c r="G125" s="437">
        <f t="shared" si="1"/>
        <v>15</v>
      </c>
      <c r="H125" s="453"/>
      <c r="I125" s="438" t="s">
        <v>821</v>
      </c>
    </row>
    <row r="126" spans="1:9" ht="13.8" hidden="1" customHeight="1">
      <c r="A126" s="374" t="s">
        <v>979</v>
      </c>
      <c r="B126" s="374" t="s">
        <v>576</v>
      </c>
      <c r="C126" s="374" t="s">
        <v>457</v>
      </c>
      <c r="D126" s="368">
        <v>363120752</v>
      </c>
      <c r="E126" s="368">
        <v>48161.68</v>
      </c>
      <c r="F126" s="368">
        <v>363120752</v>
      </c>
      <c r="G126" s="372">
        <f t="shared" si="1"/>
        <v>5</v>
      </c>
      <c r="H126" s="441"/>
    </row>
    <row r="127" spans="1:9" ht="13.8" hidden="1" customHeight="1">
      <c r="A127" s="374" t="s">
        <v>980</v>
      </c>
      <c r="B127" s="374" t="s">
        <v>576</v>
      </c>
      <c r="C127" s="374" t="s">
        <v>457</v>
      </c>
      <c r="D127" s="368">
        <v>363120752</v>
      </c>
      <c r="E127" s="368">
        <v>48161.68</v>
      </c>
      <c r="F127" s="368">
        <v>363120752</v>
      </c>
      <c r="G127" s="372">
        <f t="shared" si="1"/>
        <v>8</v>
      </c>
      <c r="H127" s="441"/>
    </row>
    <row r="128" spans="1:9" ht="13.8" hidden="1" customHeight="1">
      <c r="A128" s="374" t="s">
        <v>981</v>
      </c>
      <c r="B128" s="374" t="s">
        <v>577</v>
      </c>
      <c r="C128" s="374" t="s">
        <v>457</v>
      </c>
      <c r="D128" s="368">
        <v>403467500</v>
      </c>
      <c r="E128" s="368">
        <v>53512.98</v>
      </c>
      <c r="F128" s="368">
        <v>403467500</v>
      </c>
      <c r="G128" s="372">
        <f t="shared" si="1"/>
        <v>11</v>
      </c>
      <c r="H128" s="441"/>
      <c r="I128" s="376"/>
    </row>
    <row r="129" spans="1:9" ht="13.8" hidden="1" customHeight="1">
      <c r="A129" s="374" t="s">
        <v>982</v>
      </c>
      <c r="B129" s="374" t="s">
        <v>577</v>
      </c>
      <c r="C129" s="374" t="s">
        <v>457</v>
      </c>
      <c r="D129" s="368">
        <v>403467500</v>
      </c>
      <c r="E129" s="368">
        <v>53512.98</v>
      </c>
      <c r="F129" s="368">
        <v>403467500</v>
      </c>
      <c r="G129" s="372">
        <f t="shared" si="1"/>
        <v>13</v>
      </c>
      <c r="H129" s="441"/>
    </row>
    <row r="130" spans="1:9" ht="13.8" hidden="1" customHeight="1">
      <c r="A130" s="374" t="s">
        <v>983</v>
      </c>
      <c r="B130" s="374" t="s">
        <v>578</v>
      </c>
      <c r="C130" s="374" t="s">
        <v>457</v>
      </c>
      <c r="D130" s="368">
        <v>403467500</v>
      </c>
      <c r="E130" s="368">
        <v>53512.98</v>
      </c>
      <c r="F130" s="368">
        <v>403467500</v>
      </c>
      <c r="G130" s="372">
        <f t="shared" si="1"/>
        <v>15</v>
      </c>
      <c r="H130" s="441"/>
      <c r="I130" s="370" t="s">
        <v>96</v>
      </c>
    </row>
    <row r="131" spans="1:9" ht="13.8" hidden="1" customHeight="1">
      <c r="A131" s="374" t="s">
        <v>984</v>
      </c>
      <c r="B131" s="374" t="s">
        <v>579</v>
      </c>
      <c r="C131" s="374" t="s">
        <v>457</v>
      </c>
      <c r="D131" s="368">
        <v>-40346748</v>
      </c>
      <c r="E131" s="368">
        <v>-5351.3</v>
      </c>
      <c r="F131" s="368">
        <v>40346748</v>
      </c>
      <c r="G131" s="372">
        <f t="shared" si="1"/>
        <v>11</v>
      </c>
      <c r="H131" s="441"/>
    </row>
    <row r="132" spans="1:9" ht="13.8" hidden="1" customHeight="1">
      <c r="A132" s="374" t="s">
        <v>985</v>
      </c>
      <c r="B132" s="374" t="s">
        <v>579</v>
      </c>
      <c r="C132" s="374" t="s">
        <v>457</v>
      </c>
      <c r="D132" s="368">
        <v>-40346748</v>
      </c>
      <c r="E132" s="368">
        <v>-5351.3</v>
      </c>
      <c r="F132" s="368">
        <v>40346748</v>
      </c>
      <c r="G132" s="372">
        <f t="shared" si="1"/>
        <v>13</v>
      </c>
      <c r="H132" s="441"/>
      <c r="I132" s="376"/>
    </row>
    <row r="133" spans="1:9" ht="13.8" hidden="1" customHeight="1">
      <c r="A133" s="374" t="s">
        <v>986</v>
      </c>
      <c r="B133" s="374" t="s">
        <v>580</v>
      </c>
      <c r="C133" s="374" t="s">
        <v>457</v>
      </c>
      <c r="D133" s="368">
        <v>-40346748</v>
      </c>
      <c r="E133" s="368">
        <v>-5351.3</v>
      </c>
      <c r="F133" s="368">
        <v>-40346748</v>
      </c>
      <c r="G133" s="372">
        <f t="shared" ref="G133:G193" si="2">+LEN(A133)</f>
        <v>15</v>
      </c>
      <c r="H133" s="441"/>
      <c r="I133" s="370" t="s">
        <v>821</v>
      </c>
    </row>
    <row r="134" spans="1:9" ht="13.8" hidden="1" customHeight="1">
      <c r="A134" s="374" t="s">
        <v>581</v>
      </c>
      <c r="B134" s="374" t="s">
        <v>4</v>
      </c>
      <c r="C134" s="374" t="s">
        <v>457</v>
      </c>
      <c r="D134" s="368">
        <v>-281962770</v>
      </c>
      <c r="E134" s="368">
        <v>-37397.480000000003</v>
      </c>
      <c r="F134" s="368">
        <v>-281962770</v>
      </c>
      <c r="G134" s="372">
        <f t="shared" si="2"/>
        <v>1</v>
      </c>
      <c r="H134" s="441"/>
    </row>
    <row r="135" spans="1:9" ht="13.8" hidden="1" customHeight="1">
      <c r="A135" s="374" t="s">
        <v>582</v>
      </c>
      <c r="B135" s="374" t="s">
        <v>583</v>
      </c>
      <c r="C135" s="374" t="s">
        <v>457</v>
      </c>
      <c r="D135" s="368">
        <v>-36581627</v>
      </c>
      <c r="E135" s="368">
        <v>-4851.92</v>
      </c>
      <c r="F135" s="368">
        <v>-36581627</v>
      </c>
      <c r="G135" s="372">
        <f t="shared" si="2"/>
        <v>2</v>
      </c>
      <c r="H135" s="441"/>
      <c r="I135" s="376"/>
    </row>
    <row r="136" spans="1:9" ht="13.8" hidden="1" customHeight="1">
      <c r="A136" s="374" t="s">
        <v>584</v>
      </c>
      <c r="B136" s="374" t="s">
        <v>286</v>
      </c>
      <c r="C136" s="374" t="s">
        <v>457</v>
      </c>
      <c r="D136" s="368">
        <v>-36581627</v>
      </c>
      <c r="E136" s="368">
        <v>-4851.92</v>
      </c>
      <c r="F136" s="368">
        <v>-36581627</v>
      </c>
      <c r="G136" s="372">
        <f t="shared" si="2"/>
        <v>5</v>
      </c>
      <c r="H136" s="441"/>
      <c r="I136" s="376"/>
    </row>
    <row r="137" spans="1:9" ht="13.8" hidden="1" customHeight="1">
      <c r="A137" s="374" t="s">
        <v>585</v>
      </c>
      <c r="B137" s="374" t="s">
        <v>586</v>
      </c>
      <c r="C137" s="374" t="s">
        <v>457</v>
      </c>
      <c r="D137" s="368">
        <v>-36581627</v>
      </c>
      <c r="E137" s="368">
        <v>-4851.92</v>
      </c>
      <c r="F137" s="368">
        <v>-36581627</v>
      </c>
      <c r="G137" s="372">
        <f t="shared" si="2"/>
        <v>8</v>
      </c>
      <c r="H137" s="441"/>
    </row>
    <row r="138" spans="1:9" ht="13.8" hidden="1" customHeight="1">
      <c r="A138" s="374" t="s">
        <v>587</v>
      </c>
      <c r="B138" s="374" t="s">
        <v>588</v>
      </c>
      <c r="C138" s="374" t="s">
        <v>457</v>
      </c>
      <c r="D138" s="368">
        <v>-1726650</v>
      </c>
      <c r="E138" s="368">
        <v>-229.01</v>
      </c>
      <c r="F138" s="368">
        <v>-1726650</v>
      </c>
      <c r="G138" s="372">
        <f t="shared" si="2"/>
        <v>11</v>
      </c>
      <c r="H138" s="441"/>
      <c r="I138" s="376"/>
    </row>
    <row r="139" spans="1:9" ht="13.8" hidden="1" customHeight="1">
      <c r="A139" s="374" t="s">
        <v>987</v>
      </c>
      <c r="B139" s="374" t="s">
        <v>588</v>
      </c>
      <c r="C139" s="374" t="s">
        <v>457</v>
      </c>
      <c r="D139" s="368">
        <v>-1726650</v>
      </c>
      <c r="E139" s="368">
        <v>-229.01</v>
      </c>
      <c r="F139" s="368">
        <v>-1726650</v>
      </c>
      <c r="G139" s="372">
        <f t="shared" si="2"/>
        <v>13</v>
      </c>
      <c r="H139" s="441"/>
      <c r="I139" s="376"/>
    </row>
    <row r="140" spans="1:9" s="437" customFormat="1" ht="13.8" hidden="1" customHeight="1">
      <c r="A140" s="375" t="s">
        <v>589</v>
      </c>
      <c r="B140" s="375" t="s">
        <v>590</v>
      </c>
      <c r="C140" s="375" t="s">
        <v>457</v>
      </c>
      <c r="D140" s="369">
        <v>-1726650</v>
      </c>
      <c r="E140" s="369">
        <v>-229.01</v>
      </c>
      <c r="F140" s="369">
        <v>-1726650</v>
      </c>
      <c r="G140" s="437">
        <f t="shared" si="2"/>
        <v>15</v>
      </c>
      <c r="H140" s="453"/>
      <c r="I140" s="438" t="s">
        <v>286</v>
      </c>
    </row>
    <row r="141" spans="1:9" ht="13.8" hidden="1" customHeight="1">
      <c r="A141" s="374" t="s">
        <v>591</v>
      </c>
      <c r="B141" s="374" t="s">
        <v>592</v>
      </c>
      <c r="C141" s="374" t="s">
        <v>457</v>
      </c>
      <c r="D141" s="368">
        <v>-34809772</v>
      </c>
      <c r="E141" s="368">
        <v>-4616.91</v>
      </c>
      <c r="F141" s="368">
        <v>-34809772</v>
      </c>
      <c r="G141" s="372">
        <f t="shared" si="2"/>
        <v>11</v>
      </c>
      <c r="H141" s="441"/>
    </row>
    <row r="142" spans="1:9" ht="13.8" hidden="1" customHeight="1">
      <c r="A142" s="374" t="s">
        <v>988</v>
      </c>
      <c r="B142" s="374" t="s">
        <v>592</v>
      </c>
      <c r="C142" s="374" t="s">
        <v>457</v>
      </c>
      <c r="D142" s="368">
        <v>-34809772</v>
      </c>
      <c r="E142" s="368">
        <v>-4616.91</v>
      </c>
      <c r="F142" s="368">
        <v>-34809772</v>
      </c>
      <c r="G142" s="372">
        <f t="shared" si="2"/>
        <v>13</v>
      </c>
      <c r="H142" s="441"/>
      <c r="I142" s="376"/>
    </row>
    <row r="143" spans="1:9" s="437" customFormat="1" ht="13.8" hidden="1" customHeight="1">
      <c r="A143" s="375" t="s">
        <v>593</v>
      </c>
      <c r="B143" s="375" t="s">
        <v>594</v>
      </c>
      <c r="C143" s="375" t="s">
        <v>229</v>
      </c>
      <c r="D143" s="369">
        <v>-3015.84</v>
      </c>
      <c r="E143" s="369">
        <v>-3015.84</v>
      </c>
      <c r="F143" s="369">
        <v>-22738288</v>
      </c>
      <c r="G143" s="437">
        <f t="shared" si="2"/>
        <v>15</v>
      </c>
      <c r="H143" s="441"/>
      <c r="I143" s="438" t="s">
        <v>286</v>
      </c>
    </row>
    <row r="144" spans="1:9" s="437" customFormat="1" ht="13.8" hidden="1" customHeight="1">
      <c r="A144" s="375" t="s">
        <v>595</v>
      </c>
      <c r="B144" s="375" t="s">
        <v>596</v>
      </c>
      <c r="C144" s="375" t="s">
        <v>457</v>
      </c>
      <c r="D144" s="369">
        <v>-12071484</v>
      </c>
      <c r="E144" s="369">
        <v>-1601.07</v>
      </c>
      <c r="F144" s="369">
        <v>-12071484</v>
      </c>
      <c r="G144" s="437">
        <f t="shared" si="2"/>
        <v>15</v>
      </c>
      <c r="H144" s="453"/>
      <c r="I144" s="438" t="s">
        <v>286</v>
      </c>
    </row>
    <row r="145" spans="1:9" ht="13.8" hidden="1" customHeight="1">
      <c r="A145" s="374" t="s">
        <v>989</v>
      </c>
      <c r="B145" s="374" t="s">
        <v>990</v>
      </c>
      <c r="C145" s="374" t="s">
        <v>457</v>
      </c>
      <c r="D145" s="368">
        <v>-45205</v>
      </c>
      <c r="E145" s="368">
        <v>-6</v>
      </c>
      <c r="F145" s="368">
        <v>-45205</v>
      </c>
      <c r="G145" s="372">
        <f t="shared" si="2"/>
        <v>11</v>
      </c>
      <c r="H145" s="441"/>
    </row>
    <row r="146" spans="1:9" ht="13.8" hidden="1" customHeight="1">
      <c r="A146" s="374" t="s">
        <v>991</v>
      </c>
      <c r="B146" s="374" t="s">
        <v>990</v>
      </c>
      <c r="C146" s="374" t="s">
        <v>457</v>
      </c>
      <c r="D146" s="368">
        <v>-45205</v>
      </c>
      <c r="E146" s="368">
        <v>-6</v>
      </c>
      <c r="F146" s="368">
        <v>-45205</v>
      </c>
      <c r="G146" s="372">
        <f t="shared" si="2"/>
        <v>13</v>
      </c>
      <c r="H146" s="441"/>
      <c r="I146" s="376"/>
    </row>
    <row r="147" spans="1:9" s="437" customFormat="1" ht="13.8" hidden="1" customHeight="1">
      <c r="A147" s="375" t="s">
        <v>992</v>
      </c>
      <c r="B147" s="375" t="s">
        <v>993</v>
      </c>
      <c r="C147" s="375" t="s">
        <v>457</v>
      </c>
      <c r="D147" s="369">
        <v>-45205</v>
      </c>
      <c r="E147" s="369">
        <v>-6</v>
      </c>
      <c r="F147" s="369">
        <v>-45205</v>
      </c>
      <c r="G147" s="437">
        <f t="shared" si="2"/>
        <v>15</v>
      </c>
      <c r="H147" s="453"/>
      <c r="I147" s="438" t="s">
        <v>286</v>
      </c>
    </row>
    <row r="148" spans="1:9" ht="13.8" hidden="1" customHeight="1">
      <c r="A148" s="374" t="s">
        <v>994</v>
      </c>
      <c r="B148" s="374" t="s">
        <v>995</v>
      </c>
      <c r="C148" s="374" t="s">
        <v>457</v>
      </c>
      <c r="D148" s="368">
        <v>-1</v>
      </c>
      <c r="E148" s="368">
        <v>0</v>
      </c>
      <c r="F148" s="368">
        <v>-1</v>
      </c>
      <c r="G148" s="372">
        <f t="shared" si="2"/>
        <v>2</v>
      </c>
      <c r="H148" s="441"/>
    </row>
    <row r="149" spans="1:9" ht="13.8" hidden="1" customHeight="1">
      <c r="A149" s="374" t="s">
        <v>996</v>
      </c>
      <c r="B149" s="374" t="s">
        <v>997</v>
      </c>
      <c r="C149" s="374" t="s">
        <v>457</v>
      </c>
      <c r="D149" s="368">
        <v>-1</v>
      </c>
      <c r="E149" s="368">
        <v>0</v>
      </c>
      <c r="F149" s="368">
        <v>-1</v>
      </c>
      <c r="G149" s="372">
        <f t="shared" si="2"/>
        <v>5</v>
      </c>
      <c r="H149" s="441"/>
    </row>
    <row r="150" spans="1:9" ht="13.8" hidden="1" customHeight="1">
      <c r="A150" s="374" t="s">
        <v>998</v>
      </c>
      <c r="B150" s="374" t="s">
        <v>999</v>
      </c>
      <c r="C150" s="374" t="s">
        <v>457</v>
      </c>
      <c r="D150" s="368">
        <v>-1</v>
      </c>
      <c r="E150" s="368">
        <v>0</v>
      </c>
      <c r="F150" s="368">
        <v>-1</v>
      </c>
      <c r="G150" s="372">
        <f t="shared" si="2"/>
        <v>8</v>
      </c>
      <c r="H150" s="441"/>
      <c r="I150" s="376"/>
    </row>
    <row r="151" spans="1:9" ht="13.8" hidden="1" customHeight="1">
      <c r="A151" s="374" t="s">
        <v>1000</v>
      </c>
      <c r="B151" s="374" t="s">
        <v>999</v>
      </c>
      <c r="C151" s="374" t="s">
        <v>457</v>
      </c>
      <c r="D151" s="368">
        <v>-1</v>
      </c>
      <c r="E151" s="368">
        <v>0</v>
      </c>
      <c r="F151" s="368">
        <v>-1</v>
      </c>
      <c r="G151" s="372">
        <f t="shared" si="2"/>
        <v>11</v>
      </c>
      <c r="H151" s="441"/>
    </row>
    <row r="152" spans="1:9" ht="13.8" hidden="1" customHeight="1">
      <c r="A152" s="374" t="s">
        <v>1001</v>
      </c>
      <c r="B152" s="374" t="s">
        <v>999</v>
      </c>
      <c r="C152" s="374" t="s">
        <v>457</v>
      </c>
      <c r="D152" s="368">
        <v>-1</v>
      </c>
      <c r="E152" s="368">
        <v>0</v>
      </c>
      <c r="F152" s="368">
        <v>-1</v>
      </c>
      <c r="G152" s="372">
        <f t="shared" si="2"/>
        <v>13</v>
      </c>
      <c r="H152" s="441"/>
    </row>
    <row r="153" spans="1:9" s="437" customFormat="1" ht="13.8" hidden="1" customHeight="1">
      <c r="A153" s="375" t="s">
        <v>1002</v>
      </c>
      <c r="B153" s="375" t="s">
        <v>1003</v>
      </c>
      <c r="C153" s="375" t="s">
        <v>457</v>
      </c>
      <c r="D153" s="369">
        <v>-1</v>
      </c>
      <c r="E153" s="369">
        <v>0</v>
      </c>
      <c r="F153" s="369">
        <v>-1</v>
      </c>
      <c r="G153" s="437">
        <f t="shared" si="2"/>
        <v>15</v>
      </c>
      <c r="H153" s="453"/>
      <c r="I153" s="438" t="s">
        <v>286</v>
      </c>
    </row>
    <row r="154" spans="1:9" ht="13.8" hidden="1" customHeight="1">
      <c r="A154" s="374" t="s">
        <v>597</v>
      </c>
      <c r="B154" s="374" t="s">
        <v>598</v>
      </c>
      <c r="C154" s="374" t="s">
        <v>457</v>
      </c>
      <c r="D154" s="368">
        <v>-273673927</v>
      </c>
      <c r="E154" s="368">
        <v>-36298.11</v>
      </c>
      <c r="F154" s="368">
        <v>-273673927</v>
      </c>
      <c r="G154" s="372">
        <f t="shared" si="2"/>
        <v>2</v>
      </c>
      <c r="H154" s="441"/>
    </row>
    <row r="155" spans="1:9" ht="13.8" hidden="1" customHeight="1">
      <c r="A155" s="374" t="s">
        <v>599</v>
      </c>
      <c r="B155" s="374" t="s">
        <v>600</v>
      </c>
      <c r="C155" s="374" t="s">
        <v>457</v>
      </c>
      <c r="D155" s="368">
        <v>-273673927</v>
      </c>
      <c r="E155" s="368">
        <v>-36298.11</v>
      </c>
      <c r="F155" s="368">
        <v>-273673927</v>
      </c>
      <c r="G155" s="372">
        <f t="shared" si="2"/>
        <v>5</v>
      </c>
      <c r="H155" s="441"/>
    </row>
    <row r="156" spans="1:9" ht="13.8" hidden="1" customHeight="1">
      <c r="A156" s="374" t="s">
        <v>601</v>
      </c>
      <c r="B156" s="374" t="s">
        <v>600</v>
      </c>
      <c r="C156" s="374" t="s">
        <v>457</v>
      </c>
      <c r="D156" s="368">
        <v>-245334999</v>
      </c>
      <c r="E156" s="368">
        <v>-32539.439999999999</v>
      </c>
      <c r="F156" s="368">
        <v>-245334999</v>
      </c>
      <c r="G156" s="372">
        <f t="shared" si="2"/>
        <v>8</v>
      </c>
      <c r="H156" s="441"/>
    </row>
    <row r="157" spans="1:9" ht="13.8" hidden="1" customHeight="1">
      <c r="A157" s="374" t="s">
        <v>1004</v>
      </c>
      <c r="B157" s="374" t="s">
        <v>600</v>
      </c>
      <c r="C157" s="374" t="s">
        <v>457</v>
      </c>
      <c r="D157" s="368">
        <v>-245334999</v>
      </c>
      <c r="E157" s="368">
        <v>-32539.439999999999</v>
      </c>
      <c r="F157" s="368">
        <v>-245334999</v>
      </c>
      <c r="G157" s="372">
        <f t="shared" si="2"/>
        <v>11</v>
      </c>
      <c r="H157" s="441"/>
    </row>
    <row r="158" spans="1:9" ht="13.8" hidden="1" customHeight="1">
      <c r="A158" s="374" t="s">
        <v>1005</v>
      </c>
      <c r="B158" s="374" t="s">
        <v>602</v>
      </c>
      <c r="C158" s="374" t="s">
        <v>457</v>
      </c>
      <c r="D158" s="368">
        <v>-97155104</v>
      </c>
      <c r="E158" s="368">
        <v>-12885.94</v>
      </c>
      <c r="F158" s="368">
        <v>-97155104</v>
      </c>
      <c r="G158" s="372">
        <f t="shared" si="2"/>
        <v>13</v>
      </c>
      <c r="H158" s="441"/>
      <c r="I158" s="376"/>
    </row>
    <row r="159" spans="1:9" ht="13.8" hidden="1" customHeight="1">
      <c r="A159" s="374" t="s">
        <v>1006</v>
      </c>
      <c r="B159" s="374" t="s">
        <v>603</v>
      </c>
      <c r="C159" s="374" t="s">
        <v>457</v>
      </c>
      <c r="D159" s="368">
        <v>-97155104</v>
      </c>
      <c r="E159" s="368">
        <v>-12885.94</v>
      </c>
      <c r="F159" s="368">
        <v>-97155104</v>
      </c>
      <c r="G159" s="372">
        <f t="shared" si="2"/>
        <v>15</v>
      </c>
      <c r="H159" s="441"/>
      <c r="I159" s="370" t="s">
        <v>83</v>
      </c>
    </row>
    <row r="160" spans="1:9" ht="13.8" hidden="1" customHeight="1">
      <c r="A160" s="374" t="s">
        <v>1007</v>
      </c>
      <c r="B160" s="374" t="s">
        <v>1008</v>
      </c>
      <c r="C160" s="374" t="s">
        <v>457</v>
      </c>
      <c r="D160" s="368">
        <v>-499999</v>
      </c>
      <c r="E160" s="368">
        <v>-66.319999999999993</v>
      </c>
      <c r="F160" s="368">
        <v>-499999</v>
      </c>
      <c r="G160" s="372">
        <f t="shared" si="2"/>
        <v>13</v>
      </c>
      <c r="H160" s="441"/>
    </row>
    <row r="161" spans="1:9" ht="13.8" hidden="1" customHeight="1">
      <c r="A161" s="374" t="s">
        <v>1009</v>
      </c>
      <c r="B161" s="374" t="s">
        <v>1010</v>
      </c>
      <c r="C161" s="374" t="s">
        <v>457</v>
      </c>
      <c r="D161" s="368">
        <v>-499999</v>
      </c>
      <c r="E161" s="368">
        <v>-66.319999999999993</v>
      </c>
      <c r="F161" s="368">
        <v>-499999</v>
      </c>
      <c r="G161" s="372">
        <f t="shared" si="2"/>
        <v>15</v>
      </c>
      <c r="H161" s="441"/>
      <c r="I161" s="370" t="s">
        <v>83</v>
      </c>
    </row>
    <row r="162" spans="1:9" ht="13.8" hidden="1" customHeight="1">
      <c r="A162" s="374" t="s">
        <v>1011</v>
      </c>
      <c r="B162" s="374" t="s">
        <v>604</v>
      </c>
      <c r="C162" s="374" t="s">
        <v>457</v>
      </c>
      <c r="D162" s="368">
        <v>-111829354</v>
      </c>
      <c r="E162" s="368">
        <v>-14832.23</v>
      </c>
      <c r="F162" s="368">
        <v>-111829354</v>
      </c>
      <c r="G162" s="372">
        <f t="shared" si="2"/>
        <v>13</v>
      </c>
      <c r="H162" s="441"/>
    </row>
    <row r="163" spans="1:9" ht="13.8" hidden="1" customHeight="1">
      <c r="A163" s="374" t="s">
        <v>1012</v>
      </c>
      <c r="B163" s="374" t="s">
        <v>605</v>
      </c>
      <c r="C163" s="374" t="s">
        <v>457</v>
      </c>
      <c r="D163" s="368">
        <v>-111829354</v>
      </c>
      <c r="E163" s="368">
        <v>-14832.23</v>
      </c>
      <c r="F163" s="368">
        <v>-111829354</v>
      </c>
      <c r="G163" s="372">
        <f t="shared" si="2"/>
        <v>15</v>
      </c>
      <c r="H163" s="441"/>
      <c r="I163" s="370" t="s">
        <v>83</v>
      </c>
    </row>
    <row r="164" spans="1:9" ht="13.8" hidden="1" customHeight="1">
      <c r="A164" s="374" t="s">
        <v>1013</v>
      </c>
      <c r="B164" s="374" t="s">
        <v>606</v>
      </c>
      <c r="C164" s="374" t="s">
        <v>457</v>
      </c>
      <c r="D164" s="368">
        <v>-36156068</v>
      </c>
      <c r="E164" s="368">
        <v>-4795.4799999999996</v>
      </c>
      <c r="F164" s="368">
        <v>-36156068</v>
      </c>
      <c r="G164" s="372">
        <f t="shared" si="2"/>
        <v>13</v>
      </c>
      <c r="H164" s="441"/>
      <c r="I164" s="376"/>
    </row>
    <row r="165" spans="1:9" ht="13.8" hidden="1" customHeight="1">
      <c r="A165" s="374" t="s">
        <v>1014</v>
      </c>
      <c r="B165" s="374" t="s">
        <v>607</v>
      </c>
      <c r="C165" s="374" t="s">
        <v>457</v>
      </c>
      <c r="D165" s="368">
        <v>-36156068</v>
      </c>
      <c r="E165" s="368">
        <v>-4795.4799999999996</v>
      </c>
      <c r="F165" s="368">
        <v>-36156068</v>
      </c>
      <c r="G165" s="372">
        <f t="shared" si="2"/>
        <v>15</v>
      </c>
      <c r="H165" s="441"/>
      <c r="I165" s="370" t="s">
        <v>83</v>
      </c>
    </row>
    <row r="166" spans="1:9" ht="13.8" hidden="1" customHeight="1">
      <c r="A166" s="374" t="s">
        <v>1015</v>
      </c>
      <c r="B166" s="374" t="s">
        <v>610</v>
      </c>
      <c r="C166" s="374" t="s">
        <v>457</v>
      </c>
      <c r="D166" s="368">
        <v>305526</v>
      </c>
      <c r="E166" s="368">
        <v>40.520000000000003</v>
      </c>
      <c r="F166" s="368">
        <v>305526</v>
      </c>
      <c r="G166" s="372">
        <f t="shared" si="2"/>
        <v>13</v>
      </c>
      <c r="H166" s="441"/>
    </row>
    <row r="167" spans="1:9" ht="13.8" hidden="1" customHeight="1">
      <c r="A167" s="374" t="s">
        <v>1016</v>
      </c>
      <c r="B167" s="374" t="s">
        <v>611</v>
      </c>
      <c r="C167" s="374" t="s">
        <v>457</v>
      </c>
      <c r="D167" s="368">
        <v>305526</v>
      </c>
      <c r="E167" s="368">
        <v>40.520000000000003</v>
      </c>
      <c r="F167" s="368">
        <v>305526</v>
      </c>
      <c r="G167" s="372">
        <f t="shared" si="2"/>
        <v>15</v>
      </c>
      <c r="H167" s="441"/>
      <c r="I167" s="370" t="s">
        <v>83</v>
      </c>
    </row>
    <row r="168" spans="1:9" ht="13.8" hidden="1" customHeight="1">
      <c r="A168" s="374" t="s">
        <v>612</v>
      </c>
      <c r="B168" s="374" t="s">
        <v>613</v>
      </c>
      <c r="C168" s="374" t="s">
        <v>457</v>
      </c>
      <c r="D168" s="368">
        <v>-46143</v>
      </c>
      <c r="E168" s="368">
        <v>-6.12</v>
      </c>
      <c r="F168" s="368">
        <v>-46143</v>
      </c>
      <c r="G168" s="372">
        <f t="shared" si="2"/>
        <v>8</v>
      </c>
      <c r="H168" s="441"/>
      <c r="I168" s="376"/>
    </row>
    <row r="169" spans="1:9" ht="13.8" hidden="1" customHeight="1">
      <c r="A169" s="374" t="s">
        <v>1017</v>
      </c>
      <c r="B169" s="374" t="s">
        <v>1018</v>
      </c>
      <c r="C169" s="374" t="s">
        <v>457</v>
      </c>
      <c r="D169" s="368">
        <v>-46143</v>
      </c>
      <c r="E169" s="368">
        <v>-6.12</v>
      </c>
      <c r="F169" s="368">
        <v>-46143</v>
      </c>
      <c r="G169" s="372">
        <f t="shared" si="2"/>
        <v>11</v>
      </c>
      <c r="H169" s="441"/>
    </row>
    <row r="170" spans="1:9" ht="13.8" hidden="1" customHeight="1">
      <c r="A170" s="374" t="s">
        <v>1019</v>
      </c>
      <c r="B170" s="374" t="s">
        <v>280</v>
      </c>
      <c r="C170" s="374" t="s">
        <v>457</v>
      </c>
      <c r="D170" s="368">
        <v>-46143</v>
      </c>
      <c r="E170" s="368">
        <v>-6.12</v>
      </c>
      <c r="F170" s="368">
        <v>-46143</v>
      </c>
      <c r="G170" s="372">
        <f t="shared" si="2"/>
        <v>13</v>
      </c>
      <c r="H170" s="441"/>
      <c r="I170" s="376"/>
    </row>
    <row r="171" spans="1:9" ht="13.8" hidden="1" customHeight="1">
      <c r="A171" s="374" t="s">
        <v>1020</v>
      </c>
      <c r="B171" s="374" t="s">
        <v>618</v>
      </c>
      <c r="C171" s="374" t="s">
        <v>457</v>
      </c>
      <c r="D171" s="368">
        <v>-46143</v>
      </c>
      <c r="E171" s="368">
        <v>-6.12</v>
      </c>
      <c r="F171" s="368">
        <v>-46143</v>
      </c>
      <c r="G171" s="372">
        <f t="shared" si="2"/>
        <v>15</v>
      </c>
      <c r="H171" s="441"/>
      <c r="I171" s="370" t="s">
        <v>64</v>
      </c>
    </row>
    <row r="172" spans="1:9" ht="13.8" hidden="1" customHeight="1">
      <c r="A172" s="374" t="s">
        <v>619</v>
      </c>
      <c r="B172" s="374" t="s">
        <v>12</v>
      </c>
      <c r="C172" s="374" t="s">
        <v>457</v>
      </c>
      <c r="D172" s="368">
        <v>-5320520009</v>
      </c>
      <c r="E172" s="368">
        <v>-705674.82</v>
      </c>
      <c r="F172" s="368">
        <v>-5320520009</v>
      </c>
      <c r="G172" s="372">
        <f t="shared" si="2"/>
        <v>1</v>
      </c>
      <c r="H172" s="441"/>
    </row>
    <row r="173" spans="1:9" ht="13.8" hidden="1" customHeight="1">
      <c r="A173" s="374" t="s">
        <v>620</v>
      </c>
      <c r="B173" s="374" t="s">
        <v>621</v>
      </c>
      <c r="C173" s="374" t="s">
        <v>457</v>
      </c>
      <c r="D173" s="368">
        <v>-5320520009</v>
      </c>
      <c r="E173" s="368">
        <v>-705674.82</v>
      </c>
      <c r="F173" s="368">
        <v>-5320520009</v>
      </c>
      <c r="G173" s="372">
        <f t="shared" si="2"/>
        <v>2</v>
      </c>
      <c r="H173" s="441"/>
    </row>
    <row r="174" spans="1:9" ht="13.8" hidden="1" customHeight="1">
      <c r="A174" s="374" t="s">
        <v>622</v>
      </c>
      <c r="B174" s="374" t="s">
        <v>623</v>
      </c>
      <c r="C174" s="374" t="s">
        <v>457</v>
      </c>
      <c r="D174" s="368">
        <v>-9000000000</v>
      </c>
      <c r="E174" s="368">
        <v>-1193694.1100000001</v>
      </c>
      <c r="F174" s="368">
        <v>-9000000000</v>
      </c>
      <c r="G174" s="372">
        <f t="shared" si="2"/>
        <v>5</v>
      </c>
      <c r="H174" s="441"/>
      <c r="I174" s="376"/>
    </row>
    <row r="175" spans="1:9" ht="13.8" hidden="1" customHeight="1">
      <c r="A175" s="374" t="s">
        <v>624</v>
      </c>
      <c r="B175" s="374" t="s">
        <v>623</v>
      </c>
      <c r="C175" s="374" t="s">
        <v>457</v>
      </c>
      <c r="D175" s="368">
        <v>-9000000000</v>
      </c>
      <c r="E175" s="368">
        <v>-1193694.1100000001</v>
      </c>
      <c r="F175" s="368">
        <v>-9000000000</v>
      </c>
      <c r="G175" s="372">
        <f t="shared" si="2"/>
        <v>8</v>
      </c>
      <c r="H175" s="441"/>
      <c r="I175" s="376"/>
    </row>
    <row r="176" spans="1:9" ht="13.8" hidden="1" customHeight="1">
      <c r="A176" s="374" t="s">
        <v>625</v>
      </c>
      <c r="B176" s="374" t="s">
        <v>626</v>
      </c>
      <c r="C176" s="374" t="s">
        <v>457</v>
      </c>
      <c r="D176" s="368">
        <v>-9000000000</v>
      </c>
      <c r="E176" s="368">
        <v>-1193694.1100000001</v>
      </c>
      <c r="F176" s="368">
        <v>-9000000000</v>
      </c>
      <c r="G176" s="372">
        <f t="shared" si="2"/>
        <v>11</v>
      </c>
      <c r="H176" s="441"/>
    </row>
    <row r="177" spans="1:10" ht="13.8" hidden="1" customHeight="1">
      <c r="A177" s="374" t="s">
        <v>1021</v>
      </c>
      <c r="B177" s="374" t="s">
        <v>626</v>
      </c>
      <c r="C177" s="374" t="s">
        <v>457</v>
      </c>
      <c r="D177" s="368">
        <v>-50000000000</v>
      </c>
      <c r="E177" s="368">
        <v>-6631633.96</v>
      </c>
      <c r="F177" s="368">
        <v>-50000000000</v>
      </c>
      <c r="G177" s="372">
        <f t="shared" si="2"/>
        <v>13</v>
      </c>
      <c r="H177" s="441"/>
    </row>
    <row r="178" spans="1:10" ht="13.8" hidden="1" customHeight="1">
      <c r="A178" s="374" t="s">
        <v>627</v>
      </c>
      <c r="B178" s="374" t="s">
        <v>628</v>
      </c>
      <c r="C178" s="374" t="s">
        <v>457</v>
      </c>
      <c r="D178" s="368">
        <v>-50000000000</v>
      </c>
      <c r="E178" s="368">
        <v>-6631633.96</v>
      </c>
      <c r="F178" s="368">
        <v>-50000000000</v>
      </c>
      <c r="G178" s="372">
        <f t="shared" si="2"/>
        <v>15</v>
      </c>
      <c r="H178" s="441"/>
      <c r="J178" s="372" t="s">
        <v>869</v>
      </c>
    </row>
    <row r="179" spans="1:10" ht="13.8" hidden="1" customHeight="1">
      <c r="A179" s="374" t="s">
        <v>1022</v>
      </c>
      <c r="B179" s="374" t="s">
        <v>626</v>
      </c>
      <c r="C179" s="374" t="s">
        <v>457</v>
      </c>
      <c r="D179" s="368">
        <v>41000000000</v>
      </c>
      <c r="E179" s="368">
        <v>5437939.8399999999</v>
      </c>
      <c r="F179" s="368">
        <v>41000000000</v>
      </c>
      <c r="G179" s="372">
        <f t="shared" si="2"/>
        <v>13</v>
      </c>
      <c r="H179" s="441"/>
      <c r="I179" s="376"/>
    </row>
    <row r="180" spans="1:10" ht="13.8" hidden="1" customHeight="1">
      <c r="A180" s="374" t="s">
        <v>629</v>
      </c>
      <c r="B180" s="374" t="s">
        <v>630</v>
      </c>
      <c r="C180" s="374" t="s">
        <v>457</v>
      </c>
      <c r="D180" s="368">
        <v>41000000000</v>
      </c>
      <c r="E180" s="368">
        <v>5437939.8399999999</v>
      </c>
      <c r="F180" s="368">
        <v>41000000000</v>
      </c>
      <c r="G180" s="372">
        <f t="shared" si="2"/>
        <v>15</v>
      </c>
      <c r="H180" s="441"/>
      <c r="J180" s="372" t="s">
        <v>869</v>
      </c>
    </row>
    <row r="181" spans="1:10" ht="13.8" hidden="1" customHeight="1">
      <c r="A181" s="374" t="s">
        <v>631</v>
      </c>
      <c r="B181" s="374" t="s">
        <v>632</v>
      </c>
      <c r="C181" s="374" t="s">
        <v>457</v>
      </c>
      <c r="D181" s="368">
        <v>3679479991</v>
      </c>
      <c r="E181" s="368">
        <v>488019.29</v>
      </c>
      <c r="F181" s="368">
        <v>3679479991</v>
      </c>
      <c r="G181" s="372">
        <f t="shared" si="2"/>
        <v>5</v>
      </c>
      <c r="H181" s="441"/>
    </row>
    <row r="182" spans="1:10" ht="13.8" hidden="1" customHeight="1">
      <c r="A182" s="374" t="s">
        <v>633</v>
      </c>
      <c r="B182" s="374" t="s">
        <v>634</v>
      </c>
      <c r="C182" s="374" t="s">
        <v>457</v>
      </c>
      <c r="D182" s="368">
        <v>1898251378</v>
      </c>
      <c r="E182" s="368">
        <v>251770.17</v>
      </c>
      <c r="F182" s="368">
        <v>1898251378</v>
      </c>
      <c r="G182" s="372">
        <f t="shared" si="2"/>
        <v>8</v>
      </c>
      <c r="H182" s="441"/>
    </row>
    <row r="183" spans="1:10" ht="13.8" hidden="1" customHeight="1">
      <c r="A183" s="374" t="s">
        <v>635</v>
      </c>
      <c r="B183" s="374" t="s">
        <v>636</v>
      </c>
      <c r="C183" s="374" t="s">
        <v>457</v>
      </c>
      <c r="D183" s="368">
        <v>1898251378</v>
      </c>
      <c r="E183" s="368">
        <v>251770.17</v>
      </c>
      <c r="F183" s="368">
        <v>1898251378</v>
      </c>
      <c r="G183" s="372">
        <f t="shared" si="2"/>
        <v>11</v>
      </c>
      <c r="H183" s="441"/>
    </row>
    <row r="184" spans="1:10" ht="13.8" hidden="1" customHeight="1">
      <c r="A184" s="374" t="s">
        <v>1023</v>
      </c>
      <c r="B184" s="374" t="s">
        <v>636</v>
      </c>
      <c r="C184" s="374" t="s">
        <v>457</v>
      </c>
      <c r="D184" s="368">
        <v>1898251378</v>
      </c>
      <c r="E184" s="368">
        <v>251770.17</v>
      </c>
      <c r="F184" s="368">
        <v>1898251378</v>
      </c>
      <c r="G184" s="372">
        <f t="shared" si="2"/>
        <v>13</v>
      </c>
      <c r="H184" s="441"/>
      <c r="I184" s="376"/>
    </row>
    <row r="185" spans="1:10" ht="13.8" hidden="1" customHeight="1">
      <c r="A185" s="374" t="s">
        <v>637</v>
      </c>
      <c r="B185" s="374" t="s">
        <v>638</v>
      </c>
      <c r="C185" s="374" t="s">
        <v>457</v>
      </c>
      <c r="D185" s="368">
        <v>1898251378</v>
      </c>
      <c r="E185" s="368">
        <v>251770.17</v>
      </c>
      <c r="F185" s="368">
        <v>1898251378</v>
      </c>
      <c r="G185" s="372">
        <f t="shared" si="2"/>
        <v>15</v>
      </c>
      <c r="H185" s="441"/>
      <c r="J185" s="372" t="s">
        <v>869</v>
      </c>
    </row>
    <row r="186" spans="1:10" ht="13.8" hidden="1" customHeight="1">
      <c r="A186" s="374" t="s">
        <v>639</v>
      </c>
      <c r="B186" s="374" t="s">
        <v>640</v>
      </c>
      <c r="C186" s="374" t="s">
        <v>457</v>
      </c>
      <c r="D186" s="368">
        <v>1781228613</v>
      </c>
      <c r="E186" s="368">
        <v>236249.12</v>
      </c>
      <c r="F186" s="368">
        <v>1781228613</v>
      </c>
      <c r="G186" s="372">
        <f t="shared" si="2"/>
        <v>8</v>
      </c>
      <c r="H186" s="441"/>
    </row>
    <row r="187" spans="1:10" ht="13.8" hidden="1" customHeight="1">
      <c r="A187" s="374" t="s">
        <v>641</v>
      </c>
      <c r="B187" s="374" t="s">
        <v>642</v>
      </c>
      <c r="C187" s="374" t="s">
        <v>457</v>
      </c>
      <c r="D187" s="368">
        <v>1781228613</v>
      </c>
      <c r="E187" s="368">
        <v>236249.12</v>
      </c>
      <c r="F187" s="368">
        <v>1781228613</v>
      </c>
      <c r="G187" s="372">
        <f t="shared" si="2"/>
        <v>11</v>
      </c>
      <c r="H187" s="441"/>
      <c r="I187" s="376"/>
    </row>
    <row r="188" spans="1:10" ht="13.8" hidden="1" customHeight="1">
      <c r="A188" s="374" t="s">
        <v>1024</v>
      </c>
      <c r="B188" s="374" t="s">
        <v>642</v>
      </c>
      <c r="C188" s="374" t="s">
        <v>457</v>
      </c>
      <c r="D188" s="368">
        <v>1781228613</v>
      </c>
      <c r="E188" s="368">
        <v>236249.12</v>
      </c>
      <c r="F188" s="368">
        <v>1781228613</v>
      </c>
      <c r="G188" s="372">
        <f t="shared" si="2"/>
        <v>13</v>
      </c>
      <c r="H188" s="441"/>
    </row>
    <row r="189" spans="1:10" ht="13.8" hidden="1" customHeight="1">
      <c r="A189" s="375" t="s">
        <v>643</v>
      </c>
      <c r="B189" s="375" t="s">
        <v>644</v>
      </c>
      <c r="C189" s="375" t="s">
        <v>457</v>
      </c>
      <c r="D189" s="369">
        <v>1781228613</v>
      </c>
      <c r="E189" s="369">
        <v>236249.12</v>
      </c>
      <c r="F189" s="369">
        <v>1781228613</v>
      </c>
      <c r="G189" s="372">
        <f t="shared" si="2"/>
        <v>15</v>
      </c>
      <c r="H189" s="441"/>
      <c r="J189" s="372" t="s">
        <v>869</v>
      </c>
    </row>
    <row r="190" spans="1:10" ht="13.8" hidden="1" customHeight="1">
      <c r="A190" s="374" t="s">
        <v>645</v>
      </c>
      <c r="B190" s="374" t="s">
        <v>54</v>
      </c>
      <c r="C190" s="374" t="s">
        <v>457</v>
      </c>
      <c r="D190" s="368">
        <v>-988091315</v>
      </c>
      <c r="E190" s="368">
        <v>-131053.2</v>
      </c>
      <c r="F190" s="368">
        <v>-988091315</v>
      </c>
      <c r="G190" s="372">
        <f t="shared" si="2"/>
        <v>1</v>
      </c>
      <c r="H190" s="441"/>
      <c r="J190" s="427"/>
    </row>
    <row r="191" spans="1:10" ht="13.8" hidden="1" customHeight="1">
      <c r="A191" s="374" t="s">
        <v>646</v>
      </c>
      <c r="B191" s="374" t="s">
        <v>647</v>
      </c>
      <c r="C191" s="374" t="s">
        <v>457</v>
      </c>
      <c r="D191" s="368">
        <v>-988091315</v>
      </c>
      <c r="E191" s="368">
        <v>-131053.2</v>
      </c>
      <c r="F191" s="368">
        <v>-988091315</v>
      </c>
      <c r="G191" s="372">
        <f t="shared" si="2"/>
        <v>2</v>
      </c>
      <c r="H191" s="441"/>
      <c r="J191" s="427"/>
    </row>
    <row r="192" spans="1:10" ht="13.8" hidden="1" customHeight="1">
      <c r="A192" s="374" t="s">
        <v>648</v>
      </c>
      <c r="B192" s="374" t="s">
        <v>649</v>
      </c>
      <c r="C192" s="374" t="s">
        <v>457</v>
      </c>
      <c r="D192" s="368">
        <v>-879989097</v>
      </c>
      <c r="E192" s="368">
        <v>-116715.31</v>
      </c>
      <c r="F192" s="368">
        <v>-879989097</v>
      </c>
      <c r="G192" s="372">
        <f t="shared" si="2"/>
        <v>5</v>
      </c>
      <c r="H192" s="441"/>
      <c r="I192" s="376"/>
    </row>
    <row r="193" spans="1:10" ht="13.8" hidden="1" customHeight="1">
      <c r="A193" s="374" t="s">
        <v>1025</v>
      </c>
      <c r="B193" s="374" t="s">
        <v>1026</v>
      </c>
      <c r="C193" s="374" t="s">
        <v>457</v>
      </c>
      <c r="D193" s="368">
        <v>-879989097</v>
      </c>
      <c r="E193" s="368">
        <v>-116715.31</v>
      </c>
      <c r="F193" s="368">
        <v>-879989097</v>
      </c>
      <c r="G193" s="372">
        <f t="shared" si="2"/>
        <v>8</v>
      </c>
      <c r="H193" s="441"/>
      <c r="J193" s="427"/>
    </row>
    <row r="194" spans="1:10" ht="13.8" hidden="1" customHeight="1">
      <c r="A194" s="374" t="s">
        <v>1027</v>
      </c>
      <c r="B194" s="374" t="s">
        <v>1028</v>
      </c>
      <c r="C194" s="374" t="s">
        <v>457</v>
      </c>
      <c r="D194" s="368">
        <v>-879989097</v>
      </c>
      <c r="E194" s="368">
        <v>-116715.31</v>
      </c>
      <c r="F194" s="368">
        <v>-879989097</v>
      </c>
      <c r="G194" s="372">
        <f t="shared" ref="G194:G257" si="3">+LEN(A194)</f>
        <v>11</v>
      </c>
      <c r="H194" s="441"/>
      <c r="J194" s="427"/>
    </row>
    <row r="195" spans="1:10" ht="13.8" hidden="1" customHeight="1">
      <c r="A195" s="374" t="s">
        <v>1029</v>
      </c>
      <c r="B195" s="374" t="s">
        <v>1028</v>
      </c>
      <c r="C195" s="374" t="s">
        <v>457</v>
      </c>
      <c r="D195" s="368">
        <v>-879989097</v>
      </c>
      <c r="E195" s="368">
        <v>-116715.31</v>
      </c>
      <c r="F195" s="368">
        <v>-879989097</v>
      </c>
      <c r="G195" s="372">
        <f t="shared" si="3"/>
        <v>13</v>
      </c>
      <c r="H195" s="441"/>
      <c r="I195" s="376"/>
    </row>
    <row r="196" spans="1:10" ht="13.8" hidden="1" customHeight="1">
      <c r="A196" s="374" t="s">
        <v>1030</v>
      </c>
      <c r="B196" s="374" t="s">
        <v>1031</v>
      </c>
      <c r="C196" s="374" t="s">
        <v>229</v>
      </c>
      <c r="D196" s="368">
        <v>-70788.539999999994</v>
      </c>
      <c r="E196" s="368">
        <v>-70788.539999999994</v>
      </c>
      <c r="F196" s="368">
        <v>-524691371</v>
      </c>
      <c r="G196" s="372">
        <f t="shared" si="3"/>
        <v>15</v>
      </c>
      <c r="H196" s="441"/>
      <c r="I196" s="370" t="s">
        <v>109</v>
      </c>
      <c r="J196" s="427"/>
    </row>
    <row r="197" spans="1:10" ht="13.8" hidden="1" customHeight="1">
      <c r="A197" s="374" t="s">
        <v>1032</v>
      </c>
      <c r="B197" s="374" t="s">
        <v>1033</v>
      </c>
      <c r="C197" s="374" t="s">
        <v>457</v>
      </c>
      <c r="D197" s="368">
        <v>-355297726</v>
      </c>
      <c r="E197" s="368">
        <v>-47124.09</v>
      </c>
      <c r="F197" s="368">
        <v>-355297726</v>
      </c>
      <c r="G197" s="372">
        <f t="shared" si="3"/>
        <v>15</v>
      </c>
      <c r="H197" s="441"/>
      <c r="I197" s="370" t="s">
        <v>109</v>
      </c>
    </row>
    <row r="198" spans="1:10" ht="13.8" hidden="1" customHeight="1">
      <c r="A198" s="374" t="s">
        <v>650</v>
      </c>
      <c r="B198" s="374" t="s">
        <v>651</v>
      </c>
      <c r="C198" s="374" t="s">
        <v>457</v>
      </c>
      <c r="D198" s="368">
        <v>-27290207</v>
      </c>
      <c r="E198" s="368">
        <v>-3619.57</v>
      </c>
      <c r="F198" s="368">
        <v>-27290207</v>
      </c>
      <c r="G198" s="372">
        <f t="shared" si="3"/>
        <v>5</v>
      </c>
      <c r="H198" s="441"/>
    </row>
    <row r="199" spans="1:10" ht="13.8" hidden="1" customHeight="1">
      <c r="A199" s="374" t="s">
        <v>652</v>
      </c>
      <c r="B199" s="374" t="s">
        <v>653</v>
      </c>
      <c r="C199" s="374" t="s">
        <v>457</v>
      </c>
      <c r="D199" s="368">
        <v>-27290207</v>
      </c>
      <c r="E199" s="368">
        <v>-3619.57</v>
      </c>
      <c r="F199" s="368">
        <v>-27290207</v>
      </c>
      <c r="G199" s="372">
        <f t="shared" si="3"/>
        <v>8</v>
      </c>
      <c r="H199" s="441"/>
    </row>
    <row r="200" spans="1:10" ht="13.8" hidden="1" customHeight="1">
      <c r="A200" s="374" t="s">
        <v>654</v>
      </c>
      <c r="B200" s="374" t="s">
        <v>655</v>
      </c>
      <c r="C200" s="374" t="s">
        <v>457</v>
      </c>
      <c r="D200" s="368">
        <v>-13786302</v>
      </c>
      <c r="E200" s="368">
        <v>-1828.51</v>
      </c>
      <c r="F200" s="368">
        <v>-13786302</v>
      </c>
      <c r="G200" s="372">
        <f t="shared" si="3"/>
        <v>11</v>
      </c>
      <c r="H200" s="441"/>
    </row>
    <row r="201" spans="1:10" ht="13.8" hidden="1" customHeight="1">
      <c r="A201" s="374" t="s">
        <v>1034</v>
      </c>
      <c r="B201" s="374" t="s">
        <v>655</v>
      </c>
      <c r="C201" s="374" t="s">
        <v>457</v>
      </c>
      <c r="D201" s="368">
        <v>-13786302</v>
      </c>
      <c r="E201" s="368">
        <v>-1828.51</v>
      </c>
      <c r="F201" s="368">
        <v>-13786302</v>
      </c>
      <c r="G201" s="372">
        <f t="shared" si="3"/>
        <v>13</v>
      </c>
      <c r="H201" s="441"/>
    </row>
    <row r="202" spans="1:10" ht="13.8" hidden="1" customHeight="1">
      <c r="A202" s="374" t="s">
        <v>656</v>
      </c>
      <c r="B202" s="374" t="s">
        <v>657</v>
      </c>
      <c r="C202" s="374" t="s">
        <v>457</v>
      </c>
      <c r="D202" s="368">
        <v>-13786302</v>
      </c>
      <c r="E202" s="368">
        <v>-1828.51</v>
      </c>
      <c r="F202" s="368">
        <v>-13786302</v>
      </c>
      <c r="G202" s="372">
        <f t="shared" si="3"/>
        <v>15</v>
      </c>
      <c r="H202" s="441"/>
      <c r="I202" s="370" t="s">
        <v>92</v>
      </c>
    </row>
    <row r="203" spans="1:10" ht="13.8" hidden="1" customHeight="1">
      <c r="A203" s="374" t="s">
        <v>1035</v>
      </c>
      <c r="B203" s="374" t="s">
        <v>1036</v>
      </c>
      <c r="C203" s="374" t="s">
        <v>457</v>
      </c>
      <c r="D203" s="368">
        <v>-13503905</v>
      </c>
      <c r="E203" s="368">
        <v>-1791.06</v>
      </c>
      <c r="F203" s="368">
        <v>-13503905</v>
      </c>
      <c r="G203" s="372">
        <f t="shared" si="3"/>
        <v>11</v>
      </c>
      <c r="H203" s="441"/>
    </row>
    <row r="204" spans="1:10" ht="13.8" hidden="1" customHeight="1">
      <c r="A204" s="374" t="s">
        <v>1037</v>
      </c>
      <c r="B204" s="374" t="s">
        <v>1038</v>
      </c>
      <c r="C204" s="374" t="s">
        <v>457</v>
      </c>
      <c r="D204" s="368">
        <v>-13503905</v>
      </c>
      <c r="E204" s="368">
        <v>-1791.06</v>
      </c>
      <c r="F204" s="368">
        <v>-13503905</v>
      </c>
      <c r="G204" s="372">
        <f t="shared" si="3"/>
        <v>13</v>
      </c>
      <c r="H204" s="441"/>
    </row>
    <row r="205" spans="1:10" ht="13.8" hidden="1" customHeight="1">
      <c r="A205" s="374" t="s">
        <v>1039</v>
      </c>
      <c r="B205" s="374" t="s">
        <v>1040</v>
      </c>
      <c r="C205" s="374" t="s">
        <v>457</v>
      </c>
      <c r="D205" s="368">
        <v>-13503905</v>
      </c>
      <c r="E205" s="368">
        <v>-1791.06</v>
      </c>
      <c r="F205" s="368">
        <v>-13503905</v>
      </c>
      <c r="G205" s="372">
        <f t="shared" si="3"/>
        <v>15</v>
      </c>
      <c r="H205" s="441"/>
      <c r="I205" s="370" t="s">
        <v>92</v>
      </c>
    </row>
    <row r="206" spans="1:10" ht="13.8" hidden="1" customHeight="1">
      <c r="A206" s="374" t="s">
        <v>658</v>
      </c>
      <c r="B206" s="374" t="s">
        <v>659</v>
      </c>
      <c r="C206" s="374" t="s">
        <v>457</v>
      </c>
      <c r="D206" s="368">
        <v>-80812011</v>
      </c>
      <c r="E206" s="368">
        <v>-10718.31</v>
      </c>
      <c r="F206" s="368">
        <v>-80812011</v>
      </c>
      <c r="G206" s="372">
        <f t="shared" si="3"/>
        <v>5</v>
      </c>
      <c r="H206" s="441"/>
    </row>
    <row r="207" spans="1:10" ht="13.8" hidden="1" customHeight="1">
      <c r="A207" s="374" t="s">
        <v>660</v>
      </c>
      <c r="B207" s="374" t="s">
        <v>659</v>
      </c>
      <c r="C207" s="374" t="s">
        <v>457</v>
      </c>
      <c r="D207" s="368">
        <v>-21507159</v>
      </c>
      <c r="E207" s="368">
        <v>-2852.55</v>
      </c>
      <c r="F207" s="368">
        <v>-21507159</v>
      </c>
      <c r="G207" s="372">
        <f t="shared" si="3"/>
        <v>8</v>
      </c>
      <c r="H207" s="441"/>
    </row>
    <row r="208" spans="1:10" ht="13.8" hidden="1" customHeight="1">
      <c r="A208" s="374" t="s">
        <v>661</v>
      </c>
      <c r="B208" s="374" t="s">
        <v>662</v>
      </c>
      <c r="C208" s="374" t="s">
        <v>457</v>
      </c>
      <c r="D208" s="368">
        <v>-13</v>
      </c>
      <c r="E208" s="368">
        <v>0</v>
      </c>
      <c r="F208" s="368">
        <v>-13</v>
      </c>
      <c r="G208" s="372">
        <f t="shared" si="3"/>
        <v>11</v>
      </c>
      <c r="H208" s="441"/>
      <c r="I208" s="376"/>
    </row>
    <row r="209" spans="1:10" ht="13.8" hidden="1" customHeight="1">
      <c r="A209" s="374" t="s">
        <v>1041</v>
      </c>
      <c r="B209" s="374" t="s">
        <v>662</v>
      </c>
      <c r="C209" s="374" t="s">
        <v>457</v>
      </c>
      <c r="D209" s="368">
        <v>-13</v>
      </c>
      <c r="E209" s="368">
        <v>0</v>
      </c>
      <c r="F209" s="368">
        <v>-13</v>
      </c>
      <c r="G209" s="372">
        <f t="shared" si="3"/>
        <v>13</v>
      </c>
      <c r="H209" s="441"/>
    </row>
    <row r="210" spans="1:10" ht="13.8" hidden="1" customHeight="1">
      <c r="A210" s="374" t="s">
        <v>663</v>
      </c>
      <c r="B210" s="374" t="s">
        <v>664</v>
      </c>
      <c r="C210" s="374" t="s">
        <v>457</v>
      </c>
      <c r="D210" s="368">
        <v>-13</v>
      </c>
      <c r="E210" s="368">
        <v>0</v>
      </c>
      <c r="F210" s="368">
        <v>-13</v>
      </c>
      <c r="G210" s="372">
        <f t="shared" si="3"/>
        <v>15</v>
      </c>
      <c r="H210" s="441"/>
      <c r="I210" s="370" t="s">
        <v>92</v>
      </c>
    </row>
    <row r="211" spans="1:10" ht="13.8" hidden="1" customHeight="1">
      <c r="A211" s="374" t="s">
        <v>665</v>
      </c>
      <c r="B211" s="374" t="s">
        <v>666</v>
      </c>
      <c r="C211" s="374" t="s">
        <v>457</v>
      </c>
      <c r="D211" s="368">
        <v>-321</v>
      </c>
      <c r="E211" s="368">
        <v>-0.04</v>
      </c>
      <c r="F211" s="368">
        <v>-321</v>
      </c>
      <c r="G211" s="372">
        <f t="shared" si="3"/>
        <v>11</v>
      </c>
      <c r="H211" s="441"/>
    </row>
    <row r="212" spans="1:10" ht="13.8" hidden="1" customHeight="1">
      <c r="A212" s="374" t="s">
        <v>1042</v>
      </c>
      <c r="B212" s="374" t="s">
        <v>666</v>
      </c>
      <c r="C212" s="374" t="s">
        <v>457</v>
      </c>
      <c r="D212" s="368">
        <v>-321</v>
      </c>
      <c r="E212" s="368">
        <v>-0.04</v>
      </c>
      <c r="F212" s="368">
        <v>-321</v>
      </c>
      <c r="G212" s="372">
        <f t="shared" si="3"/>
        <v>13</v>
      </c>
      <c r="H212" s="441"/>
    </row>
    <row r="213" spans="1:10" ht="13.8" hidden="1" customHeight="1">
      <c r="A213" s="374" t="s">
        <v>668</v>
      </c>
      <c r="B213" s="430" t="s">
        <v>669</v>
      </c>
      <c r="C213" s="374" t="s">
        <v>457</v>
      </c>
      <c r="D213" s="368">
        <v>-321</v>
      </c>
      <c r="E213" s="368">
        <v>-0.04</v>
      </c>
      <c r="F213" s="368">
        <v>-321</v>
      </c>
      <c r="G213" s="372">
        <f t="shared" si="3"/>
        <v>15</v>
      </c>
      <c r="H213" s="441"/>
      <c r="I213" s="370" t="s">
        <v>92</v>
      </c>
    </row>
    <row r="214" spans="1:10" ht="13.8" hidden="1" customHeight="1">
      <c r="A214" s="374" t="s">
        <v>670</v>
      </c>
      <c r="B214" s="374" t="s">
        <v>671</v>
      </c>
      <c r="C214" s="374" t="s">
        <v>457</v>
      </c>
      <c r="D214" s="368">
        <v>-18496406</v>
      </c>
      <c r="E214" s="368">
        <v>-2453.23</v>
      </c>
      <c r="F214" s="368">
        <v>-18496406</v>
      </c>
      <c r="G214" s="372">
        <f t="shared" si="3"/>
        <v>11</v>
      </c>
      <c r="H214" s="441"/>
    </row>
    <row r="215" spans="1:10" ht="13.8" hidden="1" customHeight="1">
      <c r="A215" s="374" t="s">
        <v>1043</v>
      </c>
      <c r="B215" s="374" t="s">
        <v>671</v>
      </c>
      <c r="C215" s="374" t="s">
        <v>457</v>
      </c>
      <c r="D215" s="368">
        <v>-18496406</v>
      </c>
      <c r="E215" s="368">
        <v>-2453.23</v>
      </c>
      <c r="F215" s="368">
        <v>-18496406</v>
      </c>
      <c r="G215" s="372">
        <f t="shared" si="3"/>
        <v>13</v>
      </c>
      <c r="H215" s="441"/>
      <c r="I215" s="376"/>
    </row>
    <row r="216" spans="1:10" ht="13.8" hidden="1" customHeight="1">
      <c r="A216" s="374" t="s">
        <v>672</v>
      </c>
      <c r="B216" s="374" t="s">
        <v>673</v>
      </c>
      <c r="C216" s="374" t="s">
        <v>457</v>
      </c>
      <c r="D216" s="368">
        <v>-18496406</v>
      </c>
      <c r="E216" s="368">
        <v>-2453.23</v>
      </c>
      <c r="F216" s="368">
        <v>-18496406</v>
      </c>
      <c r="G216" s="372">
        <f t="shared" si="3"/>
        <v>15</v>
      </c>
      <c r="H216" s="441"/>
      <c r="I216" s="370" t="s">
        <v>92</v>
      </c>
    </row>
    <row r="217" spans="1:10" ht="13.8" hidden="1" customHeight="1">
      <c r="A217" s="374" t="s">
        <v>674</v>
      </c>
      <c r="B217" s="374" t="s">
        <v>675</v>
      </c>
      <c r="C217" s="374" t="s">
        <v>457</v>
      </c>
      <c r="D217" s="368">
        <v>-3010419</v>
      </c>
      <c r="E217" s="368">
        <v>-399.28</v>
      </c>
      <c r="F217" s="368">
        <v>-3010419</v>
      </c>
      <c r="G217" s="372">
        <f t="shared" si="3"/>
        <v>11</v>
      </c>
      <c r="H217" s="441"/>
    </row>
    <row r="218" spans="1:10" ht="13.8" hidden="1" customHeight="1">
      <c r="A218" s="374" t="s">
        <v>1044</v>
      </c>
      <c r="B218" s="374" t="s">
        <v>675</v>
      </c>
      <c r="C218" s="374" t="s">
        <v>457</v>
      </c>
      <c r="D218" s="368">
        <v>-3010419</v>
      </c>
      <c r="E218" s="368">
        <v>-399.28</v>
      </c>
      <c r="F218" s="368">
        <v>-3010419</v>
      </c>
      <c r="G218" s="372">
        <f t="shared" si="3"/>
        <v>13</v>
      </c>
      <c r="H218" s="441"/>
      <c r="J218" s="427"/>
    </row>
    <row r="219" spans="1:10" ht="13.8" hidden="1" customHeight="1">
      <c r="A219" s="374" t="s">
        <v>676</v>
      </c>
      <c r="B219" s="374" t="s">
        <v>677</v>
      </c>
      <c r="C219" s="374" t="s">
        <v>457</v>
      </c>
      <c r="D219" s="368">
        <v>-3010419</v>
      </c>
      <c r="E219" s="368">
        <v>-399.28</v>
      </c>
      <c r="F219" s="368">
        <v>-3010419</v>
      </c>
      <c r="G219" s="372">
        <f t="shared" si="3"/>
        <v>15</v>
      </c>
      <c r="H219" s="441"/>
      <c r="I219" s="370" t="s">
        <v>92</v>
      </c>
    </row>
    <row r="220" spans="1:10" ht="13.8" hidden="1" customHeight="1">
      <c r="A220" s="374" t="s">
        <v>678</v>
      </c>
      <c r="B220" s="374" t="s">
        <v>679</v>
      </c>
      <c r="C220" s="374" t="s">
        <v>457</v>
      </c>
      <c r="D220" s="368">
        <v>-59304852</v>
      </c>
      <c r="E220" s="368">
        <v>-7865.76</v>
      </c>
      <c r="F220" s="368">
        <v>-59304852</v>
      </c>
      <c r="G220" s="372">
        <f t="shared" si="3"/>
        <v>8</v>
      </c>
      <c r="H220" s="441"/>
    </row>
    <row r="221" spans="1:10" ht="13.8" hidden="1" customHeight="1">
      <c r="A221" s="374" t="s">
        <v>680</v>
      </c>
      <c r="B221" s="374" t="s">
        <v>666</v>
      </c>
      <c r="C221" s="374" t="s">
        <v>457</v>
      </c>
      <c r="D221" s="368">
        <v>-41159124</v>
      </c>
      <c r="E221" s="368">
        <v>-5459.04</v>
      </c>
      <c r="F221" s="368">
        <v>-41159124</v>
      </c>
      <c r="G221" s="372">
        <f t="shared" si="3"/>
        <v>11</v>
      </c>
      <c r="H221" s="441"/>
    </row>
    <row r="222" spans="1:10" ht="13.8" hidden="1" customHeight="1">
      <c r="A222" s="374" t="s">
        <v>1045</v>
      </c>
      <c r="B222" s="374" t="s">
        <v>666</v>
      </c>
      <c r="C222" s="374" t="s">
        <v>457</v>
      </c>
      <c r="D222" s="368">
        <v>-41159124</v>
      </c>
      <c r="E222" s="368">
        <v>-5459.04</v>
      </c>
      <c r="F222" s="368">
        <v>-41159124</v>
      </c>
      <c r="G222" s="372">
        <f t="shared" si="3"/>
        <v>13</v>
      </c>
      <c r="H222" s="441"/>
    </row>
    <row r="223" spans="1:10" ht="13.8" hidden="1" customHeight="1">
      <c r="A223" s="374" t="s">
        <v>681</v>
      </c>
      <c r="B223" s="430" t="s">
        <v>667</v>
      </c>
      <c r="C223" s="374" t="s">
        <v>229</v>
      </c>
      <c r="D223" s="368">
        <v>-204.99</v>
      </c>
      <c r="E223" s="368">
        <v>-204.99</v>
      </c>
      <c r="F223" s="368">
        <v>-1527069</v>
      </c>
      <c r="G223" s="372">
        <f t="shared" si="3"/>
        <v>15</v>
      </c>
      <c r="H223" s="441"/>
      <c r="I223" s="370" t="s">
        <v>92</v>
      </c>
    </row>
    <row r="224" spans="1:10" ht="13.8" hidden="1" customHeight="1">
      <c r="A224" s="374" t="s">
        <v>682</v>
      </c>
      <c r="B224" s="430" t="s">
        <v>669</v>
      </c>
      <c r="C224" s="374" t="s">
        <v>457</v>
      </c>
      <c r="D224" s="368">
        <v>-39632055</v>
      </c>
      <c r="E224" s="368">
        <v>-5256.51</v>
      </c>
      <c r="F224" s="368">
        <v>-39632055</v>
      </c>
      <c r="G224" s="372">
        <f t="shared" si="3"/>
        <v>15</v>
      </c>
      <c r="H224" s="441"/>
      <c r="I224" s="370" t="s">
        <v>92</v>
      </c>
    </row>
    <row r="225" spans="1:9" ht="13.8" hidden="1" customHeight="1">
      <c r="A225" s="374" t="s">
        <v>683</v>
      </c>
      <c r="B225" s="374" t="s">
        <v>684</v>
      </c>
      <c r="C225" s="374" t="s">
        <v>457</v>
      </c>
      <c r="D225" s="368">
        <v>-18145728</v>
      </c>
      <c r="E225" s="368">
        <v>-2406.7199999999998</v>
      </c>
      <c r="F225" s="368">
        <v>-18145728</v>
      </c>
      <c r="G225" s="372">
        <f t="shared" si="3"/>
        <v>11</v>
      </c>
      <c r="H225" s="441"/>
    </row>
    <row r="226" spans="1:9" ht="13.8" hidden="1" customHeight="1">
      <c r="A226" s="374" t="s">
        <v>1046</v>
      </c>
      <c r="B226" s="374" t="s">
        <v>684</v>
      </c>
      <c r="C226" s="374" t="s">
        <v>457</v>
      </c>
      <c r="D226" s="368">
        <v>-18145728</v>
      </c>
      <c r="E226" s="368">
        <v>-2406.7199999999998</v>
      </c>
      <c r="F226" s="368">
        <v>-18145728</v>
      </c>
      <c r="G226" s="372">
        <f t="shared" si="3"/>
        <v>13</v>
      </c>
      <c r="H226" s="441"/>
    </row>
    <row r="227" spans="1:9" ht="13.8" hidden="1" customHeight="1">
      <c r="A227" s="374" t="s">
        <v>685</v>
      </c>
      <c r="B227" s="374" t="s">
        <v>686</v>
      </c>
      <c r="C227" s="374" t="s">
        <v>229</v>
      </c>
      <c r="D227" s="368">
        <v>-250</v>
      </c>
      <c r="E227" s="368">
        <v>-250</v>
      </c>
      <c r="F227" s="368">
        <v>-1819080</v>
      </c>
      <c r="G227" s="372">
        <f t="shared" si="3"/>
        <v>15</v>
      </c>
      <c r="H227" s="441"/>
      <c r="I227" s="370" t="s">
        <v>109</v>
      </c>
    </row>
    <row r="228" spans="1:9" ht="13.8" hidden="1" customHeight="1">
      <c r="A228" s="374" t="s">
        <v>687</v>
      </c>
      <c r="B228" s="374" t="s">
        <v>688</v>
      </c>
      <c r="C228" s="374" t="s">
        <v>457</v>
      </c>
      <c r="D228" s="368">
        <v>-16326648</v>
      </c>
      <c r="E228" s="368">
        <v>-2165.4499999999998</v>
      </c>
      <c r="F228" s="368">
        <v>-16326648</v>
      </c>
      <c r="G228" s="372">
        <f t="shared" si="3"/>
        <v>15</v>
      </c>
      <c r="H228" s="441"/>
      <c r="I228" s="370" t="s">
        <v>109</v>
      </c>
    </row>
    <row r="229" spans="1:9" ht="13.8" hidden="1" customHeight="1">
      <c r="A229" s="374" t="s">
        <v>689</v>
      </c>
      <c r="B229" s="374" t="s">
        <v>55</v>
      </c>
      <c r="C229" s="374" t="s">
        <v>457</v>
      </c>
      <c r="D229" s="368">
        <v>2769319928</v>
      </c>
      <c r="E229" s="368">
        <v>367302.32</v>
      </c>
      <c r="F229" s="368">
        <v>2769319928</v>
      </c>
      <c r="G229" s="372">
        <f t="shared" si="3"/>
        <v>1</v>
      </c>
      <c r="H229" s="441"/>
    </row>
    <row r="230" spans="1:9" ht="13.8" hidden="1" customHeight="1">
      <c r="A230" s="374" t="s">
        <v>690</v>
      </c>
      <c r="B230" s="374" t="s">
        <v>691</v>
      </c>
      <c r="C230" s="374" t="s">
        <v>457</v>
      </c>
      <c r="D230" s="368">
        <v>2769319928</v>
      </c>
      <c r="E230" s="368">
        <v>367302.32</v>
      </c>
      <c r="F230" s="368">
        <v>2769319928</v>
      </c>
      <c r="G230" s="372">
        <f t="shared" si="3"/>
        <v>2</v>
      </c>
      <c r="H230" s="441"/>
    </row>
    <row r="231" spans="1:9" ht="13.8" hidden="1" customHeight="1">
      <c r="A231" s="374" t="s">
        <v>692</v>
      </c>
      <c r="B231" s="374" t="s">
        <v>693</v>
      </c>
      <c r="C231" s="374" t="s">
        <v>457</v>
      </c>
      <c r="D231" s="368">
        <v>13473355</v>
      </c>
      <c r="E231" s="368">
        <v>1787.01</v>
      </c>
      <c r="F231" s="368">
        <v>13473355</v>
      </c>
      <c r="G231" s="372">
        <f t="shared" si="3"/>
        <v>5</v>
      </c>
      <c r="H231" s="441"/>
    </row>
    <row r="232" spans="1:9" ht="13.8" hidden="1" customHeight="1">
      <c r="A232" s="374" t="s">
        <v>694</v>
      </c>
      <c r="B232" s="374" t="s">
        <v>695</v>
      </c>
      <c r="C232" s="374" t="s">
        <v>457</v>
      </c>
      <c r="D232" s="368">
        <v>6298279</v>
      </c>
      <c r="E232" s="368">
        <v>835.36</v>
      </c>
      <c r="F232" s="368">
        <v>6298279</v>
      </c>
      <c r="G232" s="372">
        <f t="shared" si="3"/>
        <v>8</v>
      </c>
      <c r="H232" s="441"/>
    </row>
    <row r="233" spans="1:9" ht="13.8" hidden="1" customHeight="1">
      <c r="A233" s="374" t="s">
        <v>696</v>
      </c>
      <c r="B233" s="374" t="s">
        <v>697</v>
      </c>
      <c r="C233" s="374" t="s">
        <v>457</v>
      </c>
      <c r="D233" s="368">
        <v>6298279</v>
      </c>
      <c r="E233" s="368">
        <v>835.36</v>
      </c>
      <c r="F233" s="368">
        <v>6298279</v>
      </c>
      <c r="G233" s="372">
        <f t="shared" si="3"/>
        <v>11</v>
      </c>
      <c r="H233" s="441"/>
    </row>
    <row r="234" spans="1:9" ht="13.8" hidden="1" customHeight="1">
      <c r="A234" s="374" t="s">
        <v>1047</v>
      </c>
      <c r="B234" s="374" t="s">
        <v>697</v>
      </c>
      <c r="C234" s="374" t="s">
        <v>457</v>
      </c>
      <c r="D234" s="368">
        <v>6298279</v>
      </c>
      <c r="E234" s="368">
        <v>835.36</v>
      </c>
      <c r="F234" s="368">
        <v>6298279</v>
      </c>
      <c r="G234" s="372">
        <f t="shared" si="3"/>
        <v>13</v>
      </c>
      <c r="H234" s="441"/>
      <c r="I234" s="376"/>
    </row>
    <row r="235" spans="1:9" ht="13.8" hidden="1" customHeight="1">
      <c r="A235" s="374" t="s">
        <v>698</v>
      </c>
      <c r="B235" s="374" t="s">
        <v>699</v>
      </c>
      <c r="C235" s="374" t="s">
        <v>457</v>
      </c>
      <c r="D235" s="368">
        <v>6298279</v>
      </c>
      <c r="E235" s="368">
        <v>835.36</v>
      </c>
      <c r="F235" s="368">
        <v>6298279</v>
      </c>
      <c r="G235" s="372">
        <f t="shared" si="3"/>
        <v>15</v>
      </c>
      <c r="H235" s="441"/>
      <c r="I235" s="370" t="s">
        <v>88</v>
      </c>
    </row>
    <row r="236" spans="1:9" ht="13.8" hidden="1" customHeight="1">
      <c r="A236" s="374" t="s">
        <v>700</v>
      </c>
      <c r="B236" s="374" t="s">
        <v>701</v>
      </c>
      <c r="C236" s="374" t="s">
        <v>457</v>
      </c>
      <c r="D236" s="368">
        <v>7175076</v>
      </c>
      <c r="E236" s="368">
        <v>951.65</v>
      </c>
      <c r="F236" s="368">
        <v>7175076</v>
      </c>
      <c r="G236" s="372">
        <f t="shared" si="3"/>
        <v>8</v>
      </c>
      <c r="H236" s="441"/>
    </row>
    <row r="237" spans="1:9" ht="13.8" hidden="1" customHeight="1">
      <c r="A237" s="374" t="s">
        <v>1048</v>
      </c>
      <c r="B237" s="374" t="s">
        <v>1049</v>
      </c>
      <c r="C237" s="374" t="s">
        <v>457</v>
      </c>
      <c r="D237" s="368">
        <v>3092730</v>
      </c>
      <c r="E237" s="368">
        <v>410.2</v>
      </c>
      <c r="F237" s="368">
        <v>3092730</v>
      </c>
      <c r="G237" s="372">
        <f t="shared" si="3"/>
        <v>11</v>
      </c>
      <c r="H237" s="441"/>
    </row>
    <row r="238" spans="1:9" ht="13.8" hidden="1" customHeight="1">
      <c r="A238" s="374" t="s">
        <v>1050</v>
      </c>
      <c r="B238" s="374" t="s">
        <v>1049</v>
      </c>
      <c r="C238" s="374" t="s">
        <v>457</v>
      </c>
      <c r="D238" s="368">
        <v>3092730</v>
      </c>
      <c r="E238" s="368">
        <v>410.2</v>
      </c>
      <c r="F238" s="368">
        <v>3092730</v>
      </c>
      <c r="G238" s="372">
        <f t="shared" si="3"/>
        <v>13</v>
      </c>
      <c r="H238" s="441"/>
    </row>
    <row r="239" spans="1:9" ht="13.8" customHeight="1">
      <c r="A239" s="374" t="s">
        <v>1051</v>
      </c>
      <c r="B239" s="374" t="s">
        <v>1052</v>
      </c>
      <c r="C239" s="374" t="s">
        <v>457</v>
      </c>
      <c r="D239" s="368">
        <v>3092730</v>
      </c>
      <c r="E239" s="368">
        <v>410.2</v>
      </c>
      <c r="F239" s="368">
        <v>3092730</v>
      </c>
      <c r="G239" s="372">
        <f t="shared" si="3"/>
        <v>15</v>
      </c>
      <c r="H239" s="441"/>
      <c r="I239" s="370" t="s">
        <v>89</v>
      </c>
    </row>
    <row r="240" spans="1:9" ht="13.8" hidden="1" customHeight="1">
      <c r="A240" s="374" t="s">
        <v>702</v>
      </c>
      <c r="B240" s="374" t="s">
        <v>703</v>
      </c>
      <c r="C240" s="374" t="s">
        <v>457</v>
      </c>
      <c r="D240" s="368">
        <v>4082346</v>
      </c>
      <c r="E240" s="368">
        <v>541.45000000000005</v>
      </c>
      <c r="F240" s="368">
        <v>4082346</v>
      </c>
      <c r="G240" s="372">
        <f t="shared" si="3"/>
        <v>11</v>
      </c>
      <c r="H240" s="441"/>
    </row>
    <row r="241" spans="1:9" ht="13.8" hidden="1" customHeight="1">
      <c r="A241" s="374" t="s">
        <v>1053</v>
      </c>
      <c r="B241" s="374" t="s">
        <v>703</v>
      </c>
      <c r="C241" s="374" t="s">
        <v>457</v>
      </c>
      <c r="D241" s="368">
        <v>4082346</v>
      </c>
      <c r="E241" s="368">
        <v>541.45000000000005</v>
      </c>
      <c r="F241" s="368">
        <v>4082346</v>
      </c>
      <c r="G241" s="372">
        <f t="shared" si="3"/>
        <v>13</v>
      </c>
      <c r="H241" s="441"/>
    </row>
    <row r="242" spans="1:9" ht="13.8" customHeight="1">
      <c r="A242" s="374" t="s">
        <v>704</v>
      </c>
      <c r="B242" s="374" t="s">
        <v>705</v>
      </c>
      <c r="C242" s="374" t="s">
        <v>457</v>
      </c>
      <c r="D242" s="368">
        <v>4082346</v>
      </c>
      <c r="E242" s="368">
        <v>541.45000000000005</v>
      </c>
      <c r="F242" s="368">
        <v>4082346</v>
      </c>
      <c r="G242" s="372">
        <f t="shared" si="3"/>
        <v>15</v>
      </c>
      <c r="H242" s="441"/>
      <c r="I242" s="370" t="s">
        <v>89</v>
      </c>
    </row>
    <row r="243" spans="1:9" ht="13.8" hidden="1" customHeight="1">
      <c r="A243" s="374" t="s">
        <v>706</v>
      </c>
      <c r="B243" s="374" t="s">
        <v>707</v>
      </c>
      <c r="C243" s="374" t="s">
        <v>457</v>
      </c>
      <c r="D243" s="368">
        <v>461431</v>
      </c>
      <c r="E243" s="368">
        <v>61.2</v>
      </c>
      <c r="F243" s="368">
        <v>461431</v>
      </c>
      <c r="G243" s="372">
        <f t="shared" si="3"/>
        <v>5</v>
      </c>
      <c r="H243" s="441"/>
    </row>
    <row r="244" spans="1:9" ht="13.8" hidden="1" customHeight="1">
      <c r="A244" s="374" t="s">
        <v>708</v>
      </c>
      <c r="B244" s="374" t="s">
        <v>709</v>
      </c>
      <c r="C244" s="374" t="s">
        <v>457</v>
      </c>
      <c r="D244" s="368">
        <v>461431</v>
      </c>
      <c r="E244" s="368">
        <v>61.2</v>
      </c>
      <c r="F244" s="368">
        <v>461431</v>
      </c>
      <c r="G244" s="372">
        <f t="shared" si="3"/>
        <v>8</v>
      </c>
      <c r="H244" s="441"/>
    </row>
    <row r="245" spans="1:9" ht="13.8" hidden="1" customHeight="1">
      <c r="A245" s="374" t="s">
        <v>710</v>
      </c>
      <c r="B245" s="374" t="s">
        <v>711</v>
      </c>
      <c r="C245" s="374" t="s">
        <v>457</v>
      </c>
      <c r="D245" s="368">
        <v>461431</v>
      </c>
      <c r="E245" s="368">
        <v>61.2</v>
      </c>
      <c r="F245" s="368">
        <v>461431</v>
      </c>
      <c r="G245" s="372">
        <f t="shared" si="3"/>
        <v>11</v>
      </c>
      <c r="H245" s="441"/>
    </row>
    <row r="246" spans="1:9" ht="13.8" hidden="1" customHeight="1">
      <c r="A246" s="374" t="s">
        <v>1054</v>
      </c>
      <c r="B246" s="374" t="s">
        <v>711</v>
      </c>
      <c r="C246" s="374" t="s">
        <v>457</v>
      </c>
      <c r="D246" s="368">
        <v>461431</v>
      </c>
      <c r="E246" s="368">
        <v>61.2</v>
      </c>
      <c r="F246" s="368">
        <v>461431</v>
      </c>
      <c r="G246" s="372">
        <f t="shared" si="3"/>
        <v>13</v>
      </c>
      <c r="H246" s="441"/>
    </row>
    <row r="247" spans="1:9" ht="13.8" hidden="1" customHeight="1">
      <c r="A247" s="374" t="s">
        <v>712</v>
      </c>
      <c r="B247" s="374" t="s">
        <v>713</v>
      </c>
      <c r="C247" s="374" t="s">
        <v>457</v>
      </c>
      <c r="D247" s="368">
        <v>461431</v>
      </c>
      <c r="E247" s="368">
        <v>61.2</v>
      </c>
      <c r="F247" s="368">
        <v>461431</v>
      </c>
      <c r="G247" s="372">
        <f t="shared" si="3"/>
        <v>15</v>
      </c>
      <c r="H247" s="441"/>
      <c r="I247" s="370" t="s">
        <v>68</v>
      </c>
    </row>
    <row r="248" spans="1:9" ht="13.8" hidden="1" customHeight="1">
      <c r="A248" s="374" t="s">
        <v>714</v>
      </c>
      <c r="B248" s="374" t="s">
        <v>715</v>
      </c>
      <c r="C248" s="374" t="s">
        <v>457</v>
      </c>
      <c r="D248" s="368">
        <v>2755385142</v>
      </c>
      <c r="E248" s="368">
        <v>365454.11</v>
      </c>
      <c r="F248" s="368">
        <v>2755385142</v>
      </c>
      <c r="G248" s="372">
        <f t="shared" si="3"/>
        <v>5</v>
      </c>
      <c r="H248" s="441"/>
    </row>
    <row r="249" spans="1:9" ht="13.8" hidden="1" customHeight="1">
      <c r="A249" s="374" t="s">
        <v>716</v>
      </c>
      <c r="B249" s="374" t="s">
        <v>717</v>
      </c>
      <c r="C249" s="374" t="s">
        <v>457</v>
      </c>
      <c r="D249" s="368">
        <v>179307752</v>
      </c>
      <c r="E249" s="368">
        <v>23782.07</v>
      </c>
      <c r="F249" s="368">
        <v>179307752</v>
      </c>
      <c r="G249" s="372">
        <f t="shared" si="3"/>
        <v>8</v>
      </c>
      <c r="H249" s="441"/>
    </row>
    <row r="250" spans="1:9" ht="13.8" hidden="1" customHeight="1">
      <c r="A250" s="374" t="s">
        <v>718</v>
      </c>
      <c r="B250" s="374" t="s">
        <v>719</v>
      </c>
      <c r="C250" s="374" t="s">
        <v>457</v>
      </c>
      <c r="D250" s="368">
        <v>96469417</v>
      </c>
      <c r="E250" s="368">
        <v>12795</v>
      </c>
      <c r="F250" s="368">
        <v>96469417</v>
      </c>
      <c r="G250" s="372">
        <f t="shared" si="3"/>
        <v>11</v>
      </c>
      <c r="H250" s="441"/>
    </row>
    <row r="251" spans="1:9" ht="13.8" hidden="1" customHeight="1">
      <c r="A251" s="374" t="s">
        <v>1055</v>
      </c>
      <c r="B251" s="374" t="s">
        <v>719</v>
      </c>
      <c r="C251" s="374" t="s">
        <v>457</v>
      </c>
      <c r="D251" s="368">
        <v>96469417</v>
      </c>
      <c r="E251" s="368">
        <v>12795</v>
      </c>
      <c r="F251" s="368">
        <v>96469417</v>
      </c>
      <c r="G251" s="372">
        <f t="shared" si="3"/>
        <v>13</v>
      </c>
      <c r="H251" s="441"/>
    </row>
    <row r="252" spans="1:9" ht="13.8" hidden="1" customHeight="1">
      <c r="A252" s="374" t="s">
        <v>720</v>
      </c>
      <c r="B252" s="374" t="s">
        <v>721</v>
      </c>
      <c r="C252" s="374" t="s">
        <v>229</v>
      </c>
      <c r="D252" s="368">
        <v>3229.14</v>
      </c>
      <c r="E252" s="368">
        <v>3229.14</v>
      </c>
      <c r="F252" s="368">
        <v>24059417</v>
      </c>
      <c r="G252" s="372">
        <f t="shared" si="3"/>
        <v>15</v>
      </c>
      <c r="H252" s="441"/>
      <c r="I252" s="370" t="s">
        <v>88</v>
      </c>
    </row>
    <row r="253" spans="1:9" ht="13.8" hidden="1" customHeight="1">
      <c r="A253" s="374" t="s">
        <v>722</v>
      </c>
      <c r="B253" s="374" t="s">
        <v>723</v>
      </c>
      <c r="C253" s="374" t="s">
        <v>457</v>
      </c>
      <c r="D253" s="368">
        <v>72410000</v>
      </c>
      <c r="E253" s="368">
        <v>9603.93</v>
      </c>
      <c r="F253" s="368">
        <v>72410000</v>
      </c>
      <c r="G253" s="372">
        <f t="shared" si="3"/>
        <v>15</v>
      </c>
      <c r="H253" s="441"/>
      <c r="I253" s="370" t="s">
        <v>88</v>
      </c>
    </row>
    <row r="254" spans="1:9" ht="13.8" hidden="1" customHeight="1">
      <c r="A254" s="374" t="s">
        <v>1056</v>
      </c>
      <c r="B254" s="374" t="s">
        <v>1057</v>
      </c>
      <c r="C254" s="374" t="s">
        <v>457</v>
      </c>
      <c r="D254" s="368">
        <v>4754545</v>
      </c>
      <c r="E254" s="368">
        <v>630.61</v>
      </c>
      <c r="F254" s="368">
        <v>4754545</v>
      </c>
      <c r="G254" s="372">
        <f t="shared" si="3"/>
        <v>11</v>
      </c>
      <c r="H254" s="441"/>
    </row>
    <row r="255" spans="1:9" ht="13.8" hidden="1" customHeight="1">
      <c r="A255" s="374" t="s">
        <v>1058</v>
      </c>
      <c r="B255" s="374" t="s">
        <v>282</v>
      </c>
      <c r="C255" s="374" t="s">
        <v>457</v>
      </c>
      <c r="D255" s="368">
        <v>4754545</v>
      </c>
      <c r="E255" s="368">
        <v>630.61</v>
      </c>
      <c r="F255" s="368">
        <v>4754545</v>
      </c>
      <c r="G255" s="372">
        <f t="shared" si="3"/>
        <v>13</v>
      </c>
      <c r="H255" s="441"/>
    </row>
    <row r="256" spans="1:9" ht="13.8" hidden="1" customHeight="1">
      <c r="A256" s="374" t="s">
        <v>1059</v>
      </c>
      <c r="B256" s="374" t="s">
        <v>727</v>
      </c>
      <c r="C256" s="374" t="s">
        <v>457</v>
      </c>
      <c r="D256" s="368">
        <v>4754545</v>
      </c>
      <c r="E256" s="368">
        <v>630.61</v>
      </c>
      <c r="F256" s="368">
        <v>4754545</v>
      </c>
      <c r="G256" s="372">
        <f t="shared" si="3"/>
        <v>15</v>
      </c>
      <c r="H256" s="441"/>
      <c r="I256" s="370" t="s">
        <v>88</v>
      </c>
    </row>
    <row r="257" spans="1:9" ht="13.8" hidden="1" customHeight="1">
      <c r="A257" s="374" t="s">
        <v>724</v>
      </c>
      <c r="B257" s="374" t="s">
        <v>725</v>
      </c>
      <c r="C257" s="374" t="s">
        <v>457</v>
      </c>
      <c r="D257" s="368">
        <v>78083790</v>
      </c>
      <c r="E257" s="368">
        <v>10356.459999999999</v>
      </c>
      <c r="F257" s="368">
        <v>78083790</v>
      </c>
      <c r="G257" s="372">
        <f t="shared" si="3"/>
        <v>11</v>
      </c>
      <c r="H257" s="441"/>
    </row>
    <row r="258" spans="1:9" ht="13.8" hidden="1" customHeight="1">
      <c r="A258" s="374" t="s">
        <v>1060</v>
      </c>
      <c r="B258" s="374" t="s">
        <v>725</v>
      </c>
      <c r="C258" s="374" t="s">
        <v>457</v>
      </c>
      <c r="D258" s="368">
        <v>78083790</v>
      </c>
      <c r="E258" s="368">
        <v>10356.459999999999</v>
      </c>
      <c r="F258" s="368">
        <v>78083790</v>
      </c>
      <c r="G258" s="372">
        <f t="shared" ref="G258:G321" si="4">+LEN(A258)</f>
        <v>13</v>
      </c>
      <c r="H258" s="441"/>
      <c r="I258" s="376"/>
    </row>
    <row r="259" spans="1:9" ht="13.8" hidden="1" customHeight="1">
      <c r="A259" s="374" t="s">
        <v>726</v>
      </c>
      <c r="B259" s="374" t="s">
        <v>1061</v>
      </c>
      <c r="C259" s="374" t="s">
        <v>457</v>
      </c>
      <c r="D259" s="368">
        <v>78083790</v>
      </c>
      <c r="E259" s="368">
        <v>10356.459999999999</v>
      </c>
      <c r="F259" s="368">
        <v>78083790</v>
      </c>
      <c r="G259" s="372">
        <f t="shared" si="4"/>
        <v>15</v>
      </c>
      <c r="H259" s="441"/>
      <c r="I259" s="370" t="s">
        <v>88</v>
      </c>
    </row>
    <row r="260" spans="1:9" ht="13.8" hidden="1" customHeight="1">
      <c r="A260" s="374" t="s">
        <v>728</v>
      </c>
      <c r="B260" s="374" t="s">
        <v>729</v>
      </c>
      <c r="C260" s="374" t="s">
        <v>457</v>
      </c>
      <c r="D260" s="368">
        <v>2530195269</v>
      </c>
      <c r="E260" s="368">
        <v>335586.58</v>
      </c>
      <c r="F260" s="368">
        <v>2530195269</v>
      </c>
      <c r="G260" s="372">
        <f t="shared" si="4"/>
        <v>8</v>
      </c>
      <c r="H260" s="441"/>
    </row>
    <row r="261" spans="1:9" ht="13.8" hidden="1" customHeight="1">
      <c r="A261" s="374" t="s">
        <v>1062</v>
      </c>
      <c r="B261" s="374" t="s">
        <v>107</v>
      </c>
      <c r="C261" s="374" t="s">
        <v>457</v>
      </c>
      <c r="D261" s="368">
        <v>700272154</v>
      </c>
      <c r="E261" s="368">
        <v>92878.97</v>
      </c>
      <c r="F261" s="368">
        <v>700272154</v>
      </c>
      <c r="G261" s="372">
        <f t="shared" si="4"/>
        <v>11</v>
      </c>
      <c r="H261" s="441"/>
    </row>
    <row r="262" spans="1:9" ht="13.8" hidden="1" customHeight="1">
      <c r="A262" s="374" t="s">
        <v>1063</v>
      </c>
      <c r="B262" s="374" t="s">
        <v>731</v>
      </c>
      <c r="C262" s="374" t="s">
        <v>457</v>
      </c>
      <c r="D262" s="368">
        <v>678433109</v>
      </c>
      <c r="E262" s="368">
        <v>89982.399999999994</v>
      </c>
      <c r="F262" s="368">
        <v>678433109</v>
      </c>
      <c r="G262" s="372">
        <f t="shared" si="4"/>
        <v>13</v>
      </c>
      <c r="H262" s="441"/>
    </row>
    <row r="263" spans="1:9" ht="13.8" hidden="1" customHeight="1">
      <c r="A263" s="374" t="s">
        <v>1064</v>
      </c>
      <c r="B263" s="374" t="s">
        <v>733</v>
      </c>
      <c r="C263" s="374" t="s">
        <v>457</v>
      </c>
      <c r="D263" s="368">
        <v>678433109</v>
      </c>
      <c r="E263" s="368">
        <v>89982.399999999994</v>
      </c>
      <c r="F263" s="368">
        <v>678433109</v>
      </c>
      <c r="G263" s="372">
        <f t="shared" si="4"/>
        <v>15</v>
      </c>
      <c r="H263" s="441"/>
      <c r="I263" s="370" t="s">
        <v>68</v>
      </c>
    </row>
    <row r="264" spans="1:9" ht="13.8" hidden="1" customHeight="1">
      <c r="A264" s="374" t="s">
        <v>1065</v>
      </c>
      <c r="B264" s="374" t="s">
        <v>735</v>
      </c>
      <c r="C264" s="374" t="s">
        <v>457</v>
      </c>
      <c r="D264" s="368">
        <v>6000000</v>
      </c>
      <c r="E264" s="368">
        <v>795.8</v>
      </c>
      <c r="F264" s="368">
        <v>6000000</v>
      </c>
      <c r="G264" s="372">
        <f t="shared" si="4"/>
        <v>13</v>
      </c>
      <c r="H264" s="441"/>
    </row>
    <row r="265" spans="1:9" ht="13.8" customHeight="1">
      <c r="A265" s="374" t="s">
        <v>1066</v>
      </c>
      <c r="B265" s="374" t="s">
        <v>736</v>
      </c>
      <c r="C265" s="374" t="s">
        <v>457</v>
      </c>
      <c r="D265" s="368">
        <v>6000000</v>
      </c>
      <c r="E265" s="368">
        <v>795.8</v>
      </c>
      <c r="F265" s="368">
        <v>6000000</v>
      </c>
      <c r="G265" s="372">
        <f t="shared" si="4"/>
        <v>15</v>
      </c>
      <c r="H265" s="441"/>
      <c r="I265" s="370" t="s">
        <v>89</v>
      </c>
    </row>
    <row r="266" spans="1:9" ht="13.8" hidden="1" customHeight="1">
      <c r="A266" s="374" t="s">
        <v>1067</v>
      </c>
      <c r="B266" s="374" t="s">
        <v>1068</v>
      </c>
      <c r="C266" s="374" t="s">
        <v>457</v>
      </c>
      <c r="D266" s="368">
        <v>499999</v>
      </c>
      <c r="E266" s="368">
        <v>66.319999999999993</v>
      </c>
      <c r="F266" s="368">
        <v>499999</v>
      </c>
      <c r="G266" s="372">
        <f t="shared" si="4"/>
        <v>13</v>
      </c>
      <c r="H266" s="441"/>
    </row>
    <row r="267" spans="1:9" ht="13.8" hidden="1" customHeight="1">
      <c r="A267" s="374" t="s">
        <v>1069</v>
      </c>
      <c r="B267" s="374" t="s">
        <v>1070</v>
      </c>
      <c r="C267" s="374" t="s">
        <v>457</v>
      </c>
      <c r="D267" s="368">
        <v>499999</v>
      </c>
      <c r="E267" s="368">
        <v>66.319999999999993</v>
      </c>
      <c r="F267" s="368">
        <v>499999</v>
      </c>
      <c r="G267" s="372">
        <f t="shared" si="4"/>
        <v>15</v>
      </c>
      <c r="H267" s="441"/>
      <c r="I267" s="370" t="s">
        <v>68</v>
      </c>
    </row>
    <row r="268" spans="1:9" ht="13.8" hidden="1" customHeight="1">
      <c r="A268" s="374" t="s">
        <v>1071</v>
      </c>
      <c r="B268" s="374" t="s">
        <v>1072</v>
      </c>
      <c r="C268" s="374" t="s">
        <v>457</v>
      </c>
      <c r="D268" s="368">
        <v>15339046</v>
      </c>
      <c r="E268" s="368">
        <v>2034.46</v>
      </c>
      <c r="F268" s="368">
        <v>15339046</v>
      </c>
      <c r="G268" s="372">
        <f t="shared" si="4"/>
        <v>13</v>
      </c>
      <c r="H268" s="441"/>
      <c r="I268" s="376"/>
    </row>
    <row r="269" spans="1:9" ht="13.8" customHeight="1">
      <c r="A269" s="374" t="s">
        <v>1073</v>
      </c>
      <c r="B269" s="374" t="s">
        <v>1074</v>
      </c>
      <c r="C269" s="374" t="s">
        <v>229</v>
      </c>
      <c r="D269" s="368">
        <v>2041.67</v>
      </c>
      <c r="E269" s="368">
        <v>2041.67</v>
      </c>
      <c r="F269" s="368">
        <v>15339046</v>
      </c>
      <c r="G269" s="372">
        <f t="shared" si="4"/>
        <v>15</v>
      </c>
      <c r="H269" s="441"/>
      <c r="I269" s="370" t="s">
        <v>89</v>
      </c>
    </row>
    <row r="270" spans="1:9" ht="13.8" hidden="1" customHeight="1">
      <c r="A270" s="374" t="s">
        <v>730</v>
      </c>
      <c r="B270" s="374" t="s">
        <v>1075</v>
      </c>
      <c r="C270" s="374" t="s">
        <v>457</v>
      </c>
      <c r="D270" s="368">
        <v>63057390</v>
      </c>
      <c r="E270" s="368">
        <v>8363.4699999999993</v>
      </c>
      <c r="F270" s="368">
        <v>63057390</v>
      </c>
      <c r="G270" s="372">
        <f t="shared" si="4"/>
        <v>11</v>
      </c>
      <c r="H270" s="441"/>
    </row>
    <row r="271" spans="1:9" ht="13.8" hidden="1" customHeight="1">
      <c r="A271" s="374" t="s">
        <v>1076</v>
      </c>
      <c r="B271" s="374" t="s">
        <v>1077</v>
      </c>
      <c r="C271" s="374" t="s">
        <v>457</v>
      </c>
      <c r="D271" s="368">
        <v>40346748</v>
      </c>
      <c r="E271" s="368">
        <v>5351.3</v>
      </c>
      <c r="F271" s="368">
        <v>40346748</v>
      </c>
      <c r="G271" s="372">
        <f t="shared" si="4"/>
        <v>13</v>
      </c>
      <c r="H271" s="441"/>
    </row>
    <row r="272" spans="1:9" ht="13.8">
      <c r="A272" s="374" t="s">
        <v>732</v>
      </c>
      <c r="B272" s="374" t="s">
        <v>763</v>
      </c>
      <c r="C272" s="374" t="s">
        <v>457</v>
      </c>
      <c r="D272" s="368">
        <v>40346748</v>
      </c>
      <c r="E272" s="368">
        <v>5351.3</v>
      </c>
      <c r="F272" s="368">
        <v>40346748</v>
      </c>
      <c r="G272" s="372">
        <f t="shared" si="4"/>
        <v>15</v>
      </c>
      <c r="H272" s="441"/>
      <c r="I272" s="370" t="s">
        <v>89</v>
      </c>
    </row>
    <row r="273" spans="1:9" ht="13.8" hidden="1">
      <c r="A273" s="374" t="s">
        <v>1078</v>
      </c>
      <c r="B273" s="374" t="s">
        <v>1079</v>
      </c>
      <c r="C273" s="374" t="s">
        <v>457</v>
      </c>
      <c r="D273" s="368">
        <v>22710642</v>
      </c>
      <c r="E273" s="368">
        <v>3012.17</v>
      </c>
      <c r="F273" s="368">
        <v>22710642</v>
      </c>
      <c r="G273" s="372">
        <f t="shared" si="4"/>
        <v>13</v>
      </c>
      <c r="H273" s="441"/>
    </row>
    <row r="274" spans="1:9" ht="13.8">
      <c r="A274" s="374" t="s">
        <v>1080</v>
      </c>
      <c r="B274" s="374" t="s">
        <v>764</v>
      </c>
      <c r="C274" s="374" t="s">
        <v>457</v>
      </c>
      <c r="D274" s="368">
        <v>22710642</v>
      </c>
      <c r="E274" s="368">
        <v>3012.17</v>
      </c>
      <c r="F274" s="368">
        <v>22710642</v>
      </c>
      <c r="G274" s="372">
        <f t="shared" si="4"/>
        <v>15</v>
      </c>
      <c r="H274" s="441"/>
      <c r="I274" s="370" t="s">
        <v>89</v>
      </c>
    </row>
    <row r="275" spans="1:9" ht="13.8" hidden="1">
      <c r="A275" s="374" t="s">
        <v>734</v>
      </c>
      <c r="B275" s="374" t="s">
        <v>1081</v>
      </c>
      <c r="C275" s="374" t="s">
        <v>457</v>
      </c>
      <c r="D275" s="368">
        <v>473122796</v>
      </c>
      <c r="E275" s="368">
        <v>62751.54</v>
      </c>
      <c r="F275" s="368">
        <v>473122796</v>
      </c>
      <c r="G275" s="372">
        <f t="shared" si="4"/>
        <v>11</v>
      </c>
      <c r="H275" s="441"/>
    </row>
    <row r="276" spans="1:9" ht="13.8" hidden="1">
      <c r="A276" s="374" t="s">
        <v>1082</v>
      </c>
      <c r="B276" s="374" t="s">
        <v>754</v>
      </c>
      <c r="C276" s="374" t="s">
        <v>457</v>
      </c>
      <c r="D276" s="368">
        <v>29582977</v>
      </c>
      <c r="E276" s="368">
        <v>3923.67</v>
      </c>
      <c r="F276" s="368">
        <v>29582977</v>
      </c>
      <c r="G276" s="372">
        <f t="shared" si="4"/>
        <v>13</v>
      </c>
      <c r="H276" s="441"/>
    </row>
    <row r="277" spans="1:9" ht="13.8">
      <c r="A277" s="374" t="s">
        <v>1083</v>
      </c>
      <c r="B277" s="374" t="s">
        <v>755</v>
      </c>
      <c r="C277" s="374" t="s">
        <v>229</v>
      </c>
      <c r="D277" s="368">
        <v>4004.55</v>
      </c>
      <c r="E277" s="368">
        <v>4004.55</v>
      </c>
      <c r="F277" s="368">
        <v>29582977</v>
      </c>
      <c r="G277" s="372">
        <f t="shared" si="4"/>
        <v>15</v>
      </c>
      <c r="H277" s="441"/>
      <c r="I277" s="370" t="s">
        <v>89</v>
      </c>
    </row>
    <row r="278" spans="1:9" ht="13.8" hidden="1">
      <c r="A278" s="374" t="s">
        <v>1084</v>
      </c>
      <c r="B278" s="374" t="s">
        <v>1085</v>
      </c>
      <c r="C278" s="374" t="s">
        <v>457</v>
      </c>
      <c r="D278" s="368">
        <v>129829</v>
      </c>
      <c r="E278" s="368">
        <v>17.22</v>
      </c>
      <c r="F278" s="368">
        <v>129829</v>
      </c>
      <c r="G278" s="372">
        <f t="shared" si="4"/>
        <v>13</v>
      </c>
      <c r="H278" s="441"/>
    </row>
    <row r="279" spans="1:9" ht="13.8">
      <c r="A279" s="374" t="s">
        <v>1086</v>
      </c>
      <c r="B279" s="374" t="s">
        <v>1087</v>
      </c>
      <c r="C279" s="374" t="s">
        <v>457</v>
      </c>
      <c r="D279" s="368">
        <v>129829</v>
      </c>
      <c r="E279" s="368">
        <v>17.22</v>
      </c>
      <c r="F279" s="368">
        <v>129829</v>
      </c>
      <c r="G279" s="372">
        <f t="shared" si="4"/>
        <v>15</v>
      </c>
      <c r="H279" s="441"/>
      <c r="I279" s="370" t="s">
        <v>89</v>
      </c>
    </row>
    <row r="280" spans="1:9" ht="13.8" hidden="1">
      <c r="A280" s="374" t="s">
        <v>1088</v>
      </c>
      <c r="B280" s="374" t="s">
        <v>122</v>
      </c>
      <c r="C280" s="374" t="s">
        <v>457</v>
      </c>
      <c r="D280" s="368">
        <v>53997000</v>
      </c>
      <c r="E280" s="368">
        <v>7161.77</v>
      </c>
      <c r="F280" s="368">
        <v>53997000</v>
      </c>
      <c r="G280" s="372">
        <f t="shared" si="4"/>
        <v>13</v>
      </c>
      <c r="H280" s="441"/>
    </row>
    <row r="281" spans="1:9" ht="13.8">
      <c r="A281" s="374" t="s">
        <v>1089</v>
      </c>
      <c r="B281" s="374" t="s">
        <v>758</v>
      </c>
      <c r="C281" s="374" t="s">
        <v>457</v>
      </c>
      <c r="D281" s="368">
        <v>53997000</v>
      </c>
      <c r="E281" s="368">
        <v>7161.77</v>
      </c>
      <c r="F281" s="368">
        <v>53997000</v>
      </c>
      <c r="G281" s="372">
        <f t="shared" si="4"/>
        <v>15</v>
      </c>
      <c r="H281" s="441"/>
      <c r="I281" s="370" t="s">
        <v>89</v>
      </c>
    </row>
    <row r="282" spans="1:9" ht="13.8" hidden="1">
      <c r="A282" s="374" t="s">
        <v>1090</v>
      </c>
      <c r="B282" s="374" t="s">
        <v>1091</v>
      </c>
      <c r="C282" s="374" t="s">
        <v>457</v>
      </c>
      <c r="D282" s="368">
        <v>6720014</v>
      </c>
      <c r="E282" s="368">
        <v>891.29</v>
      </c>
      <c r="F282" s="368">
        <v>6720014</v>
      </c>
      <c r="G282" s="372">
        <f t="shared" si="4"/>
        <v>13</v>
      </c>
      <c r="H282" s="441"/>
    </row>
    <row r="283" spans="1:9" ht="13.8">
      <c r="A283" s="374" t="s">
        <v>1092</v>
      </c>
      <c r="B283" s="374" t="s">
        <v>1093</v>
      </c>
      <c r="C283" s="374" t="s">
        <v>457</v>
      </c>
      <c r="D283" s="368">
        <v>6720014</v>
      </c>
      <c r="E283" s="368">
        <v>891.29</v>
      </c>
      <c r="F283" s="368">
        <v>6720014</v>
      </c>
      <c r="G283" s="372">
        <f t="shared" si="4"/>
        <v>15</v>
      </c>
      <c r="H283" s="441"/>
      <c r="I283" s="370" t="s">
        <v>89</v>
      </c>
    </row>
    <row r="284" spans="1:9" ht="13.8" hidden="1">
      <c r="A284" s="374" t="s">
        <v>1094</v>
      </c>
      <c r="B284" s="374" t="s">
        <v>1095</v>
      </c>
      <c r="C284" s="374" t="s">
        <v>457</v>
      </c>
      <c r="D284" s="368">
        <v>13636362</v>
      </c>
      <c r="E284" s="368">
        <v>1808.63</v>
      </c>
      <c r="F284" s="368">
        <v>13636362</v>
      </c>
      <c r="G284" s="372">
        <f t="shared" si="4"/>
        <v>13</v>
      </c>
      <c r="H284" s="441"/>
    </row>
    <row r="285" spans="1:9" ht="13.8">
      <c r="A285" s="374" t="s">
        <v>1096</v>
      </c>
      <c r="B285" s="374" t="s">
        <v>1097</v>
      </c>
      <c r="C285" s="374" t="s">
        <v>457</v>
      </c>
      <c r="D285" s="368">
        <v>13636362</v>
      </c>
      <c r="E285" s="368">
        <v>1808.63</v>
      </c>
      <c r="F285" s="368">
        <v>13636362</v>
      </c>
      <c r="G285" s="372">
        <f t="shared" si="4"/>
        <v>15</v>
      </c>
      <c r="H285" s="441"/>
      <c r="I285" s="370" t="s">
        <v>89</v>
      </c>
    </row>
    <row r="286" spans="1:9" ht="13.8" hidden="1">
      <c r="A286" s="374" t="s">
        <v>1098</v>
      </c>
      <c r="B286" s="374" t="s">
        <v>786</v>
      </c>
      <c r="C286" s="374" t="s">
        <v>457</v>
      </c>
      <c r="D286" s="368">
        <v>36688650</v>
      </c>
      <c r="E286" s="368">
        <v>4866.1099999999997</v>
      </c>
      <c r="F286" s="368">
        <v>36688650</v>
      </c>
      <c r="G286" s="372">
        <f t="shared" si="4"/>
        <v>13</v>
      </c>
      <c r="H286" s="441"/>
    </row>
    <row r="287" spans="1:9" ht="13.8">
      <c r="A287" s="374" t="s">
        <v>1099</v>
      </c>
      <c r="B287" s="374" t="s">
        <v>787</v>
      </c>
      <c r="C287" s="374" t="s">
        <v>457</v>
      </c>
      <c r="D287" s="368">
        <v>36688650</v>
      </c>
      <c r="E287" s="368">
        <v>4866.1099999999997</v>
      </c>
      <c r="F287" s="368">
        <v>36688650</v>
      </c>
      <c r="G287" s="372">
        <f t="shared" si="4"/>
        <v>15</v>
      </c>
      <c r="H287" s="441"/>
      <c r="I287" s="370" t="s">
        <v>89</v>
      </c>
    </row>
    <row r="288" spans="1:9" ht="13.8" hidden="1">
      <c r="A288" s="374" t="s">
        <v>1100</v>
      </c>
      <c r="B288" s="374" t="s">
        <v>759</v>
      </c>
      <c r="C288" s="374" t="s">
        <v>457</v>
      </c>
      <c r="D288" s="368">
        <v>8688127</v>
      </c>
      <c r="E288" s="368">
        <v>1152.33</v>
      </c>
      <c r="F288" s="368">
        <v>8688127</v>
      </c>
      <c r="G288" s="372">
        <f t="shared" si="4"/>
        <v>13</v>
      </c>
      <c r="H288" s="441"/>
    </row>
    <row r="289" spans="1:9" ht="13.8">
      <c r="A289" s="374" t="s">
        <v>1101</v>
      </c>
      <c r="B289" s="374" t="s">
        <v>760</v>
      </c>
      <c r="C289" s="374" t="s">
        <v>457</v>
      </c>
      <c r="D289" s="368">
        <v>8688127</v>
      </c>
      <c r="E289" s="368">
        <v>1152.33</v>
      </c>
      <c r="F289" s="368">
        <v>8688127</v>
      </c>
      <c r="G289" s="372">
        <f t="shared" si="4"/>
        <v>15</v>
      </c>
      <c r="H289" s="441"/>
      <c r="I289" s="370" t="s">
        <v>89</v>
      </c>
    </row>
    <row r="290" spans="1:9" ht="13.8" hidden="1">
      <c r="A290" s="374" t="s">
        <v>1102</v>
      </c>
      <c r="B290" s="374" t="s">
        <v>1103</v>
      </c>
      <c r="C290" s="374" t="s">
        <v>457</v>
      </c>
      <c r="D290" s="368">
        <v>864703</v>
      </c>
      <c r="E290" s="368">
        <v>114.69</v>
      </c>
      <c r="F290" s="368">
        <v>864703</v>
      </c>
      <c r="G290" s="372">
        <f t="shared" si="4"/>
        <v>13</v>
      </c>
      <c r="H290" s="441"/>
    </row>
    <row r="291" spans="1:9" ht="13.8">
      <c r="A291" s="374" t="s">
        <v>1104</v>
      </c>
      <c r="B291" s="374" t="s">
        <v>1105</v>
      </c>
      <c r="C291" s="374" t="s">
        <v>457</v>
      </c>
      <c r="D291" s="368">
        <v>864703</v>
      </c>
      <c r="E291" s="368">
        <v>114.69</v>
      </c>
      <c r="F291" s="368">
        <v>864703</v>
      </c>
      <c r="G291" s="372">
        <f t="shared" si="4"/>
        <v>15</v>
      </c>
      <c r="H291" s="441"/>
      <c r="I291" s="370" t="s">
        <v>89</v>
      </c>
    </row>
    <row r="292" spans="1:9" ht="13.8" hidden="1">
      <c r="A292" s="374" t="s">
        <v>1106</v>
      </c>
      <c r="B292" s="374" t="s">
        <v>765</v>
      </c>
      <c r="C292" s="374" t="s">
        <v>457</v>
      </c>
      <c r="D292" s="368">
        <v>193242644</v>
      </c>
      <c r="E292" s="368">
        <v>25630.29</v>
      </c>
      <c r="F292" s="368">
        <v>193242644</v>
      </c>
      <c r="G292" s="372">
        <f t="shared" si="4"/>
        <v>13</v>
      </c>
      <c r="H292" s="441"/>
    </row>
    <row r="293" spans="1:9" ht="13.8">
      <c r="A293" s="374" t="s">
        <v>1107</v>
      </c>
      <c r="B293" s="374" t="s">
        <v>766</v>
      </c>
      <c r="C293" s="374" t="s">
        <v>229</v>
      </c>
      <c r="D293" s="368">
        <v>25985.32</v>
      </c>
      <c r="E293" s="368">
        <v>25985.32</v>
      </c>
      <c r="F293" s="368">
        <v>193242644</v>
      </c>
      <c r="G293" s="372">
        <f t="shared" si="4"/>
        <v>15</v>
      </c>
      <c r="H293" s="441"/>
      <c r="I293" s="370" t="s">
        <v>89</v>
      </c>
    </row>
    <row r="294" spans="1:9" ht="13.8" hidden="1">
      <c r="A294" s="374" t="s">
        <v>1108</v>
      </c>
      <c r="B294" s="374" t="s">
        <v>767</v>
      </c>
      <c r="C294" s="374" t="s">
        <v>457</v>
      </c>
      <c r="D294" s="368">
        <v>1001549</v>
      </c>
      <c r="E294" s="368">
        <v>132.84</v>
      </c>
      <c r="F294" s="368">
        <v>1001549</v>
      </c>
      <c r="G294" s="372">
        <f t="shared" si="4"/>
        <v>13</v>
      </c>
      <c r="H294" s="441"/>
    </row>
    <row r="295" spans="1:9" ht="13.8">
      <c r="A295" s="374" t="s">
        <v>1109</v>
      </c>
      <c r="B295" s="374" t="s">
        <v>768</v>
      </c>
      <c r="C295" s="374" t="s">
        <v>457</v>
      </c>
      <c r="D295" s="368">
        <v>1001549</v>
      </c>
      <c r="E295" s="368">
        <v>132.84</v>
      </c>
      <c r="F295" s="368">
        <v>1001549</v>
      </c>
      <c r="G295" s="372">
        <f t="shared" si="4"/>
        <v>15</v>
      </c>
      <c r="H295" s="441"/>
      <c r="I295" s="370" t="s">
        <v>89</v>
      </c>
    </row>
    <row r="296" spans="1:9" ht="13.8" hidden="1">
      <c r="A296" s="374" t="s">
        <v>1110</v>
      </c>
      <c r="B296" s="374" t="s">
        <v>769</v>
      </c>
      <c r="C296" s="374" t="s">
        <v>457</v>
      </c>
      <c r="D296" s="368">
        <v>38972248</v>
      </c>
      <c r="E296" s="368">
        <v>5168.99</v>
      </c>
      <c r="F296" s="368">
        <v>38972248</v>
      </c>
      <c r="G296" s="372">
        <f t="shared" si="4"/>
        <v>13</v>
      </c>
      <c r="H296" s="441"/>
    </row>
    <row r="297" spans="1:9" ht="13.8">
      <c r="A297" s="374" t="s">
        <v>1111</v>
      </c>
      <c r="B297" s="374" t="s">
        <v>770</v>
      </c>
      <c r="C297" s="374" t="s">
        <v>457</v>
      </c>
      <c r="D297" s="368">
        <v>38972248</v>
      </c>
      <c r="E297" s="368">
        <v>5168.99</v>
      </c>
      <c r="F297" s="368">
        <v>38972248</v>
      </c>
      <c r="G297" s="372">
        <f t="shared" si="4"/>
        <v>15</v>
      </c>
      <c r="H297" s="441"/>
      <c r="I297" s="370" t="s">
        <v>89</v>
      </c>
    </row>
    <row r="298" spans="1:9" ht="13.8" hidden="1">
      <c r="A298" s="374" t="s">
        <v>1112</v>
      </c>
      <c r="B298" s="374" t="s">
        <v>776</v>
      </c>
      <c r="C298" s="374" t="s">
        <v>457</v>
      </c>
      <c r="D298" s="368">
        <v>2141164</v>
      </c>
      <c r="E298" s="368">
        <v>283.99</v>
      </c>
      <c r="F298" s="368">
        <v>2141164</v>
      </c>
      <c r="G298" s="372">
        <f t="shared" si="4"/>
        <v>13</v>
      </c>
      <c r="H298" s="441"/>
    </row>
    <row r="299" spans="1:9" ht="13.8">
      <c r="A299" s="374" t="s">
        <v>1113</v>
      </c>
      <c r="B299" s="374" t="s">
        <v>777</v>
      </c>
      <c r="C299" s="374" t="s">
        <v>457</v>
      </c>
      <c r="D299" s="368">
        <v>2141164</v>
      </c>
      <c r="E299" s="368">
        <v>283.99</v>
      </c>
      <c r="F299" s="368">
        <v>2141164</v>
      </c>
      <c r="G299" s="372">
        <f t="shared" si="4"/>
        <v>15</v>
      </c>
      <c r="H299" s="441"/>
      <c r="I299" s="370" t="s">
        <v>89</v>
      </c>
    </row>
    <row r="300" spans="1:9" ht="13.8" hidden="1">
      <c r="A300" s="374" t="s">
        <v>1114</v>
      </c>
      <c r="B300" s="374" t="s">
        <v>778</v>
      </c>
      <c r="C300" s="374" t="s">
        <v>457</v>
      </c>
      <c r="D300" s="368">
        <v>6884266</v>
      </c>
      <c r="E300" s="368">
        <v>913.08</v>
      </c>
      <c r="F300" s="368">
        <v>6884266</v>
      </c>
      <c r="G300" s="372">
        <f t="shared" si="4"/>
        <v>13</v>
      </c>
      <c r="H300" s="441"/>
    </row>
    <row r="301" spans="1:9" ht="13.8">
      <c r="A301" s="374" t="s">
        <v>1115</v>
      </c>
      <c r="B301" s="374" t="s">
        <v>779</v>
      </c>
      <c r="C301" s="374" t="s">
        <v>457</v>
      </c>
      <c r="D301" s="368">
        <v>6884266</v>
      </c>
      <c r="E301" s="368">
        <v>913.08</v>
      </c>
      <c r="F301" s="368">
        <v>6884266</v>
      </c>
      <c r="G301" s="372">
        <f t="shared" si="4"/>
        <v>15</v>
      </c>
      <c r="H301" s="441"/>
      <c r="I301" s="370" t="s">
        <v>89</v>
      </c>
    </row>
    <row r="302" spans="1:9" ht="13.8" hidden="1">
      <c r="A302" s="374" t="s">
        <v>1116</v>
      </c>
      <c r="B302" s="374" t="s">
        <v>1117</v>
      </c>
      <c r="C302" s="374" t="s">
        <v>457</v>
      </c>
      <c r="D302" s="368">
        <v>345900</v>
      </c>
      <c r="E302" s="368">
        <v>45.88</v>
      </c>
      <c r="F302" s="368">
        <v>345900</v>
      </c>
      <c r="G302" s="372">
        <f t="shared" si="4"/>
        <v>13</v>
      </c>
      <c r="H302" s="441"/>
    </row>
    <row r="303" spans="1:9" ht="13.8">
      <c r="A303" s="374" t="s">
        <v>1118</v>
      </c>
      <c r="B303" s="374" t="s">
        <v>1119</v>
      </c>
      <c r="C303" s="374" t="s">
        <v>457</v>
      </c>
      <c r="D303" s="368">
        <v>345900</v>
      </c>
      <c r="E303" s="368">
        <v>45.88</v>
      </c>
      <c r="F303" s="368">
        <v>345900</v>
      </c>
      <c r="G303" s="372">
        <f t="shared" si="4"/>
        <v>15</v>
      </c>
      <c r="H303" s="441"/>
      <c r="I303" s="370" t="s">
        <v>89</v>
      </c>
    </row>
    <row r="304" spans="1:9" ht="13.8" hidden="1">
      <c r="A304" s="374" t="s">
        <v>1120</v>
      </c>
      <c r="B304" s="374" t="s">
        <v>780</v>
      </c>
      <c r="C304" s="374" t="s">
        <v>457</v>
      </c>
      <c r="D304" s="368">
        <v>4257200</v>
      </c>
      <c r="E304" s="368">
        <v>564.64</v>
      </c>
      <c r="F304" s="368">
        <v>4257200</v>
      </c>
      <c r="G304" s="372">
        <f t="shared" si="4"/>
        <v>13</v>
      </c>
      <c r="H304" s="441"/>
    </row>
    <row r="305" spans="1:9" ht="13.8">
      <c r="A305" s="374" t="s">
        <v>1121</v>
      </c>
      <c r="B305" s="374" t="s">
        <v>781</v>
      </c>
      <c r="C305" s="374" t="s">
        <v>457</v>
      </c>
      <c r="D305" s="368">
        <v>4257200</v>
      </c>
      <c r="E305" s="368">
        <v>564.64</v>
      </c>
      <c r="F305" s="368">
        <v>4257200</v>
      </c>
      <c r="G305" s="372">
        <f t="shared" si="4"/>
        <v>15</v>
      </c>
      <c r="H305" s="441"/>
      <c r="I305" s="370" t="s">
        <v>89</v>
      </c>
    </row>
    <row r="306" spans="1:9" ht="13.8" hidden="1">
      <c r="A306" s="374" t="s">
        <v>1122</v>
      </c>
      <c r="B306" s="374" t="s">
        <v>1123</v>
      </c>
      <c r="C306" s="374" t="s">
        <v>457</v>
      </c>
      <c r="D306" s="368">
        <v>190909</v>
      </c>
      <c r="E306" s="368">
        <v>25.32</v>
      </c>
      <c r="F306" s="368">
        <v>190909</v>
      </c>
      <c r="G306" s="372">
        <f t="shared" si="4"/>
        <v>13</v>
      </c>
      <c r="H306" s="441"/>
    </row>
    <row r="307" spans="1:9" ht="13.8">
      <c r="A307" s="374" t="s">
        <v>1124</v>
      </c>
      <c r="B307" s="374" t="s">
        <v>1125</v>
      </c>
      <c r="C307" s="374" t="s">
        <v>457</v>
      </c>
      <c r="D307" s="368">
        <v>190909</v>
      </c>
      <c r="E307" s="368">
        <v>25.32</v>
      </c>
      <c r="F307" s="368">
        <v>190909</v>
      </c>
      <c r="G307" s="372">
        <f t="shared" si="4"/>
        <v>15</v>
      </c>
      <c r="H307" s="441"/>
      <c r="I307" s="370" t="s">
        <v>89</v>
      </c>
    </row>
    <row r="308" spans="1:9" ht="13.8" hidden="1">
      <c r="A308" s="374" t="s">
        <v>1126</v>
      </c>
      <c r="B308" s="374" t="s">
        <v>124</v>
      </c>
      <c r="C308" s="374" t="s">
        <v>457</v>
      </c>
      <c r="D308" s="368">
        <v>14640000</v>
      </c>
      <c r="E308" s="368">
        <v>1941.74</v>
      </c>
      <c r="F308" s="368">
        <v>14640000</v>
      </c>
      <c r="G308" s="372">
        <f t="shared" si="4"/>
        <v>13</v>
      </c>
      <c r="H308" s="441"/>
    </row>
    <row r="309" spans="1:9" ht="13.8">
      <c r="A309" s="374" t="s">
        <v>1127</v>
      </c>
      <c r="B309" s="374" t="s">
        <v>1128</v>
      </c>
      <c r="C309" s="374" t="s">
        <v>457</v>
      </c>
      <c r="D309" s="368">
        <v>14640000</v>
      </c>
      <c r="E309" s="368">
        <v>1941.74</v>
      </c>
      <c r="F309" s="368">
        <v>14640000</v>
      </c>
      <c r="G309" s="372">
        <f t="shared" si="4"/>
        <v>15</v>
      </c>
      <c r="H309" s="441"/>
      <c r="I309" s="370" t="s">
        <v>89</v>
      </c>
    </row>
    <row r="310" spans="1:9" ht="13.8" hidden="1">
      <c r="A310" s="374" t="s">
        <v>1129</v>
      </c>
      <c r="B310" s="374" t="s">
        <v>1130</v>
      </c>
      <c r="C310" s="374" t="s">
        <v>457</v>
      </c>
      <c r="D310" s="368">
        <v>5672727</v>
      </c>
      <c r="E310" s="368">
        <v>752.39</v>
      </c>
      <c r="F310" s="368">
        <v>5672727</v>
      </c>
      <c r="G310" s="372">
        <f t="shared" si="4"/>
        <v>13</v>
      </c>
      <c r="H310" s="441"/>
    </row>
    <row r="311" spans="1:9" ht="13.8">
      <c r="A311" s="374" t="s">
        <v>1131</v>
      </c>
      <c r="B311" s="374" t="s">
        <v>1132</v>
      </c>
      <c r="C311" s="374" t="s">
        <v>457</v>
      </c>
      <c r="D311" s="368">
        <v>5672727</v>
      </c>
      <c r="E311" s="368">
        <v>752.39</v>
      </c>
      <c r="F311" s="368">
        <v>5672727</v>
      </c>
      <c r="G311" s="372">
        <f t="shared" si="4"/>
        <v>15</v>
      </c>
      <c r="H311" s="441"/>
      <c r="I311" s="370" t="s">
        <v>89</v>
      </c>
    </row>
    <row r="312" spans="1:9" ht="13.8" hidden="1">
      <c r="A312" s="374" t="s">
        <v>1133</v>
      </c>
      <c r="B312" s="374" t="s">
        <v>788</v>
      </c>
      <c r="C312" s="374" t="s">
        <v>457</v>
      </c>
      <c r="D312" s="368">
        <v>4772727</v>
      </c>
      <c r="E312" s="368">
        <v>633.02</v>
      </c>
      <c r="F312" s="368">
        <v>4772727</v>
      </c>
      <c r="G312" s="372">
        <f t="shared" si="4"/>
        <v>13</v>
      </c>
      <c r="H312" s="441"/>
    </row>
    <row r="313" spans="1:9" ht="13.8">
      <c r="A313" s="374" t="s">
        <v>1134</v>
      </c>
      <c r="B313" s="374" t="s">
        <v>789</v>
      </c>
      <c r="C313" s="374" t="s">
        <v>457</v>
      </c>
      <c r="D313" s="368">
        <v>4772727</v>
      </c>
      <c r="E313" s="368">
        <v>633.02</v>
      </c>
      <c r="F313" s="368">
        <v>4772727</v>
      </c>
      <c r="G313" s="372">
        <f t="shared" si="4"/>
        <v>15</v>
      </c>
      <c r="H313" s="441"/>
      <c r="I313" s="370" t="s">
        <v>89</v>
      </c>
    </row>
    <row r="314" spans="1:9" ht="13.8" hidden="1">
      <c r="A314" s="374" t="s">
        <v>1135</v>
      </c>
      <c r="B314" s="374" t="s">
        <v>216</v>
      </c>
      <c r="C314" s="374" t="s">
        <v>457</v>
      </c>
      <c r="D314" s="368">
        <v>28220771</v>
      </c>
      <c r="E314" s="368">
        <v>3743</v>
      </c>
      <c r="F314" s="368">
        <v>28220771</v>
      </c>
      <c r="G314" s="372">
        <f t="shared" si="4"/>
        <v>13</v>
      </c>
      <c r="H314" s="441"/>
    </row>
    <row r="315" spans="1:9" ht="13.8">
      <c r="A315" s="374" t="s">
        <v>1136</v>
      </c>
      <c r="B315" s="374" t="s">
        <v>790</v>
      </c>
      <c r="C315" s="374" t="s">
        <v>229</v>
      </c>
      <c r="D315" s="368">
        <v>3823.22</v>
      </c>
      <c r="E315" s="368">
        <v>3823.22</v>
      </c>
      <c r="F315" s="368">
        <v>28220771</v>
      </c>
      <c r="G315" s="372">
        <f t="shared" si="4"/>
        <v>15</v>
      </c>
      <c r="H315" s="441"/>
      <c r="I315" s="370" t="s">
        <v>89</v>
      </c>
    </row>
    <row r="316" spans="1:9" ht="13.8" hidden="1">
      <c r="A316" s="374" t="s">
        <v>1137</v>
      </c>
      <c r="B316" s="374" t="s">
        <v>791</v>
      </c>
      <c r="C316" s="374" t="s">
        <v>457</v>
      </c>
      <c r="D316" s="368">
        <v>12102704</v>
      </c>
      <c r="E316" s="368">
        <v>1605.21</v>
      </c>
      <c r="F316" s="368">
        <v>12102704</v>
      </c>
      <c r="G316" s="372">
        <f t="shared" si="4"/>
        <v>13</v>
      </c>
      <c r="H316" s="441"/>
    </row>
    <row r="317" spans="1:9" ht="13.8">
      <c r="A317" s="374" t="s">
        <v>1138</v>
      </c>
      <c r="B317" s="374" t="s">
        <v>792</v>
      </c>
      <c r="C317" s="374" t="s">
        <v>229</v>
      </c>
      <c r="D317" s="368">
        <v>1654.79</v>
      </c>
      <c r="E317" s="368">
        <v>1654.79</v>
      </c>
      <c r="F317" s="368">
        <v>12102704</v>
      </c>
      <c r="G317" s="372">
        <f t="shared" si="4"/>
        <v>15</v>
      </c>
      <c r="H317" s="441"/>
      <c r="I317" s="370" t="s">
        <v>89</v>
      </c>
    </row>
    <row r="318" spans="1:9" ht="13.8" hidden="1">
      <c r="A318" s="374" t="s">
        <v>1139</v>
      </c>
      <c r="B318" s="374" t="s">
        <v>793</v>
      </c>
      <c r="C318" s="374" t="s">
        <v>457</v>
      </c>
      <c r="D318" s="368">
        <v>1549092</v>
      </c>
      <c r="E318" s="368">
        <v>205.46</v>
      </c>
      <c r="F318" s="368">
        <v>1549092</v>
      </c>
      <c r="G318" s="372">
        <f t="shared" si="4"/>
        <v>13</v>
      </c>
      <c r="H318" s="441"/>
    </row>
    <row r="319" spans="1:9" ht="13.8">
      <c r="A319" s="374" t="s">
        <v>1140</v>
      </c>
      <c r="B319" s="374" t="s">
        <v>794</v>
      </c>
      <c r="C319" s="374" t="s">
        <v>457</v>
      </c>
      <c r="D319" s="368">
        <v>1549092</v>
      </c>
      <c r="E319" s="368">
        <v>205.46</v>
      </c>
      <c r="F319" s="368">
        <v>1549092</v>
      </c>
      <c r="G319" s="372">
        <f t="shared" si="4"/>
        <v>15</v>
      </c>
      <c r="H319" s="441"/>
      <c r="I319" s="370" t="s">
        <v>89</v>
      </c>
    </row>
    <row r="320" spans="1:9" ht="13.8" hidden="1">
      <c r="A320" s="374" t="s">
        <v>1141</v>
      </c>
      <c r="B320" s="374" t="s">
        <v>1142</v>
      </c>
      <c r="C320" s="374" t="s">
        <v>457</v>
      </c>
      <c r="D320" s="368">
        <v>8821226</v>
      </c>
      <c r="E320" s="368">
        <v>1169.98</v>
      </c>
      <c r="F320" s="368">
        <v>8821226</v>
      </c>
      <c r="G320" s="372">
        <f t="shared" si="4"/>
        <v>13</v>
      </c>
      <c r="H320" s="441"/>
    </row>
    <row r="321" spans="1:9" ht="13.8">
      <c r="A321" s="374" t="s">
        <v>1143</v>
      </c>
      <c r="B321" s="374" t="s">
        <v>1144</v>
      </c>
      <c r="C321" s="374" t="s">
        <v>457</v>
      </c>
      <c r="D321" s="368">
        <v>8821226</v>
      </c>
      <c r="E321" s="368">
        <v>1169.98</v>
      </c>
      <c r="F321" s="368">
        <v>8821226</v>
      </c>
      <c r="G321" s="372">
        <f t="shared" si="4"/>
        <v>15</v>
      </c>
      <c r="H321" s="441"/>
      <c r="I321" s="370" t="s">
        <v>89</v>
      </c>
    </row>
    <row r="322" spans="1:9" ht="13.8" hidden="1">
      <c r="A322" s="374" t="s">
        <v>1145</v>
      </c>
      <c r="B322" s="374" t="s">
        <v>822</v>
      </c>
      <c r="C322" s="374" t="s">
        <v>457</v>
      </c>
      <c r="D322" s="368">
        <v>7</v>
      </c>
      <c r="E322" s="368">
        <v>0</v>
      </c>
      <c r="F322" s="368">
        <v>7</v>
      </c>
      <c r="G322" s="372">
        <f t="shared" ref="G322:G384" si="5">+LEN(A322)</f>
        <v>13</v>
      </c>
      <c r="H322" s="441"/>
    </row>
    <row r="323" spans="1:9" ht="13.8">
      <c r="A323" s="374" t="s">
        <v>1146</v>
      </c>
      <c r="B323" s="374" t="s">
        <v>823</v>
      </c>
      <c r="C323" s="374" t="s">
        <v>457</v>
      </c>
      <c r="D323" s="368">
        <v>7</v>
      </c>
      <c r="E323" s="368">
        <v>0</v>
      </c>
      <c r="F323" s="368">
        <v>7</v>
      </c>
      <c r="G323" s="372">
        <f t="shared" si="5"/>
        <v>15</v>
      </c>
      <c r="H323" s="441"/>
      <c r="I323" s="370" t="s">
        <v>89</v>
      </c>
    </row>
    <row r="324" spans="1:9" ht="13.8" hidden="1">
      <c r="A324" s="374" t="s">
        <v>1147</v>
      </c>
      <c r="B324" s="374" t="s">
        <v>725</v>
      </c>
      <c r="C324" s="374" t="s">
        <v>457</v>
      </c>
      <c r="D324" s="368">
        <v>109552263</v>
      </c>
      <c r="E324" s="368">
        <v>14530.21</v>
      </c>
      <c r="F324" s="368">
        <v>109552263</v>
      </c>
      <c r="G324" s="372">
        <f t="shared" si="5"/>
        <v>11</v>
      </c>
      <c r="H324" s="441"/>
    </row>
    <row r="325" spans="1:9" ht="13.8" hidden="1">
      <c r="A325" s="374" t="s">
        <v>1148</v>
      </c>
      <c r="B325" s="374" t="s">
        <v>725</v>
      </c>
      <c r="C325" s="374" t="s">
        <v>457</v>
      </c>
      <c r="D325" s="368">
        <v>109552263</v>
      </c>
      <c r="E325" s="368">
        <v>14530.21</v>
      </c>
      <c r="F325" s="368">
        <v>109552263</v>
      </c>
      <c r="G325" s="372">
        <f t="shared" si="5"/>
        <v>13</v>
      </c>
      <c r="H325" s="441"/>
    </row>
    <row r="326" spans="1:9" ht="13.8" hidden="1">
      <c r="A326" s="374" t="s">
        <v>1149</v>
      </c>
      <c r="B326" s="374" t="s">
        <v>1061</v>
      </c>
      <c r="C326" s="374" t="s">
        <v>457</v>
      </c>
      <c r="D326" s="368">
        <v>109552263</v>
      </c>
      <c r="E326" s="368">
        <v>14530.21</v>
      </c>
      <c r="F326" s="368">
        <v>109552263</v>
      </c>
      <c r="G326" s="372">
        <f t="shared" si="5"/>
        <v>15</v>
      </c>
      <c r="H326" s="441"/>
      <c r="I326" s="370" t="s">
        <v>88</v>
      </c>
    </row>
    <row r="327" spans="1:9" ht="13.8" hidden="1">
      <c r="A327" s="374" t="s">
        <v>1150</v>
      </c>
      <c r="B327" s="374" t="s">
        <v>1151</v>
      </c>
      <c r="C327" s="374" t="s">
        <v>457</v>
      </c>
      <c r="D327" s="368">
        <v>61588377</v>
      </c>
      <c r="E327" s="368">
        <v>8168.63</v>
      </c>
      <c r="F327" s="368">
        <v>61588377</v>
      </c>
      <c r="G327" s="372">
        <f t="shared" si="5"/>
        <v>11</v>
      </c>
      <c r="H327" s="441"/>
    </row>
    <row r="328" spans="1:9" ht="13.8" hidden="1">
      <c r="A328" s="374" t="s">
        <v>1152</v>
      </c>
      <c r="B328" s="374" t="s">
        <v>756</v>
      </c>
      <c r="C328" s="374" t="s">
        <v>457</v>
      </c>
      <c r="D328" s="368">
        <v>61588377</v>
      </c>
      <c r="E328" s="368">
        <v>8168.63</v>
      </c>
      <c r="F328" s="368">
        <v>61588377</v>
      </c>
      <c r="G328" s="372">
        <f t="shared" si="5"/>
        <v>13</v>
      </c>
      <c r="H328" s="441"/>
    </row>
    <row r="329" spans="1:9" ht="13.8">
      <c r="A329" s="374" t="s">
        <v>1153</v>
      </c>
      <c r="B329" s="374" t="s">
        <v>757</v>
      </c>
      <c r="C329" s="374" t="s">
        <v>457</v>
      </c>
      <c r="D329" s="368">
        <v>61588377</v>
      </c>
      <c r="E329" s="368">
        <v>8168.63</v>
      </c>
      <c r="F329" s="368">
        <v>61588377</v>
      </c>
      <c r="G329" s="372">
        <f t="shared" si="5"/>
        <v>15</v>
      </c>
      <c r="H329" s="441"/>
      <c r="I329" s="370" t="s">
        <v>89</v>
      </c>
    </row>
    <row r="330" spans="1:9" ht="13.8" hidden="1">
      <c r="A330" s="374" t="s">
        <v>1154</v>
      </c>
      <c r="B330" s="374" t="s">
        <v>1155</v>
      </c>
      <c r="C330" s="374" t="s">
        <v>457</v>
      </c>
      <c r="D330" s="368">
        <v>23613704</v>
      </c>
      <c r="E330" s="368">
        <v>3131.95</v>
      </c>
      <c r="F330" s="368">
        <v>23613704</v>
      </c>
      <c r="G330" s="372">
        <f t="shared" si="5"/>
        <v>11</v>
      </c>
      <c r="H330" s="441"/>
    </row>
    <row r="331" spans="1:9" ht="13.8" hidden="1">
      <c r="A331" s="374" t="s">
        <v>1156</v>
      </c>
      <c r="B331" s="374" t="s">
        <v>774</v>
      </c>
      <c r="C331" s="374" t="s">
        <v>457</v>
      </c>
      <c r="D331" s="368">
        <v>23151658</v>
      </c>
      <c r="E331" s="368">
        <v>3070.67</v>
      </c>
      <c r="F331" s="368">
        <v>23151658</v>
      </c>
      <c r="G331" s="372">
        <f t="shared" si="5"/>
        <v>13</v>
      </c>
      <c r="H331" s="441"/>
    </row>
    <row r="332" spans="1:9" ht="13.8">
      <c r="A332" s="374" t="s">
        <v>1157</v>
      </c>
      <c r="B332" s="374" t="s">
        <v>775</v>
      </c>
      <c r="C332" s="374" t="s">
        <v>457</v>
      </c>
      <c r="D332" s="368">
        <v>23151658</v>
      </c>
      <c r="E332" s="368">
        <v>3070.67</v>
      </c>
      <c r="F332" s="368">
        <v>23151658</v>
      </c>
      <c r="G332" s="372">
        <f t="shared" si="5"/>
        <v>15</v>
      </c>
      <c r="H332" s="441"/>
      <c r="I332" s="370" t="s">
        <v>89</v>
      </c>
    </row>
    <row r="333" spans="1:9" ht="13.8" hidden="1">
      <c r="A333" s="374" t="s">
        <v>1158</v>
      </c>
      <c r="B333" s="374" t="s">
        <v>1159</v>
      </c>
      <c r="C333" s="374" t="s">
        <v>457</v>
      </c>
      <c r="D333" s="368">
        <v>462046</v>
      </c>
      <c r="E333" s="368">
        <v>61.28</v>
      </c>
      <c r="F333" s="368">
        <v>462046</v>
      </c>
      <c r="G333" s="372">
        <f t="shared" si="5"/>
        <v>13</v>
      </c>
      <c r="H333" s="441"/>
    </row>
    <row r="334" spans="1:9" ht="13.8">
      <c r="A334" s="374" t="s">
        <v>1160</v>
      </c>
      <c r="B334" s="374" t="s">
        <v>1161</v>
      </c>
      <c r="C334" s="374" t="s">
        <v>457</v>
      </c>
      <c r="D334" s="368">
        <v>462046</v>
      </c>
      <c r="E334" s="368">
        <v>61.28</v>
      </c>
      <c r="F334" s="368">
        <v>462046</v>
      </c>
      <c r="G334" s="372">
        <f t="shared" si="5"/>
        <v>15</v>
      </c>
      <c r="H334" s="441"/>
      <c r="I334" s="370" t="s">
        <v>89</v>
      </c>
    </row>
    <row r="335" spans="1:9" ht="13.8" hidden="1">
      <c r="A335" s="374" t="s">
        <v>1162</v>
      </c>
      <c r="B335" s="374" t="s">
        <v>1163</v>
      </c>
      <c r="C335" s="374" t="s">
        <v>457</v>
      </c>
      <c r="D335" s="368">
        <v>115966488</v>
      </c>
      <c r="E335" s="368">
        <v>15380.95</v>
      </c>
      <c r="F335" s="368">
        <v>115966488</v>
      </c>
      <c r="G335" s="372">
        <f t="shared" si="5"/>
        <v>11</v>
      </c>
      <c r="H335" s="441"/>
    </row>
    <row r="336" spans="1:9" ht="13.8" hidden="1">
      <c r="A336" s="374" t="s">
        <v>1164</v>
      </c>
      <c r="B336" s="374" t="s">
        <v>761</v>
      </c>
      <c r="C336" s="374" t="s">
        <v>457</v>
      </c>
      <c r="D336" s="368">
        <v>115966488</v>
      </c>
      <c r="E336" s="368">
        <v>15380.95</v>
      </c>
      <c r="F336" s="368">
        <v>115966488</v>
      </c>
      <c r="G336" s="372">
        <f t="shared" si="5"/>
        <v>13</v>
      </c>
      <c r="H336" s="441"/>
    </row>
    <row r="337" spans="1:9" ht="13.8">
      <c r="A337" s="374" t="s">
        <v>1165</v>
      </c>
      <c r="B337" s="374" t="s">
        <v>762</v>
      </c>
      <c r="C337" s="374" t="s">
        <v>457</v>
      </c>
      <c r="D337" s="368">
        <v>115966488</v>
      </c>
      <c r="E337" s="368">
        <v>15380.95</v>
      </c>
      <c r="F337" s="368">
        <v>115966488</v>
      </c>
      <c r="G337" s="372">
        <f t="shared" si="5"/>
        <v>15</v>
      </c>
      <c r="H337" s="441"/>
      <c r="I337" s="370" t="s">
        <v>89</v>
      </c>
    </row>
    <row r="338" spans="1:9" ht="13.8" hidden="1">
      <c r="A338" s="374" t="s">
        <v>737</v>
      </c>
      <c r="B338" s="374" t="s">
        <v>738</v>
      </c>
      <c r="C338" s="374" t="s">
        <v>457</v>
      </c>
      <c r="D338" s="368">
        <v>586669000</v>
      </c>
      <c r="E338" s="368">
        <v>77811.48</v>
      </c>
      <c r="F338" s="368">
        <v>586669000</v>
      </c>
      <c r="G338" s="372">
        <f t="shared" si="5"/>
        <v>11</v>
      </c>
      <c r="H338" s="441"/>
    </row>
    <row r="339" spans="1:9" ht="13.8" hidden="1">
      <c r="A339" s="374" t="s">
        <v>1166</v>
      </c>
      <c r="B339" s="374" t="s">
        <v>738</v>
      </c>
      <c r="C339" s="374" t="s">
        <v>457</v>
      </c>
      <c r="D339" s="368">
        <v>586660000</v>
      </c>
      <c r="E339" s="368">
        <v>77810.289999999994</v>
      </c>
      <c r="F339" s="368">
        <v>586660000</v>
      </c>
      <c r="G339" s="372">
        <f t="shared" si="5"/>
        <v>13</v>
      </c>
      <c r="H339" s="441"/>
    </row>
    <row r="340" spans="1:9" ht="13.8">
      <c r="A340" s="374" t="s">
        <v>739</v>
      </c>
      <c r="B340" s="374" t="s">
        <v>740</v>
      </c>
      <c r="C340" s="374" t="s">
        <v>457</v>
      </c>
      <c r="D340" s="368">
        <v>586660000</v>
      </c>
      <c r="E340" s="368">
        <v>77810.289999999994</v>
      </c>
      <c r="F340" s="368">
        <v>586660000</v>
      </c>
      <c r="G340" s="372">
        <f t="shared" si="5"/>
        <v>15</v>
      </c>
      <c r="H340" s="441"/>
      <c r="I340" s="370" t="s">
        <v>89</v>
      </c>
    </row>
    <row r="341" spans="1:9" ht="13.8" hidden="1">
      <c r="A341" s="374" t="s">
        <v>1167</v>
      </c>
      <c r="B341" s="374" t="s">
        <v>738</v>
      </c>
      <c r="C341" s="374" t="s">
        <v>457</v>
      </c>
      <c r="D341" s="368">
        <v>9000</v>
      </c>
      <c r="E341" s="368">
        <v>1.19</v>
      </c>
      <c r="F341" s="368">
        <v>9000</v>
      </c>
      <c r="G341" s="372">
        <f t="shared" si="5"/>
        <v>13</v>
      </c>
      <c r="H341" s="441"/>
    </row>
    <row r="342" spans="1:9" ht="13.8">
      <c r="A342" s="374" t="s">
        <v>741</v>
      </c>
      <c r="B342" s="374" t="s">
        <v>742</v>
      </c>
      <c r="C342" s="374" t="s">
        <v>457</v>
      </c>
      <c r="D342" s="368">
        <v>9000</v>
      </c>
      <c r="E342" s="368">
        <v>1.19</v>
      </c>
      <c r="F342" s="368">
        <v>9000</v>
      </c>
      <c r="G342" s="372">
        <f t="shared" si="5"/>
        <v>15</v>
      </c>
      <c r="H342" s="441"/>
      <c r="I342" s="370" t="s">
        <v>89</v>
      </c>
    </row>
    <row r="343" spans="1:9" ht="13.8" hidden="1">
      <c r="A343" s="374" t="s">
        <v>743</v>
      </c>
      <c r="B343" s="374" t="s">
        <v>100</v>
      </c>
      <c r="C343" s="374" t="s">
        <v>457</v>
      </c>
      <c r="D343" s="368">
        <v>111829351</v>
      </c>
      <c r="E343" s="368">
        <v>14832.23</v>
      </c>
      <c r="F343" s="368">
        <v>111829351</v>
      </c>
      <c r="G343" s="372">
        <f t="shared" si="5"/>
        <v>11</v>
      </c>
      <c r="H343" s="441"/>
    </row>
    <row r="344" spans="1:9" ht="13.8" hidden="1">
      <c r="A344" s="374" t="s">
        <v>1168</v>
      </c>
      <c r="B344" s="374" t="s">
        <v>100</v>
      </c>
      <c r="C344" s="374" t="s">
        <v>457</v>
      </c>
      <c r="D344" s="368">
        <v>111829351</v>
      </c>
      <c r="E344" s="368">
        <v>14832.23</v>
      </c>
      <c r="F344" s="368">
        <v>111829351</v>
      </c>
      <c r="G344" s="372">
        <f t="shared" si="5"/>
        <v>13</v>
      </c>
      <c r="H344" s="441"/>
    </row>
    <row r="345" spans="1:9" ht="13.8">
      <c r="A345" s="374" t="s">
        <v>744</v>
      </c>
      <c r="B345" s="374" t="s">
        <v>745</v>
      </c>
      <c r="C345" s="374" t="s">
        <v>457</v>
      </c>
      <c r="D345" s="368">
        <v>111829351</v>
      </c>
      <c r="E345" s="368">
        <v>14832.23</v>
      </c>
      <c r="F345" s="368">
        <v>111829351</v>
      </c>
      <c r="G345" s="372">
        <f t="shared" si="5"/>
        <v>15</v>
      </c>
      <c r="H345" s="441"/>
      <c r="I345" s="370" t="s">
        <v>89</v>
      </c>
    </row>
    <row r="346" spans="1:9" ht="13.8" hidden="1">
      <c r="A346" s="374" t="s">
        <v>746</v>
      </c>
      <c r="B346" s="374" t="s">
        <v>747</v>
      </c>
      <c r="C346" s="374" t="s">
        <v>457</v>
      </c>
      <c r="D346" s="368">
        <v>29540000</v>
      </c>
      <c r="E346" s="368">
        <v>3917.97</v>
      </c>
      <c r="F346" s="368">
        <v>29540000</v>
      </c>
      <c r="G346" s="372">
        <f t="shared" si="5"/>
        <v>11</v>
      </c>
      <c r="H346" s="441"/>
    </row>
    <row r="347" spans="1:9" ht="13.8" hidden="1">
      <c r="A347" s="374" t="s">
        <v>1169</v>
      </c>
      <c r="B347" s="374" t="s">
        <v>747</v>
      </c>
      <c r="C347" s="374" t="s">
        <v>457</v>
      </c>
      <c r="D347" s="368">
        <v>29540000</v>
      </c>
      <c r="E347" s="368">
        <v>3917.97</v>
      </c>
      <c r="F347" s="368">
        <v>29540000</v>
      </c>
      <c r="G347" s="372">
        <f t="shared" si="5"/>
        <v>13</v>
      </c>
      <c r="H347" s="441"/>
    </row>
    <row r="348" spans="1:9" ht="13.8">
      <c r="A348" s="374" t="s">
        <v>748</v>
      </c>
      <c r="B348" s="374" t="s">
        <v>749</v>
      </c>
      <c r="C348" s="374" t="s">
        <v>457</v>
      </c>
      <c r="D348" s="368">
        <v>29540000</v>
      </c>
      <c r="E348" s="368">
        <v>3917.97</v>
      </c>
      <c r="F348" s="368">
        <v>29540000</v>
      </c>
      <c r="G348" s="372">
        <f t="shared" si="5"/>
        <v>15</v>
      </c>
      <c r="H348" s="441"/>
      <c r="I348" s="370" t="s">
        <v>89</v>
      </c>
    </row>
    <row r="349" spans="1:9" ht="13.8" hidden="1">
      <c r="A349" s="374" t="s">
        <v>750</v>
      </c>
      <c r="B349" s="374" t="s">
        <v>751</v>
      </c>
      <c r="C349" s="374" t="s">
        <v>457</v>
      </c>
      <c r="D349" s="368">
        <v>125720225</v>
      </c>
      <c r="E349" s="368">
        <v>16674.61</v>
      </c>
      <c r="F349" s="368">
        <v>125720225</v>
      </c>
      <c r="G349" s="372">
        <f t="shared" si="5"/>
        <v>11</v>
      </c>
      <c r="H349" s="441"/>
    </row>
    <row r="350" spans="1:9" ht="13.8" hidden="1">
      <c r="A350" s="374" t="s">
        <v>1170</v>
      </c>
      <c r="B350" s="374" t="s">
        <v>751</v>
      </c>
      <c r="C350" s="374" t="s">
        <v>457</v>
      </c>
      <c r="D350" s="368">
        <v>125720225</v>
      </c>
      <c r="E350" s="368">
        <v>16674.61</v>
      </c>
      <c r="F350" s="368">
        <v>125720225</v>
      </c>
      <c r="G350" s="372">
        <f t="shared" si="5"/>
        <v>13</v>
      </c>
      <c r="H350" s="441"/>
    </row>
    <row r="351" spans="1:9" ht="13.8">
      <c r="A351" s="374" t="s">
        <v>752</v>
      </c>
      <c r="B351" s="374" t="s">
        <v>753</v>
      </c>
      <c r="C351" s="374" t="s">
        <v>457</v>
      </c>
      <c r="D351" s="368">
        <v>125720225</v>
      </c>
      <c r="E351" s="368">
        <v>16674.61</v>
      </c>
      <c r="F351" s="368">
        <v>125720225</v>
      </c>
      <c r="G351" s="372">
        <f t="shared" si="5"/>
        <v>15</v>
      </c>
      <c r="H351" s="441"/>
      <c r="I351" s="370" t="s">
        <v>89</v>
      </c>
    </row>
    <row r="352" spans="1:9" ht="13.8" hidden="1">
      <c r="A352" s="374" t="s">
        <v>771</v>
      </c>
      <c r="B352" s="374" t="s">
        <v>772</v>
      </c>
      <c r="C352" s="374" t="s">
        <v>457</v>
      </c>
      <c r="D352" s="368">
        <v>120617934</v>
      </c>
      <c r="E352" s="368">
        <v>15997.88</v>
      </c>
      <c r="F352" s="368">
        <v>120617934</v>
      </c>
      <c r="G352" s="372">
        <f t="shared" si="5"/>
        <v>11</v>
      </c>
      <c r="H352" s="441"/>
    </row>
    <row r="353" spans="1:9" ht="13.8" hidden="1">
      <c r="A353" s="374" t="s">
        <v>1171</v>
      </c>
      <c r="B353" s="374" t="s">
        <v>1172</v>
      </c>
      <c r="C353" s="374" t="s">
        <v>457</v>
      </c>
      <c r="D353" s="368">
        <v>119472477</v>
      </c>
      <c r="E353" s="368">
        <v>15845.95</v>
      </c>
      <c r="F353" s="368">
        <v>119472477</v>
      </c>
      <c r="G353" s="372">
        <f t="shared" si="5"/>
        <v>13</v>
      </c>
      <c r="H353" s="441"/>
    </row>
    <row r="354" spans="1:9" ht="13.8">
      <c r="A354" s="374" t="s">
        <v>773</v>
      </c>
      <c r="B354" s="374" t="s">
        <v>1173</v>
      </c>
      <c r="C354" s="374" t="s">
        <v>229</v>
      </c>
      <c r="D354" s="368">
        <v>16170</v>
      </c>
      <c r="E354" s="368">
        <v>16170</v>
      </c>
      <c r="F354" s="368">
        <v>119472477</v>
      </c>
      <c r="G354" s="372">
        <f t="shared" si="5"/>
        <v>15</v>
      </c>
      <c r="H354" s="441"/>
      <c r="I354" s="370" t="s">
        <v>89</v>
      </c>
    </row>
    <row r="355" spans="1:9" ht="13.8" hidden="1">
      <c r="A355" s="374" t="s">
        <v>1174</v>
      </c>
      <c r="B355" s="374" t="s">
        <v>1175</v>
      </c>
      <c r="C355" s="374" t="s">
        <v>457</v>
      </c>
      <c r="D355" s="368">
        <v>1145457</v>
      </c>
      <c r="E355" s="368">
        <v>151.93</v>
      </c>
      <c r="F355" s="368">
        <v>1145457</v>
      </c>
      <c r="G355" s="372">
        <f t="shared" si="5"/>
        <v>13</v>
      </c>
      <c r="H355" s="441"/>
    </row>
    <row r="356" spans="1:9" ht="13.8">
      <c r="A356" s="374" t="s">
        <v>1176</v>
      </c>
      <c r="B356" s="374" t="s">
        <v>1177</v>
      </c>
      <c r="C356" s="374" t="s">
        <v>457</v>
      </c>
      <c r="D356" s="368">
        <v>1145457</v>
      </c>
      <c r="E356" s="368">
        <v>151.93</v>
      </c>
      <c r="F356" s="368">
        <v>1145457</v>
      </c>
      <c r="G356" s="372">
        <f t="shared" si="5"/>
        <v>15</v>
      </c>
      <c r="H356" s="441"/>
      <c r="I356" s="370" t="s">
        <v>89</v>
      </c>
    </row>
    <row r="357" spans="1:9" ht="13.8" hidden="1">
      <c r="A357" s="374" t="s">
        <v>782</v>
      </c>
      <c r="B357" s="374" t="s">
        <v>783</v>
      </c>
      <c r="C357" s="374" t="s">
        <v>457</v>
      </c>
      <c r="D357" s="368">
        <v>8645587</v>
      </c>
      <c r="E357" s="368">
        <v>1146.69</v>
      </c>
      <c r="F357" s="368">
        <v>8645587</v>
      </c>
      <c r="G357" s="372">
        <f t="shared" si="5"/>
        <v>11</v>
      </c>
      <c r="H357" s="441"/>
    </row>
    <row r="358" spans="1:9" ht="13.8" hidden="1">
      <c r="A358" s="374" t="s">
        <v>1178</v>
      </c>
      <c r="B358" s="374" t="s">
        <v>783</v>
      </c>
      <c r="C358" s="374" t="s">
        <v>457</v>
      </c>
      <c r="D358" s="368">
        <v>8645587</v>
      </c>
      <c r="E358" s="368">
        <v>1146.69</v>
      </c>
      <c r="F358" s="368">
        <v>8645587</v>
      </c>
      <c r="G358" s="372">
        <f t="shared" si="5"/>
        <v>13</v>
      </c>
      <c r="H358" s="441"/>
    </row>
    <row r="359" spans="1:9" ht="13.8">
      <c r="A359" s="374" t="s">
        <v>784</v>
      </c>
      <c r="B359" s="374" t="s">
        <v>785</v>
      </c>
      <c r="C359" s="374" t="s">
        <v>457</v>
      </c>
      <c r="D359" s="368">
        <v>8645587</v>
      </c>
      <c r="E359" s="368">
        <v>1146.69</v>
      </c>
      <c r="F359" s="368">
        <v>8645587</v>
      </c>
      <c r="G359" s="372">
        <f t="shared" si="5"/>
        <v>15</v>
      </c>
      <c r="H359" s="441"/>
      <c r="I359" s="370" t="s">
        <v>89</v>
      </c>
    </row>
    <row r="360" spans="1:9" ht="13.8" hidden="1">
      <c r="A360" s="374" t="s">
        <v>795</v>
      </c>
      <c r="B360" s="374" t="s">
        <v>273</v>
      </c>
      <c r="C360" s="374" t="s">
        <v>457</v>
      </c>
      <c r="D360" s="368">
        <v>40215038</v>
      </c>
      <c r="E360" s="368">
        <v>5333.83</v>
      </c>
      <c r="F360" s="368">
        <v>40215038</v>
      </c>
      <c r="G360" s="372">
        <f t="shared" si="5"/>
        <v>8</v>
      </c>
      <c r="H360" s="441"/>
    </row>
    <row r="361" spans="1:9" ht="13.8" hidden="1">
      <c r="A361" s="374" t="s">
        <v>796</v>
      </c>
      <c r="B361" s="374" t="s">
        <v>797</v>
      </c>
      <c r="C361" s="374" t="s">
        <v>457</v>
      </c>
      <c r="D361" s="368">
        <v>25256838</v>
      </c>
      <c r="E361" s="368">
        <v>3349.88</v>
      </c>
      <c r="F361" s="368">
        <v>25256838</v>
      </c>
      <c r="G361" s="372">
        <f t="shared" si="5"/>
        <v>11</v>
      </c>
      <c r="H361" s="441"/>
    </row>
    <row r="362" spans="1:9" ht="13.8" hidden="1">
      <c r="A362" s="374" t="s">
        <v>1179</v>
      </c>
      <c r="B362" s="374" t="s">
        <v>1180</v>
      </c>
      <c r="C362" s="374" t="s">
        <v>457</v>
      </c>
      <c r="D362" s="368">
        <v>1569658</v>
      </c>
      <c r="E362" s="368">
        <v>208.19</v>
      </c>
      <c r="F362" s="368">
        <v>1569658</v>
      </c>
      <c r="G362" s="372">
        <f t="shared" si="5"/>
        <v>13</v>
      </c>
      <c r="H362" s="441"/>
    </row>
    <row r="363" spans="1:9" ht="13.8">
      <c r="A363" s="374" t="s">
        <v>798</v>
      </c>
      <c r="B363" s="374" t="s">
        <v>799</v>
      </c>
      <c r="C363" s="374" t="s">
        <v>229</v>
      </c>
      <c r="D363" s="368">
        <v>181.6</v>
      </c>
      <c r="E363" s="368">
        <v>181.6</v>
      </c>
      <c r="F363" s="368">
        <v>1350044</v>
      </c>
      <c r="G363" s="372">
        <f t="shared" si="5"/>
        <v>15</v>
      </c>
      <c r="H363" s="441"/>
      <c r="I363" s="370" t="s">
        <v>89</v>
      </c>
    </row>
    <row r="364" spans="1:9" ht="13.8">
      <c r="A364" s="374" t="s">
        <v>800</v>
      </c>
      <c r="B364" s="374" t="s">
        <v>801</v>
      </c>
      <c r="C364" s="374" t="s">
        <v>457</v>
      </c>
      <c r="D364" s="368">
        <v>219614</v>
      </c>
      <c r="E364" s="368">
        <v>29.13</v>
      </c>
      <c r="F364" s="368">
        <v>219614</v>
      </c>
      <c r="G364" s="372">
        <f t="shared" si="5"/>
        <v>15</v>
      </c>
      <c r="H364" s="441"/>
      <c r="I364" s="370" t="s">
        <v>89</v>
      </c>
    </row>
    <row r="365" spans="1:9" ht="13.8" hidden="1">
      <c r="A365" s="374" t="s">
        <v>1181</v>
      </c>
      <c r="B365" s="374" t="s">
        <v>1182</v>
      </c>
      <c r="C365" s="374" t="s">
        <v>457</v>
      </c>
      <c r="D365" s="368">
        <v>22693542</v>
      </c>
      <c r="E365" s="368">
        <v>3009.91</v>
      </c>
      <c r="F365" s="368">
        <v>22693542</v>
      </c>
      <c r="G365" s="372">
        <f t="shared" si="5"/>
        <v>13</v>
      </c>
      <c r="H365" s="441"/>
    </row>
    <row r="366" spans="1:9" ht="13.8">
      <c r="A366" s="374" t="s">
        <v>802</v>
      </c>
      <c r="B366" s="374" t="s">
        <v>803</v>
      </c>
      <c r="C366" s="374" t="s">
        <v>229</v>
      </c>
      <c r="D366" s="368">
        <v>1051.56</v>
      </c>
      <c r="E366" s="368">
        <v>1051.56</v>
      </c>
      <c r="F366" s="368">
        <v>7808932</v>
      </c>
      <c r="G366" s="372">
        <f t="shared" si="5"/>
        <v>15</v>
      </c>
      <c r="H366" s="441"/>
      <c r="I366" s="370" t="s">
        <v>89</v>
      </c>
    </row>
    <row r="367" spans="1:9" ht="13.8">
      <c r="A367" s="374" t="s">
        <v>804</v>
      </c>
      <c r="B367" s="374" t="s">
        <v>805</v>
      </c>
      <c r="C367" s="374" t="s">
        <v>457</v>
      </c>
      <c r="D367" s="368">
        <v>14884610</v>
      </c>
      <c r="E367" s="368">
        <v>1974.19</v>
      </c>
      <c r="F367" s="368">
        <v>14884610</v>
      </c>
      <c r="G367" s="372">
        <f t="shared" si="5"/>
        <v>15</v>
      </c>
      <c r="H367" s="441"/>
      <c r="I367" s="370" t="s">
        <v>89</v>
      </c>
    </row>
    <row r="368" spans="1:9" ht="13.8" hidden="1">
      <c r="A368" s="374" t="s">
        <v>1183</v>
      </c>
      <c r="B368" s="374" t="s">
        <v>1184</v>
      </c>
      <c r="C368" s="374" t="s">
        <v>457</v>
      </c>
      <c r="D368" s="368">
        <v>993638</v>
      </c>
      <c r="E368" s="368">
        <v>131.79</v>
      </c>
      <c r="F368" s="368">
        <v>993638</v>
      </c>
      <c r="G368" s="372">
        <f t="shared" si="5"/>
        <v>13</v>
      </c>
      <c r="H368" s="441"/>
    </row>
    <row r="369" spans="1:9" ht="13.8">
      <c r="A369" s="374" t="s">
        <v>1185</v>
      </c>
      <c r="B369" s="374" t="s">
        <v>1186</v>
      </c>
      <c r="C369" s="374" t="s">
        <v>457</v>
      </c>
      <c r="D369" s="368">
        <v>993638</v>
      </c>
      <c r="E369" s="368">
        <v>131.79</v>
      </c>
      <c r="F369" s="368">
        <v>993638</v>
      </c>
      <c r="G369" s="372">
        <f t="shared" si="5"/>
        <v>15</v>
      </c>
      <c r="H369" s="441"/>
      <c r="I369" s="370" t="s">
        <v>89</v>
      </c>
    </row>
    <row r="370" spans="1:9" ht="13.8" hidden="1">
      <c r="A370" s="374" t="s">
        <v>806</v>
      </c>
      <c r="B370" s="374" t="s">
        <v>807</v>
      </c>
      <c r="C370" s="374" t="s">
        <v>457</v>
      </c>
      <c r="D370" s="368">
        <v>11830545</v>
      </c>
      <c r="E370" s="368">
        <v>1569.12</v>
      </c>
      <c r="F370" s="368">
        <v>11830545</v>
      </c>
      <c r="G370" s="372">
        <f t="shared" si="5"/>
        <v>11</v>
      </c>
      <c r="H370" s="441"/>
    </row>
    <row r="371" spans="1:9" ht="13.8" hidden="1">
      <c r="A371" s="374" t="s">
        <v>1187</v>
      </c>
      <c r="B371" s="374" t="s">
        <v>807</v>
      </c>
      <c r="C371" s="374" t="s">
        <v>457</v>
      </c>
      <c r="D371" s="368">
        <v>11830545</v>
      </c>
      <c r="E371" s="368">
        <v>1569.12</v>
      </c>
      <c r="F371" s="368">
        <v>11830545</v>
      </c>
      <c r="G371" s="372">
        <f t="shared" si="5"/>
        <v>13</v>
      </c>
      <c r="H371" s="441"/>
    </row>
    <row r="372" spans="1:9" ht="13.8" hidden="1">
      <c r="A372" s="374" t="s">
        <v>808</v>
      </c>
      <c r="B372" s="374" t="s">
        <v>809</v>
      </c>
      <c r="C372" s="374" t="s">
        <v>457</v>
      </c>
      <c r="D372" s="368">
        <v>11830545</v>
      </c>
      <c r="E372" s="368">
        <v>1569.12</v>
      </c>
      <c r="F372" s="368">
        <v>11830545</v>
      </c>
      <c r="G372" s="372">
        <f t="shared" si="5"/>
        <v>15</v>
      </c>
      <c r="H372" s="441"/>
      <c r="I372" s="370" t="s">
        <v>91</v>
      </c>
    </row>
    <row r="373" spans="1:9" ht="13.8" hidden="1">
      <c r="A373" s="374" t="s">
        <v>810</v>
      </c>
      <c r="B373" s="374" t="s">
        <v>811</v>
      </c>
      <c r="C373" s="374" t="s">
        <v>457</v>
      </c>
      <c r="D373" s="368">
        <v>3127655</v>
      </c>
      <c r="E373" s="368">
        <v>414.83</v>
      </c>
      <c r="F373" s="368">
        <v>3127655</v>
      </c>
      <c r="G373" s="372">
        <f t="shared" si="5"/>
        <v>11</v>
      </c>
      <c r="H373" s="441"/>
    </row>
    <row r="374" spans="1:9" ht="13.8" hidden="1">
      <c r="A374" s="374" t="s">
        <v>1188</v>
      </c>
      <c r="B374" s="374" t="s">
        <v>811</v>
      </c>
      <c r="C374" s="374" t="s">
        <v>457</v>
      </c>
      <c r="D374" s="368">
        <v>3127655</v>
      </c>
      <c r="E374" s="368">
        <v>414.83</v>
      </c>
      <c r="F374" s="368">
        <v>3127655</v>
      </c>
      <c r="G374" s="372">
        <f t="shared" si="5"/>
        <v>13</v>
      </c>
      <c r="H374" s="441"/>
    </row>
    <row r="375" spans="1:9" ht="13.8" hidden="1">
      <c r="A375" s="374" t="s">
        <v>812</v>
      </c>
      <c r="B375" s="374" t="s">
        <v>813</v>
      </c>
      <c r="C375" s="374" t="s">
        <v>457</v>
      </c>
      <c r="D375" s="368">
        <v>3127655</v>
      </c>
      <c r="E375" s="368">
        <v>414.83</v>
      </c>
      <c r="F375" s="368">
        <v>3127655</v>
      </c>
      <c r="G375" s="372">
        <f t="shared" si="5"/>
        <v>15</v>
      </c>
      <c r="H375" s="441"/>
      <c r="I375" s="370" t="s">
        <v>91</v>
      </c>
    </row>
    <row r="376" spans="1:9" ht="13.8" hidden="1">
      <c r="A376" s="374" t="s">
        <v>814</v>
      </c>
      <c r="B376" s="374" t="s">
        <v>815</v>
      </c>
      <c r="C376" s="374" t="s">
        <v>457</v>
      </c>
      <c r="D376" s="368">
        <v>5667083</v>
      </c>
      <c r="E376" s="368">
        <v>751.64</v>
      </c>
      <c r="F376" s="368">
        <v>5667083</v>
      </c>
      <c r="G376" s="372">
        <f t="shared" si="5"/>
        <v>8</v>
      </c>
      <c r="H376" s="441"/>
    </row>
    <row r="377" spans="1:9" ht="13.8" hidden="1">
      <c r="A377" s="374" t="s">
        <v>816</v>
      </c>
      <c r="B377" s="374" t="s">
        <v>1189</v>
      </c>
      <c r="C377" s="374" t="s">
        <v>457</v>
      </c>
      <c r="D377" s="368">
        <v>5633931</v>
      </c>
      <c r="E377" s="368">
        <v>747.24</v>
      </c>
      <c r="F377" s="368">
        <v>5633931</v>
      </c>
      <c r="G377" s="372">
        <f t="shared" si="5"/>
        <v>11</v>
      </c>
      <c r="H377" s="441"/>
    </row>
    <row r="378" spans="1:9" ht="13.8" hidden="1">
      <c r="A378" s="374" t="s">
        <v>1190</v>
      </c>
      <c r="B378" s="374" t="s">
        <v>223</v>
      </c>
      <c r="C378" s="374" t="s">
        <v>457</v>
      </c>
      <c r="D378" s="368">
        <v>717768</v>
      </c>
      <c r="E378" s="368">
        <v>95.2</v>
      </c>
      <c r="F378" s="368">
        <v>717768</v>
      </c>
      <c r="G378" s="372">
        <f t="shared" si="5"/>
        <v>13</v>
      </c>
      <c r="H378" s="441"/>
    </row>
    <row r="379" spans="1:9" ht="13.8">
      <c r="A379" s="374" t="s">
        <v>817</v>
      </c>
      <c r="B379" s="374" t="s">
        <v>818</v>
      </c>
      <c r="C379" s="374" t="s">
        <v>457</v>
      </c>
      <c r="D379" s="368">
        <v>717768</v>
      </c>
      <c r="E379" s="368">
        <v>95.2</v>
      </c>
      <c r="F379" s="368">
        <v>717768</v>
      </c>
      <c r="G379" s="372">
        <f t="shared" si="5"/>
        <v>15</v>
      </c>
      <c r="H379" s="441"/>
      <c r="I379" s="370" t="s">
        <v>89</v>
      </c>
    </row>
    <row r="380" spans="1:9" ht="13.8" hidden="1">
      <c r="A380" s="374" t="s">
        <v>1191</v>
      </c>
      <c r="B380" s="374" t="s">
        <v>222</v>
      </c>
      <c r="C380" s="374" t="s">
        <v>457</v>
      </c>
      <c r="D380" s="368">
        <v>4916163</v>
      </c>
      <c r="E380" s="368">
        <v>652.04</v>
      </c>
      <c r="F380" s="368">
        <v>4916163</v>
      </c>
      <c r="G380" s="372">
        <f t="shared" si="5"/>
        <v>13</v>
      </c>
      <c r="H380" s="441"/>
    </row>
    <row r="381" spans="1:9" ht="13.8" hidden="1">
      <c r="A381" s="374" t="s">
        <v>1192</v>
      </c>
      <c r="B381" s="374" t="s">
        <v>819</v>
      </c>
      <c r="C381" s="374" t="s">
        <v>457</v>
      </c>
      <c r="D381" s="368">
        <v>4916163</v>
      </c>
      <c r="E381" s="368">
        <v>652.04</v>
      </c>
      <c r="F381" s="368">
        <v>4916163</v>
      </c>
      <c r="G381" s="372">
        <f t="shared" si="5"/>
        <v>15</v>
      </c>
      <c r="H381" s="441"/>
      <c r="I381" s="370" t="s">
        <v>90</v>
      </c>
    </row>
    <row r="382" spans="1:9" ht="13.8" hidden="1">
      <c r="A382" s="374" t="s">
        <v>1193</v>
      </c>
      <c r="B382" s="374" t="s">
        <v>1194</v>
      </c>
      <c r="C382" s="374" t="s">
        <v>457</v>
      </c>
      <c r="D382" s="368">
        <v>33152</v>
      </c>
      <c r="E382" s="368">
        <v>4.4000000000000004</v>
      </c>
      <c r="F382" s="368">
        <v>33152</v>
      </c>
      <c r="G382" s="372">
        <f t="shared" si="5"/>
        <v>11</v>
      </c>
      <c r="H382" s="441"/>
    </row>
    <row r="383" spans="1:9" ht="13.8" hidden="1">
      <c r="A383" s="374" t="s">
        <v>1195</v>
      </c>
      <c r="B383" s="374" t="s">
        <v>1196</v>
      </c>
      <c r="C383" s="374" t="s">
        <v>457</v>
      </c>
      <c r="D383" s="368">
        <v>33152</v>
      </c>
      <c r="E383" s="368">
        <v>4.4000000000000004</v>
      </c>
      <c r="F383" s="368">
        <v>33152</v>
      </c>
      <c r="G383" s="372">
        <f t="shared" si="5"/>
        <v>13</v>
      </c>
      <c r="H383" s="441"/>
    </row>
    <row r="384" spans="1:9" ht="13.8">
      <c r="A384" s="374" t="s">
        <v>1197</v>
      </c>
      <c r="B384" s="374" t="s">
        <v>1198</v>
      </c>
      <c r="C384" s="374" t="s">
        <v>457</v>
      </c>
      <c r="D384" s="368">
        <v>33152</v>
      </c>
      <c r="E384" s="368">
        <v>4.4000000000000004</v>
      </c>
      <c r="F384" s="368">
        <v>33152</v>
      </c>
      <c r="G384" s="372">
        <f t="shared" si="5"/>
        <v>15</v>
      </c>
      <c r="H384" s="441"/>
      <c r="I384" s="370" t="s">
        <v>89</v>
      </c>
    </row>
  </sheetData>
  <autoFilter ref="A8:J384" xr:uid="{8FF09CFB-7FE3-495A-9DD8-1E95D0095680}">
    <filterColumn colId="6">
      <filters>
        <filter val="15"/>
      </filters>
    </filterColumn>
    <filterColumn colId="8">
      <filters>
        <filter val="Gastos de administracion"/>
      </filters>
    </filterColumn>
  </autoFilter>
  <customSheetViews>
    <customSheetView guid="{52ACAEC5-A07E-476F-A492-622AB5A07DC8}" showGridLines="0" filter="1" showAutoFilter="1">
      <selection activeCell="G16" sqref="G16"/>
      <pageMargins left="0.7" right="0.7" top="0.75" bottom="0.75" header="0.3" footer="0.3"/>
      <autoFilter ref="A8:J384" xr:uid="{B33911FF-8810-40C3-8E8E-7627D55CCD06}">
        <filterColumn colId="6">
          <filters>
            <filter val="15"/>
          </filters>
        </filterColumn>
      </autoFilter>
    </customSheetView>
    <customSheetView guid="{0A2CCCB3-571A-4A67-B569-64E7C0BD6DFC}" showGridLines="0" showAutoFilter="1" topLeftCell="A19">
      <selection activeCell="B36" sqref="B36"/>
      <pageMargins left="0.7" right="0.7" top="0.75" bottom="0.75" header="0.3" footer="0.3"/>
      <autoFilter ref="A8:I391" xr:uid="{120ED52C-8D3F-4ACC-A7FE-CD829567C0D0}"/>
    </customSheetView>
  </customSheetViews>
  <mergeCells count="1">
    <mergeCell ref="A4:F4"/>
  </mergeCells>
  <pageMargins left="0.7" right="0.7" top="0.75" bottom="0.75" header="0.3" footer="0.3"/>
  <drawing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XPzzqH+zvaoNE1h+xqCsO5YrRGceuApRnbe8vZvvlhM=</DigestValue>
    </Reference>
    <Reference Type="http://www.w3.org/2000/09/xmldsig#Object" URI="#idOfficeObject">
      <DigestMethod Algorithm="http://www.w3.org/2001/04/xmlenc#sha256"/>
      <DigestValue>56w+a3rG9iESb//p0icqNSDZCvm5saZCMoei5Dvf790=</DigestValue>
    </Reference>
    <Reference Type="http://uri.etsi.org/01903#SignedProperties" URI="#idSignedProperties">
      <Transforms>
        <Transform Algorithm="http://www.w3.org/TR/2001/REC-xml-c14n-20010315"/>
      </Transforms>
      <DigestMethod Algorithm="http://www.w3.org/2001/04/xmlenc#sha256"/>
      <DigestValue>GCv6N8+3HctUan2yxVhcyNWrIakcM3Ga3cjhRAJtnZs=</DigestValue>
    </Reference>
    <Reference Type="http://www.w3.org/2000/09/xmldsig#Object" URI="#idValidSigLnImg">
      <DigestMethod Algorithm="http://www.w3.org/2001/04/xmlenc#sha256"/>
      <DigestValue>VLAuxUJC8LXTQbSCkQwLAtmUKYzOAKH9ABFBvZJZhdk=</DigestValue>
    </Reference>
    <Reference Type="http://www.w3.org/2000/09/xmldsig#Object" URI="#idInvalidSigLnImg">
      <DigestMethod Algorithm="http://www.w3.org/2001/04/xmlenc#sha256"/>
      <DigestValue>jq+lmKYN+TDrCZkYLQBkjULCNC5wCafB0O4q53qYCi0=</DigestValue>
    </Reference>
  </SignedInfo>
  <SignatureValue>Eig64UnsBwOlB3yVzftQnfgBswLqvjz1sJpMDRylvSCkc08NKSTihopBNbwx0yJtINnhuA7Tv7EO
guVlqwcfzlbSWWhqhxlUavOC0cjtg6GioTmWKKVW/WDzi2DgP8ik0cyWTmSFyiD/hQC3cyACMkD5
B4rxbkULIenXyk33jU/7PwxpWmp5n2J6vtEAoXmSZ0ONInrJytMmo7GHyVwM6KSXqla41/W1L3Qg
U5tgrS6jHP79Q9v1U/kP0uZf3d324vMBHVqv2Ay9stOcvWkOv838SxBW0eHgAE/t1nouI0vGA96b
uYFU2aCRdyN/c7mh436Bx0OAz6/DX0gbom0ViA==</SignatureValue>
  <KeyInfo>
    <X509Data>
      <X509Certificate>MIIDwDCCAqigAwIBAgIUG8ahfzMXgGvJeNJ345uys1X7ccAwDQYJKoZIhvcNAQELBQAwgY8xCzAJBgNVBAYTAkNBMRMwEQYDVQQIEwpDYWxpZm9ybmlhMRIwEAYDVQQHEwlTdW5ueXZhbGUxETAPBgNVBAoTCEZvcnRpbmV0MSkwJwYDVQQLEyAwMDAwMDAwMDAwMDAwMDAwMDAwMDAwMDAwMDAwMDAwMDEZMBcGA1UEAxMQRkNURU1TODgyNDAwMDYzMTAeFw0yNDA3MTIxODQxMjZaFw0yNTA3MTMxODQxMjZaMGoxCzAJBgNVBAYTAkNBMQswCQYDVQQIEwJCQzEQMA4GA1UEBxMHQnVybmFieTERMA8GA1UEChMIRm9ydGluZXQxKTAnBgNVBAMTIEI0RTI4QjJCRTNDQjQwMDBBMjIxRUU1MjZGRTREMjg1MIIBIjANBgkqhkiG9w0BAQEFAAOCAQ8AMIIBCgKCAQEAxox9H9lK+qFF+k7OA81TimzEuDVljW/qdkrEf1jI4QFVrwaHwd5wloS33taB71QON9G/9GRdS1rYXt+Z9bNUtuJBkBrGFbM4A1OCM6X1d0IGFbwzx4/U17t3+TWpY/dZAJWQTqkrYl0a07ehpaWesspg/pvj/lCYqCy7OQs7sUDnMVtcT3Wy6PhG/Uh8JNpzoYjHzsnkrQgTODzz6jvMVKhNyHGNgrQkzg1MAQYbnAi6TDjc4Xqz18sXLzXgbaqq3DFYtV0zvl9Axmf689+GKfaUb6Yy42zaD6UbM8aReJqEnWu5krDs/63ugooMeH1k6/QcYnBW2t9UFnLtXPMD3QIDAQABozgwNjATBgNVHSUEDDAKBggrBgEFBQcDAjAfBgNVHSMEGDAWgBQJDjiYqdbODQghN+DtAVZVKrgQAjANBgkqhkiG9w0BAQsFAAOCAQEAUtKuvpLRKINYWZHFW7r8cgfGHEOHjCn483VmuUGOZ2K5dic5zWw3zMgBmKCpK2TbNNMMTaKje6l3fVpl4VTQRuE2zPsEthILQPU0Bq14In9M/UDBSWpZKyk3xEsYV3Zb+Y2gw2swOrsdcE4MLXzOJwP2M4Z07Gn+k2p0QaZIv8s/Bxhix3O7ZjKWAfIz/Wz4T8n02ezzX5P2siFbDpdhVoBe76ufcbmasEgZugV/JI0mKbF5i98snc5n+32BIU6jL5y54UTD149a0GgVqOqrXGHp6ksTg8+eTCnmxuEdwVYW1O2/KBipIKQf1s09ZZHkwvHqJy+aZQODl41nURbO1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wI49J/5tWBHYmVL9qYkHTHbtCZDf8YLjslJhBNNvMZs=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CHqaHTuftENll1Plk985c5Y2idDSqR7f0J1kKaAV7cg=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ZkL68nKGwArs3N91frT3O4YV7SBkTzjqamTI1s0NOjo=</DigestValue>
      </Reference>
      <Reference URI="/xl/drawings/drawing3.xml?ContentType=application/vnd.openxmlformats-officedocument.drawing+xml">
        <DigestMethod Algorithm="http://www.w3.org/2001/04/xmlenc#sha256"/>
        <DigestValue>oce6UBBBkN35/KsQetJC8NcOUE+1pQSiaspKMA0NGnE=</DigestValue>
      </Reference>
      <Reference URI="/xl/drawings/drawing4.xml?ContentType=application/vnd.openxmlformats-officedocument.drawing+xml">
        <DigestMethod Algorithm="http://www.w3.org/2001/04/xmlenc#sha256"/>
        <DigestValue>EdIdlF1dgrZBz47qfNyXfFp4BEYk8/s95m3J1vdSu8I=</DigestValue>
      </Reference>
      <Reference URI="/xl/drawings/drawing5.xml?ContentType=application/vnd.openxmlformats-officedocument.drawing+xml">
        <DigestMethod Algorithm="http://www.w3.org/2001/04/xmlenc#sha256"/>
        <DigestValue>8X8YC0TIlGybJTLxThD9Hk8e5cLn91gCF0UNnWbcfec=</DigestValue>
      </Reference>
      <Reference URI="/xl/drawings/drawing6.xml?ContentType=application/vnd.openxmlformats-officedocument.drawing+xml">
        <DigestMethod Algorithm="http://www.w3.org/2001/04/xmlenc#sha256"/>
        <DigestValue>DWsBpR64uy1HSfStK8+qf3OVxc3XvVlaXQ3RW9Jq8QU=</DigestValue>
      </Reference>
      <Reference URI="/xl/drawings/drawing7.xml?ContentType=application/vnd.openxmlformats-officedocument.drawing+xml">
        <DigestMethod Algorithm="http://www.w3.org/2001/04/xmlenc#sha256"/>
        <DigestValue>QPFvBJyh1frm1zfBUZiBPxEyrhpRjTfhkDSyI7TNEuU=</DigestValue>
      </Reference>
      <Reference URI="/xl/drawings/drawing8.xml?ContentType=application/vnd.openxmlformats-officedocument.drawing+xml">
        <DigestMethod Algorithm="http://www.w3.org/2001/04/xmlenc#sha256"/>
        <DigestValue>+et3ttdMFk40M+Cz1yEBi5DJoA6vtZL8RqrW/QgjVzA=</DigestValue>
      </Reference>
      <Reference URI="/xl/drawings/drawing9.xml?ContentType=application/vnd.openxmlformats-officedocument.drawing+xml">
        <DigestMethod Algorithm="http://www.w3.org/2001/04/xmlenc#sha256"/>
        <DigestValue>Gqw3x/Lx/0jIVpDRog2m5LTLePeikTmqdqJ06VlGYSE=</DigestValue>
      </Reference>
      <Reference URI="/xl/drawings/vmlDrawing1.vml?ContentType=application/vnd.openxmlformats-officedocument.vmlDrawing">
        <DigestMethod Algorithm="http://www.w3.org/2001/04/xmlenc#sha256"/>
        <DigestValue>bgb6axnajE0GkBytMQLcq76FVnNGLeWKKuq183CRMh8=</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ua58oC4TwmdY+syjMSFzRQPQhucUB/y0awkUQ9ztl/Y=</DigestValue>
      </Reference>
      <Reference URI="/xl/media/image3.emf?ContentType=image/x-emf">
        <DigestMethod Algorithm="http://www.w3.org/2001/04/xmlenc#sha256"/>
        <DigestValue>HXA3IasaEG5jyQqWYDXg/9HVARx55cJ58wTeczUUkZc=</DigestValue>
      </Reference>
      <Reference URI="/xl/media/image4.png?ContentType=image/png">
        <DigestMethod Algorithm="http://www.w3.org/2001/04/xmlenc#sha256"/>
        <DigestValue>QdwHpdjTO4/okzb0OcthhBsP03OsG3LTKmcoe4hQjV8=</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10.bin?ContentType=application/vnd.openxmlformats-officedocument.spreadsheetml.printerSettings">
        <DigestMethod Algorithm="http://www.w3.org/2001/04/xmlenc#sha256"/>
        <DigestValue>9yjjssqgVLrlwdP86N2GOKU1tKS31g/+Va06di8PmHw=</DigestValue>
      </Reference>
      <Reference URI="/xl/printerSettings/printerSettings11.bin?ContentType=application/vnd.openxmlformats-officedocument.spreadsheetml.printerSettings">
        <DigestMethod Algorithm="http://www.w3.org/2001/04/xmlenc#sha256"/>
        <DigestValue>MXec2D+WMU8itUC5NxoyllqwEi3fXNlaIfg2JySEdZE=</DigestValue>
      </Reference>
      <Reference URI="/xl/printerSettings/printerSettings12.bin?ContentType=application/vnd.openxmlformats-officedocument.spreadsheetml.printerSettings">
        <DigestMethod Algorithm="http://www.w3.org/2001/04/xmlenc#sha256"/>
        <DigestValue>9yjjssqgVLrlwdP86N2GOKU1tKS31g/+Va06di8PmHw=</DigestValue>
      </Reference>
      <Reference URI="/xl/printerSettings/printerSettings13.bin?ContentType=application/vnd.openxmlformats-officedocument.spreadsheetml.printerSettings">
        <DigestMethod Algorithm="http://www.w3.org/2001/04/xmlenc#sha256"/>
        <DigestValue>WDyTbIhfp/xyaKZ0CboxuAeQHnoKrnKwGzttPmkgWsc=</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WDyTbIhfp/xyaKZ0CboxuAeQHnoKrnKwGzttPmkgWsc=</DigestValue>
      </Reference>
      <Reference URI="/xl/printerSettings/printerSettings16.bin?ContentType=application/vnd.openxmlformats-officedocument.spreadsheetml.printerSettings">
        <DigestMethod Algorithm="http://www.w3.org/2001/04/xmlenc#sha256"/>
        <DigestValue>9BEDvEtLT0sYKxzC33m1GXOVCEz7eNWpAlAQTHxciJc=</DigestValue>
      </Reference>
      <Reference URI="/xl/printerSettings/printerSettings17.bin?ContentType=application/vnd.openxmlformats-officedocument.spreadsheetml.printerSettings">
        <DigestMethod Algorithm="http://www.w3.org/2001/04/xmlenc#sha256"/>
        <DigestValue>9BEDvEtLT0sYKxzC33m1GXOVCEz7eNWpAlAQTHxciJc=</DigestValue>
      </Reference>
      <Reference URI="/xl/printerSettings/printerSettings18.bin?ContentType=application/vnd.openxmlformats-officedocument.spreadsheetml.printerSettings">
        <DigestMethod Algorithm="http://www.w3.org/2001/04/xmlenc#sha256"/>
        <DigestValue>9BEDvEtLT0sYKxzC33m1GXOVCEz7eNWpAlAQTHxciJc=</DigestValue>
      </Reference>
      <Reference URI="/xl/printerSettings/printerSettings19.bin?ContentType=application/vnd.openxmlformats-officedocument.spreadsheetml.printerSettings">
        <DigestMethod Algorithm="http://www.w3.org/2001/04/xmlenc#sha256"/>
        <DigestValue>9yjjssqgVLrlwdP86N2GOKU1tKS31g/+Va06di8PmHw=</DigestValue>
      </Reference>
      <Reference URI="/xl/printerSettings/printerSettings2.bin?ContentType=application/vnd.openxmlformats-officedocument.spreadsheetml.printerSettings">
        <DigestMethod Algorithm="http://www.w3.org/2001/04/xmlenc#sha256"/>
        <DigestValue>GyyR84UYFfbFvVrs+ip9vPggIMAXC0nxkmeUVNsGxCc=</DigestValue>
      </Reference>
      <Reference URI="/xl/printerSettings/printerSettings20.bin?ContentType=application/vnd.openxmlformats-officedocument.spreadsheetml.printerSettings">
        <DigestMethod Algorithm="http://www.w3.org/2001/04/xmlenc#sha256"/>
        <DigestValue>u2RKTvgbnxaOmA6YrjTJ5E0Ld0nboo4nTy6iL7gfpQc=</DigestValue>
      </Reference>
      <Reference URI="/xl/printerSettings/printerSettings21.bin?ContentType=application/vnd.openxmlformats-officedocument.spreadsheetml.printerSettings">
        <DigestMethod Algorithm="http://www.w3.org/2001/04/xmlenc#sha256"/>
        <DigestValue>9yjjssqgVLrlwdP86N2GOKU1tKS31g/+Va06di8PmHw=</DigestValue>
      </Reference>
      <Reference URI="/xl/printerSettings/printerSettings22.bin?ContentType=application/vnd.openxmlformats-officedocument.spreadsheetml.printerSettings">
        <DigestMethod Algorithm="http://www.w3.org/2001/04/xmlenc#sha256"/>
        <DigestValue>9yjjssqgVLrlwdP86N2GOKU1tKS31g/+Va06di8PmHw=</DigestValue>
      </Reference>
      <Reference URI="/xl/printerSettings/printerSettings23.bin?ContentType=application/vnd.openxmlformats-officedocument.spreadsheetml.printerSettings">
        <DigestMethod Algorithm="http://www.w3.org/2001/04/xmlenc#sha256"/>
        <DigestValue>MXec2D+WMU8itUC5NxoyllqwEi3fXNlaIfg2JySEdZE=</DigestValue>
      </Reference>
      <Reference URI="/xl/printerSettings/printerSettings24.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GyyR84UYFfbFvVrs+ip9vPggIMAXC0nxkmeUVNsGxCc=</DigestValue>
      </Reference>
      <Reference URI="/xl/printerSettings/printerSettings4.bin?ContentType=application/vnd.openxmlformats-officedocument.spreadsheetml.printerSettings">
        <DigestMethod Algorithm="http://www.w3.org/2001/04/xmlenc#sha256"/>
        <DigestValue>9yjjssqgVLrlwdP86N2GOKU1tKS31g/+Va06di8PmHw=</DigestValue>
      </Reference>
      <Reference URI="/xl/printerSettings/printerSettings5.bin?ContentType=application/vnd.openxmlformats-officedocument.spreadsheetml.printerSettings">
        <DigestMethod Algorithm="http://www.w3.org/2001/04/xmlenc#sha256"/>
        <DigestValue>9yjjssqgVLrlwdP86N2GOKU1tKS31g/+Va06di8PmHw=</DigestValue>
      </Reference>
      <Reference URI="/xl/printerSettings/printerSettings6.bin?ContentType=application/vnd.openxmlformats-officedocument.spreadsheetml.printerSettings">
        <DigestMethod Algorithm="http://www.w3.org/2001/04/xmlenc#sha256"/>
        <DigestValue>9yjjssqgVLrlwdP86N2GOKU1tKS31g/+Va06di8PmHw=</DigestValue>
      </Reference>
      <Reference URI="/xl/printerSettings/printerSettings7.bin?ContentType=application/vnd.openxmlformats-officedocument.spreadsheetml.printerSettings">
        <DigestMethod Algorithm="http://www.w3.org/2001/04/xmlenc#sha256"/>
        <DigestValue>WDyTbIhfp/xyaKZ0CboxuAeQHnoKrnKwGzttPmkgWsc=</DigestValue>
      </Reference>
      <Reference URI="/xl/printerSettings/printerSettings8.bin?ContentType=application/vnd.openxmlformats-officedocument.spreadsheetml.printerSettings">
        <DigestMethod Algorithm="http://www.w3.org/2001/04/xmlenc#sha256"/>
        <DigestValue>nrwW2aOzrJ6w3s+3W+h5IvHukzB/6FZNl1merJBqyjs=</DigestValue>
      </Reference>
      <Reference URI="/xl/printerSettings/printerSettings9.bin?ContentType=application/vnd.openxmlformats-officedocument.spreadsheetml.printerSettings">
        <DigestMethod Algorithm="http://www.w3.org/2001/04/xmlenc#sha256"/>
        <DigestValue>WDyTbIhfp/xyaKZ0CboxuAeQHnoKrnKwGzttPmkgWsc=</DigestValue>
      </Reference>
      <Reference URI="/xl/sharedStrings.xml?ContentType=application/vnd.openxmlformats-officedocument.spreadsheetml.sharedStrings+xml">
        <DigestMethod Algorithm="http://www.w3.org/2001/04/xmlenc#sha256"/>
        <DigestValue>N26u/ulwr2AdPsXQgGYhCx1YEUv3l+IIFvQedAIJhoY=</DigestValue>
      </Reference>
      <Reference URI="/xl/styles.xml?ContentType=application/vnd.openxmlformats-officedocument.spreadsheetml.styles+xml">
        <DigestMethod Algorithm="http://www.w3.org/2001/04/xmlenc#sha256"/>
        <DigestValue>3ubwY0TM4xRM3R9IxWjCrq0xzo1KHdvrt3mfzCDdXwE=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rsvseAkWGeT4T0wtnqNgD7EAdlIIWXhya9uPsF7pG44=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dla6smiaSAX0vtO1FFjcRmAxuFquP+NfH+Ds12PRttY=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5nGaceb4xYFImdalztpbIGpE/0GiNnyWcAlDbiBJfag=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jb/YVqGE0cGgzcdKFQhSCJSZEwt9jqkrCST2tCTYeFs=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TyNXRUyEmfiPFoCMOr029GBqgxPPpyXuf0llK7a6WrM=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SUg9/0UQUVfs7X8t1HgtpMEEj3g2elvv3gZ20i2lWL0=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cI2Vj5AgTGyfCc/9SIsQOrWEJs8oSGRX7/W+dlAbIjw=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RQlOiroLMT5kfaQVhEqdLY7S3pammVddrYvo53aMp+A=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y4sNgdIfs7pdYNpfcZbxWpYYN2CPrSxnRu+wHjq0rFA=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HeCfwdvuI2t/xa4QgtIf1LWzcwS2nsGCgVTwTgfyoL8=</DigestValue>
      </Reference>
      <Reference URI="/xl/worksheets/sheet1.xml?ContentType=application/vnd.openxmlformats-officedocument.spreadsheetml.worksheet+xml">
        <DigestMethod Algorithm="http://www.w3.org/2001/04/xmlenc#sha256"/>
        <DigestValue>tcUkZqmL/GHsLdo6OL8KAdk2AWw49Evy8Nbf5rLYTts=</DigestValue>
      </Reference>
      <Reference URI="/xl/worksheets/sheet10.xml?ContentType=application/vnd.openxmlformats-officedocument.spreadsheetml.worksheet+xml">
        <DigestMethod Algorithm="http://www.w3.org/2001/04/xmlenc#sha256"/>
        <DigestValue>XCcFCSZZ5oRRdrgTTBT7rxT6042qYm59YLEIAx/H1uQ=</DigestValue>
      </Reference>
      <Reference URI="/xl/worksheets/sheet2.xml?ContentType=application/vnd.openxmlformats-officedocument.spreadsheetml.worksheet+xml">
        <DigestMethod Algorithm="http://www.w3.org/2001/04/xmlenc#sha256"/>
        <DigestValue>vLBK3uDl+xVkJnLVA1pyv09V0YerrizJFhLYa23+LPg=</DigestValue>
      </Reference>
      <Reference URI="/xl/worksheets/sheet3.xml?ContentType=application/vnd.openxmlformats-officedocument.spreadsheetml.worksheet+xml">
        <DigestMethod Algorithm="http://www.w3.org/2001/04/xmlenc#sha256"/>
        <DigestValue>c+ZZW6VnR+9O5JuHPf3f/2YZVMMwycA+Kv0wDUgmnck=</DigestValue>
      </Reference>
      <Reference URI="/xl/worksheets/sheet4.xml?ContentType=application/vnd.openxmlformats-officedocument.spreadsheetml.worksheet+xml">
        <DigestMethod Algorithm="http://www.w3.org/2001/04/xmlenc#sha256"/>
        <DigestValue>hQi2+IOh+lD0sGP515x/uhEkA4SlApRd5BVo3EoU2/8=</DigestValue>
      </Reference>
      <Reference URI="/xl/worksheets/sheet5.xml?ContentType=application/vnd.openxmlformats-officedocument.spreadsheetml.worksheet+xml">
        <DigestMethod Algorithm="http://www.w3.org/2001/04/xmlenc#sha256"/>
        <DigestValue>nGB793nBXJGw9hQV1gL4JtSf7KpeBmN42EZXFRY5bUM=</DigestValue>
      </Reference>
      <Reference URI="/xl/worksheets/sheet6.xml?ContentType=application/vnd.openxmlformats-officedocument.spreadsheetml.worksheet+xml">
        <DigestMethod Algorithm="http://www.w3.org/2001/04/xmlenc#sha256"/>
        <DigestValue>YrEbln3lgiFhLO+PMgxdgACxqBJr+0nXjOBFGZu2VJU=</DigestValue>
      </Reference>
      <Reference URI="/xl/worksheets/sheet7.xml?ContentType=application/vnd.openxmlformats-officedocument.spreadsheetml.worksheet+xml">
        <DigestMethod Algorithm="http://www.w3.org/2001/04/xmlenc#sha256"/>
        <DigestValue>MpDwkHyoe8NQkhNbl8A9JkaYQ7IPsXdSB800x5JWcwM=</DigestValue>
      </Reference>
      <Reference URI="/xl/worksheets/sheet8.xml?ContentType=application/vnd.openxmlformats-officedocument.spreadsheetml.worksheet+xml">
        <DigestMethod Algorithm="http://www.w3.org/2001/04/xmlenc#sha256"/>
        <DigestValue>32Ikb96RCXUYZWqE7agOT2/RcwjtDBTmUCFPad+Geq8=</DigestValue>
      </Reference>
      <Reference URI="/xl/worksheets/sheet9.xml?ContentType=application/vnd.openxmlformats-officedocument.spreadsheetml.worksheet+xml">
        <DigestMethod Algorithm="http://www.w3.org/2001/04/xmlenc#sha256"/>
        <DigestValue>hWsfrWoxlLjZqV179TNbe2OHgamo/HbepiAtnf6US/Q=</DigestValue>
      </Reference>
    </Manifest>
    <SignatureProperties>
      <SignatureProperty Id="idSignatureTime" Target="#idPackageSignature">
        <mdssi:SignatureTime xmlns:mdssi="http://schemas.openxmlformats.org/package/2006/digital-signature">
          <mdssi:Format>YYYY-MM-DDThh:mm:ssTZD</mdssi:Format>
          <mdssi:Value>2024-07-25T22:26:08Z</mdssi:Value>
        </mdssi:SignatureTime>
      </SignatureProperty>
    </SignatureProperties>
  </Object>
  <Object Id="idOfficeObject">
    <SignatureProperties>
      <SignatureProperty Id="idOfficeV1Details" Target="#idPackageSignature">
        <SignatureInfoV1 xmlns="http://schemas.microsoft.com/office/2006/digsig">
          <SetupID>{F4172BEC-B764-4818-9880-E3FA51D2D3BF}</SetupID>
          <SignatureText>Dahiana Sanchez</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2024-07-25T22:26:08Z</xd:SigningTime>
          <xd:SigningCertificate>
            <xd:Cert>
              <xd:CertDigest>
                <DigestMethod Algorithm="http://www.w3.org/2001/04/xmlenc#sha256"/>
                <DigestValue>3a0kkZ0u42OM8WygAM6H7IimCYXnIaqA14rA+I1Xglk=</DigestValue>
              </xd:CertDigest>
              <xd:IssuerSerial>
                <X509IssuerName>CN=FCTEMS8824000631, OU=00000000000000000000000000000000, O=Fortinet, L=Sunnyvale, S=California, C=CA</X509IssuerName>
                <X509SerialNumber>158572366723360998196186142189542611810812391872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ABAACfAAAAAAAAAAAAAACWFwAALAsAACBFTUYAAAEAbBkAAJo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1AC8ANwAvADIAMAAyADQAB9kHAAAABwAAAAUAAAAHAAAABQAAAAcAAAAHAAAABwAAAAcAAABLAAAAQAAAADAAAAAFAAAAIAAAAAEAAAABAAAAEAAAAAAAAAAAAAAAUQEAAKAAAAAAAAAAAAAAAFE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F9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MQAAABWAAAAMAAAADsAAACV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MUAAABXAAAAJQAAAAwAAAAEAAAAVAAAAKgAAAAxAAAAOwAAAMMAAABWAAAAAQAAAFVVj0GF9o5BMQAAADsAAAAPAAAATAAAAAAAAAAAAAAAAAAAAP//////////bAAAAEQAYQBoAGkAYQBuAGEAIABTAGEAbgBjAGgAZQB6AFrWDgAAAAoAAAALAAAABQAAAAoAAAALAAAACgAAAAUAAAALAAAACgAAAAsAAAAJAAAACwAAAAoAAAAJAAAASwAAAEAAAAAwAAAABQAAACAAAAABAAAAAQAAABAAAAAAAAAAAAAAAFEBAACgAAAAAAAAAAAAAABRAQAAoAAAACUAAAAMAAAAAgAAACcAAAAYAAAABQAAAAAAAAD///8AAAAAACUAAAAMAAAABQAAAEwAAABkAAAAAAAAAGEAAABQAQAAmwAAAAAAAABhAAAAUQ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CAQAAmwAAAA4AAACLAAAANQEAABEAAAAhAPAAAAAAAAAAAAAAAIA/AAAAAAAAAAAAAIA/AAAAAAAAAAAAAAAAAAAAAAAAAAAAAAAAAAAAAAAAAAAlAAAADAAAAAAAAIAoAAAADAAAAAUAAAAlAAAADAAAAAEAAAAYAAAADAAAAAAAAAASAAAADAAAAAEAAAAWAAAADAAAAAAAAABUAAAAXAEAAA8AAACLAAAAQQEAAJsAAAABAAAAVVWPQYX2jkEPAAAAiwAAAC0AAABMAAAABAAAAA4AAACLAAAAQwEAAJwAAACoAAAARgBpAHIAbQBhAGQAbwAgAHAAbwByADoAIABCADQARQAyADgAQgAyAEIARQAzAEMAQgA0ADAAMAAwAEEAMgAyADEARQBFADUAMgA2AEYARQA0AEQAMgA4ADUA+rMGAAAAAwAAAAUAAAALAAAABwAAAAgAAAAIAAAABAAAAAgAAAAIAAAABQAAAAMAAAAEAAAABwAAAAcAAAAHAAAABwAAAAcAAAAHAAAABwAAAAcAAAAHAAAABwAAAAgAAAAHAAAABwAAAAcAAAAHAAAABwAAAAgAAAAHAAAABwAAAAcAAAAHAAAABwAAAAcAAAAHAAAABwAAAAYAAAAHAAAABwAAAAkAAAAHAAAABwAAAAcAAAAWAAAADAAAAAAAAAAlAAAADAAAAAIAAAAOAAAAFAAAAAAAAAAQAAAAFAAAAA==</Object>
  <Object Id="idInvalidSigLnImg">AQAAAGwAAAAAAAAAAAAAAFABAACfAAAAAAAAAAAAAACWFwAALAsAACBFTUYAAAEA7B8AAKE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RAQAAoAAAAAAAAAAAAAAAU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kcw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xAAAAFYAAAAwAAAAOwAAAJU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xQAAAFcAAAAlAAAADAAAAAQAAABUAAAAqAAAADEAAAA7AAAAwwAAAFYAAAABAAAAVVWPQYX2jkExAAAAOwAAAA8AAABMAAAAAAAAAAAAAAAAAAAA//////////9sAAAARABhAGgAaQBhAG4AYQAgAFMAYQBuAGMAaABlAHoAAAAOAAAACgAAAAsAAAAFAAAACgAAAAsAAAAKAAAABQAAAAsAAAAKAAAACwAAAAkAAAALAAAACgAAAAkAAABLAAAAQAAAADAAAAAFAAAAIAAAAAEAAAABAAAAEAAAAAAAAAAAAAAAUQEAAKAAAAAAAAAAAAAAAFEBAACgAAAAJQAAAAwAAAACAAAAJwAAABgAAAAFAAAAAAAAAP///wAAAAAAJQAAAAwAAAAFAAAATAAAAGQAAAAAAAAAYQAAAFABAACbAAAAAAAAAGEAAABR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IBAACbAAAADgAAAIsAAAA1AQAAEQAAACEA8AAAAAAAAAAAAAAAgD8AAAAAAAAAAAAAgD8AAAAAAAAAAAAAAAAAAAAAAAAAAAAAAAAAAAAAAAAAACUAAAAMAAAAAAAAgCgAAAAMAAAABQAAACUAAAAMAAAAAQAAABgAAAAMAAAAAAAAABIAAAAMAAAAAQAAABYAAAAMAAAAAAAAAFQAAABcAQAADwAAAIsAAABBAQAAmwAAAAEAAABVVY9BhfaOQQ8AAACLAAAALQAAAEwAAAAEAAAADgAAAIsAAABDAQAAnAAAAKgAAABGAGkAcgBtAGEAZABvACAAcABvAHIAOgAgAEIANABFADIAOABCADIAQgBFADMAQwBCADQAMAAwADAAQQAyADIAMQBFAEUANQAyADYARgBFADQARAAyADgANQAAAAYAAAADAAAABQAAAAsAAAAHAAAACAAAAAgAAAAEAAAACAAAAAgAAAAFAAAAAwAAAAQAAAAHAAAABwAAAAcAAAAHAAAABwAAAAcAAAAHAAAABwAAAAcAAAAHAAAACAAAAAcAAAAHAAAABwAAAAcAAAAHAAAACAAAAAcAAAAHAAAABwAAAAcAAAAHAAAABwAAAAcAAAAHAAAABgAAAAcAAAAHAAAACQAAAAc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mIven029nrEgiFr0mI0MD0XCOnt8nRY5oOP1qJaZLW0=</DigestValue>
    </Reference>
    <Reference Type="http://www.w3.org/2000/09/xmldsig#Object" URI="#idOfficeObject">
      <DigestMethod Algorithm="http://www.w3.org/2001/04/xmlenc#sha256"/>
      <DigestValue>528dNfr0ZFCB9ZN+x7GUvibxhBaK7wYsjJCceHxcERM=</DigestValue>
    </Reference>
    <Reference Type="http://uri.etsi.org/01903#SignedProperties" URI="#idSignedProperties">
      <Transforms>
        <Transform Algorithm="http://www.w3.org/TR/2001/REC-xml-c14n-20010315"/>
      </Transforms>
      <DigestMethod Algorithm="http://www.w3.org/2001/04/xmlenc#sha256"/>
      <DigestValue>/4uSLIwV14XdwOxI867a9Kq/Yom0HnDgajeFX9zrNNQ=</DigestValue>
    </Reference>
    <Reference Type="http://www.w3.org/2000/09/xmldsig#Object" URI="#idValidSigLnImg">
      <DigestMethod Algorithm="http://www.w3.org/2001/04/xmlenc#sha256"/>
      <DigestValue>71iyHTyy9Px+3MOfZqVxpsZJXg1MEBasAfvTdBz3L6o=</DigestValue>
    </Reference>
    <Reference Type="http://www.w3.org/2000/09/xmldsig#Object" URI="#idInvalidSigLnImg">
      <DigestMethod Algorithm="http://www.w3.org/2001/04/xmlenc#sha256"/>
      <DigestValue>pxfzC1lMhWZu2zsf5gYQK0RVLj9m11o9slF0ucZwzc0=</DigestValue>
    </Reference>
  </SignedInfo>
  <SignatureValue>OYn7otNCABaYb2wA6bg0BIuxgR58tWZCd/5xReVWxNuS+mekSCOX698jiml0SBl+dgjArpgsL127
dbNieBfTyx4s5+zK9ZYKR+uJChs3KjCPM6w/wPRrFLHHSSgciq5PvrE8wYhHnN3opFClM70mSqRK
bFv18nhAnRg9HppjbG/PvAb0w6zM2dL0t0fK3GUuC20yYXz4IWPo0ZXOXoQlkSGSgYm0mb/b7tYo
q2x28ZccyW2U9E4KjC4kViMOeBsIC0E/Ol347M7UpmLS/og/XM9Z0UP7A8orQ/Yn7V+O1bDN5gWz
dVyqcbPJ9MYNXPUzcBPduv2VRgw80NQj5QO+ug==</SignatureValue>
  <KeyInfo>
    <X509Data>
      <X509Certificate>MIIDwDCCAqigAwIBAgIUWrSDtI0GlF+jl75Mano4KNcAgHEwDQYJKoZIhvcNAQELBQAwgY8xCzAJBgNVBAYTAkNBMRMwEQYDVQQIEwpDYWxpZm9ybmlhMRIwEAYDVQQHEwlTdW5ueXZhbGUxETAPBgNVBAoTCEZvcnRpbmV0MSkwJwYDVQQLEyAwMDAwMDAwMDAwMDAwMDAwMDAwMDAwMDAwMDAwMDAwMDEZMBcGA1UEAxMQRkNURU1TODgyNDAwMDYzMTAeFw0yNDA3MTQxMzE1NDRaFw0yNTA3MTUxMzE1NDRaMGoxCzAJBgNVBAYTAkNBMQswCQYDVQQIEwJCQzEQMA4GA1UEBxMHQnVybmFieTERMA8GA1UEChMIRm9ydGluZXQxKTAnBgNVBAMTIDBFN0RBRkY0M0NFMDQ3MEFBODBCN0M4NzlDRDdENDFFMIIBIjANBgkqhkiG9w0BAQEFAAOCAQ8AMIIBCgKCAQEAyaWlZzePWY667hL1o4SLPiLrihpv/LHE2VFfq8MJigDQ01VySLouAOdaVDxnJqyHeDVOsVs+kSCbg3L6088MmO+QbE9CfG+79MDDyhJR7Kno/DZYxzaCDs8g4R0GI3UB7JdrS+ge9tjpvAKfvG4kxfJw6G1FbygcfSssbB1Mt6s5XniH5ZZ0TrffN/B3tUoU2nJQcsdEHQ16AVHILe1aVoj21oWBm/paBWSd29ef/5horiD7bDJ0v9jUXx9G8S48OatS8D7uU746KTGB1Bn5KBiwV1vulbDJ+FhpUHU+JR25kuHEz7oVXtu5AKQtucctpBX9R0OlzZqGFwETNhF4mwIDAQABozgwNjATBgNVHSUEDDAKBggrBgEFBQcDAjAfBgNVHSMEGDAWgBQJDjiYqdbODQghN+DtAVZVKrgQAjANBgkqhkiG9w0BAQsFAAOCAQEAZkDCpazwoDDiRUsqPBBIiFeZrd+Z/I8NUrz4Rg22TOROubDz+NeS0HCwV7VLNM7hGTFx4jUfG3ZvjmK4Z8Iw/rRtPM3S2wAto1y8SoiZrgyq3WcEirVp3ppWSn22UCoJHqwdniRELQ7HpQBnToSLeoluKQU9US9r9d8wrIjhwn0nfrCC3ylg25yjF/N8Gw83jmoOFSJkB3+Jn5+SPMXkLbe8UBt5wV5nwVa0F/VWtsTfku8CJtfpFL3FvjeHQF4yXgV6T6nenSQpMtURRVwlFINa9AVnOMFzfN0Lj7s3X4i7ub3iIo+svhGB4Xp1I95cVRU0jG4H/jC1v4xS1sOJ6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wI49J/5tWBHYmVL9qYkHTHbtCZDf8YLjslJhBNNvMZs=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CHqaHTuftENll1Plk985c5Y2idDSqR7f0J1kKaAV7cg=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ZkL68nKGwArs3N91frT3O4YV7SBkTzjqamTI1s0NOjo=</DigestValue>
      </Reference>
      <Reference URI="/xl/drawings/drawing3.xml?ContentType=application/vnd.openxmlformats-officedocument.drawing+xml">
        <DigestMethod Algorithm="http://www.w3.org/2001/04/xmlenc#sha256"/>
        <DigestValue>oce6UBBBkN35/KsQetJC8NcOUE+1pQSiaspKMA0NGnE=</DigestValue>
      </Reference>
      <Reference URI="/xl/drawings/drawing4.xml?ContentType=application/vnd.openxmlformats-officedocument.drawing+xml">
        <DigestMethod Algorithm="http://www.w3.org/2001/04/xmlenc#sha256"/>
        <DigestValue>EdIdlF1dgrZBz47qfNyXfFp4BEYk8/s95m3J1vdSu8I=</DigestValue>
      </Reference>
      <Reference URI="/xl/drawings/drawing5.xml?ContentType=application/vnd.openxmlformats-officedocument.drawing+xml">
        <DigestMethod Algorithm="http://www.w3.org/2001/04/xmlenc#sha256"/>
        <DigestValue>8X8YC0TIlGybJTLxThD9Hk8e5cLn91gCF0UNnWbcfec=</DigestValue>
      </Reference>
      <Reference URI="/xl/drawings/drawing6.xml?ContentType=application/vnd.openxmlformats-officedocument.drawing+xml">
        <DigestMethod Algorithm="http://www.w3.org/2001/04/xmlenc#sha256"/>
        <DigestValue>DWsBpR64uy1HSfStK8+qf3OVxc3XvVlaXQ3RW9Jq8QU=</DigestValue>
      </Reference>
      <Reference URI="/xl/drawings/drawing7.xml?ContentType=application/vnd.openxmlformats-officedocument.drawing+xml">
        <DigestMethod Algorithm="http://www.w3.org/2001/04/xmlenc#sha256"/>
        <DigestValue>QPFvBJyh1frm1zfBUZiBPxEyrhpRjTfhkDSyI7TNEuU=</DigestValue>
      </Reference>
      <Reference URI="/xl/drawings/drawing8.xml?ContentType=application/vnd.openxmlformats-officedocument.drawing+xml">
        <DigestMethod Algorithm="http://www.w3.org/2001/04/xmlenc#sha256"/>
        <DigestValue>+et3ttdMFk40M+Cz1yEBi5DJoA6vtZL8RqrW/QgjVzA=</DigestValue>
      </Reference>
      <Reference URI="/xl/drawings/drawing9.xml?ContentType=application/vnd.openxmlformats-officedocument.drawing+xml">
        <DigestMethod Algorithm="http://www.w3.org/2001/04/xmlenc#sha256"/>
        <DigestValue>Gqw3x/Lx/0jIVpDRog2m5LTLePeikTmqdqJ06VlGYSE=</DigestValue>
      </Reference>
      <Reference URI="/xl/drawings/vmlDrawing1.vml?ContentType=application/vnd.openxmlformats-officedocument.vmlDrawing">
        <DigestMethod Algorithm="http://www.w3.org/2001/04/xmlenc#sha256"/>
        <DigestValue>bgb6axnajE0GkBytMQLcq76FVnNGLeWKKuq183CRMh8=</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ua58oC4TwmdY+syjMSFzRQPQhucUB/y0awkUQ9ztl/Y=</DigestValue>
      </Reference>
      <Reference URI="/xl/media/image3.emf?ContentType=image/x-emf">
        <DigestMethod Algorithm="http://www.w3.org/2001/04/xmlenc#sha256"/>
        <DigestValue>HXA3IasaEG5jyQqWYDXg/9HVARx55cJ58wTeczUUkZc=</DigestValue>
      </Reference>
      <Reference URI="/xl/media/image4.png?ContentType=image/png">
        <DigestMethod Algorithm="http://www.w3.org/2001/04/xmlenc#sha256"/>
        <DigestValue>QdwHpdjTO4/okzb0OcthhBsP03OsG3LTKmcoe4hQjV8=</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10.bin?ContentType=application/vnd.openxmlformats-officedocument.spreadsheetml.printerSettings">
        <DigestMethod Algorithm="http://www.w3.org/2001/04/xmlenc#sha256"/>
        <DigestValue>9yjjssqgVLrlwdP86N2GOKU1tKS31g/+Va06di8PmHw=</DigestValue>
      </Reference>
      <Reference URI="/xl/printerSettings/printerSettings11.bin?ContentType=application/vnd.openxmlformats-officedocument.spreadsheetml.printerSettings">
        <DigestMethod Algorithm="http://www.w3.org/2001/04/xmlenc#sha256"/>
        <DigestValue>MXec2D+WMU8itUC5NxoyllqwEi3fXNlaIfg2JySEdZE=</DigestValue>
      </Reference>
      <Reference URI="/xl/printerSettings/printerSettings12.bin?ContentType=application/vnd.openxmlformats-officedocument.spreadsheetml.printerSettings">
        <DigestMethod Algorithm="http://www.w3.org/2001/04/xmlenc#sha256"/>
        <DigestValue>9yjjssqgVLrlwdP86N2GOKU1tKS31g/+Va06di8PmHw=</DigestValue>
      </Reference>
      <Reference URI="/xl/printerSettings/printerSettings13.bin?ContentType=application/vnd.openxmlformats-officedocument.spreadsheetml.printerSettings">
        <DigestMethod Algorithm="http://www.w3.org/2001/04/xmlenc#sha256"/>
        <DigestValue>WDyTbIhfp/xyaKZ0CboxuAeQHnoKrnKwGzttPmkgWsc=</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WDyTbIhfp/xyaKZ0CboxuAeQHnoKrnKwGzttPmkgWsc=</DigestValue>
      </Reference>
      <Reference URI="/xl/printerSettings/printerSettings16.bin?ContentType=application/vnd.openxmlformats-officedocument.spreadsheetml.printerSettings">
        <DigestMethod Algorithm="http://www.w3.org/2001/04/xmlenc#sha256"/>
        <DigestValue>9BEDvEtLT0sYKxzC33m1GXOVCEz7eNWpAlAQTHxciJc=</DigestValue>
      </Reference>
      <Reference URI="/xl/printerSettings/printerSettings17.bin?ContentType=application/vnd.openxmlformats-officedocument.spreadsheetml.printerSettings">
        <DigestMethod Algorithm="http://www.w3.org/2001/04/xmlenc#sha256"/>
        <DigestValue>9BEDvEtLT0sYKxzC33m1GXOVCEz7eNWpAlAQTHxciJc=</DigestValue>
      </Reference>
      <Reference URI="/xl/printerSettings/printerSettings18.bin?ContentType=application/vnd.openxmlformats-officedocument.spreadsheetml.printerSettings">
        <DigestMethod Algorithm="http://www.w3.org/2001/04/xmlenc#sha256"/>
        <DigestValue>9BEDvEtLT0sYKxzC33m1GXOVCEz7eNWpAlAQTHxciJc=</DigestValue>
      </Reference>
      <Reference URI="/xl/printerSettings/printerSettings19.bin?ContentType=application/vnd.openxmlformats-officedocument.spreadsheetml.printerSettings">
        <DigestMethod Algorithm="http://www.w3.org/2001/04/xmlenc#sha256"/>
        <DigestValue>9yjjssqgVLrlwdP86N2GOKU1tKS31g/+Va06di8PmHw=</DigestValue>
      </Reference>
      <Reference URI="/xl/printerSettings/printerSettings2.bin?ContentType=application/vnd.openxmlformats-officedocument.spreadsheetml.printerSettings">
        <DigestMethod Algorithm="http://www.w3.org/2001/04/xmlenc#sha256"/>
        <DigestValue>GyyR84UYFfbFvVrs+ip9vPggIMAXC0nxkmeUVNsGxCc=</DigestValue>
      </Reference>
      <Reference URI="/xl/printerSettings/printerSettings20.bin?ContentType=application/vnd.openxmlformats-officedocument.spreadsheetml.printerSettings">
        <DigestMethod Algorithm="http://www.w3.org/2001/04/xmlenc#sha256"/>
        <DigestValue>u2RKTvgbnxaOmA6YrjTJ5E0Ld0nboo4nTy6iL7gfpQc=</DigestValue>
      </Reference>
      <Reference URI="/xl/printerSettings/printerSettings21.bin?ContentType=application/vnd.openxmlformats-officedocument.spreadsheetml.printerSettings">
        <DigestMethod Algorithm="http://www.w3.org/2001/04/xmlenc#sha256"/>
        <DigestValue>9yjjssqgVLrlwdP86N2GOKU1tKS31g/+Va06di8PmHw=</DigestValue>
      </Reference>
      <Reference URI="/xl/printerSettings/printerSettings22.bin?ContentType=application/vnd.openxmlformats-officedocument.spreadsheetml.printerSettings">
        <DigestMethod Algorithm="http://www.w3.org/2001/04/xmlenc#sha256"/>
        <DigestValue>9yjjssqgVLrlwdP86N2GOKU1tKS31g/+Va06di8PmHw=</DigestValue>
      </Reference>
      <Reference URI="/xl/printerSettings/printerSettings23.bin?ContentType=application/vnd.openxmlformats-officedocument.spreadsheetml.printerSettings">
        <DigestMethod Algorithm="http://www.w3.org/2001/04/xmlenc#sha256"/>
        <DigestValue>MXec2D+WMU8itUC5NxoyllqwEi3fXNlaIfg2JySEdZE=</DigestValue>
      </Reference>
      <Reference URI="/xl/printerSettings/printerSettings24.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GyyR84UYFfbFvVrs+ip9vPggIMAXC0nxkmeUVNsGxCc=</DigestValue>
      </Reference>
      <Reference URI="/xl/printerSettings/printerSettings4.bin?ContentType=application/vnd.openxmlformats-officedocument.spreadsheetml.printerSettings">
        <DigestMethod Algorithm="http://www.w3.org/2001/04/xmlenc#sha256"/>
        <DigestValue>9yjjssqgVLrlwdP86N2GOKU1tKS31g/+Va06di8PmHw=</DigestValue>
      </Reference>
      <Reference URI="/xl/printerSettings/printerSettings5.bin?ContentType=application/vnd.openxmlformats-officedocument.spreadsheetml.printerSettings">
        <DigestMethod Algorithm="http://www.w3.org/2001/04/xmlenc#sha256"/>
        <DigestValue>9yjjssqgVLrlwdP86N2GOKU1tKS31g/+Va06di8PmHw=</DigestValue>
      </Reference>
      <Reference URI="/xl/printerSettings/printerSettings6.bin?ContentType=application/vnd.openxmlformats-officedocument.spreadsheetml.printerSettings">
        <DigestMethod Algorithm="http://www.w3.org/2001/04/xmlenc#sha256"/>
        <DigestValue>9yjjssqgVLrlwdP86N2GOKU1tKS31g/+Va06di8PmHw=</DigestValue>
      </Reference>
      <Reference URI="/xl/printerSettings/printerSettings7.bin?ContentType=application/vnd.openxmlformats-officedocument.spreadsheetml.printerSettings">
        <DigestMethod Algorithm="http://www.w3.org/2001/04/xmlenc#sha256"/>
        <DigestValue>WDyTbIhfp/xyaKZ0CboxuAeQHnoKrnKwGzttPmkgWsc=</DigestValue>
      </Reference>
      <Reference URI="/xl/printerSettings/printerSettings8.bin?ContentType=application/vnd.openxmlformats-officedocument.spreadsheetml.printerSettings">
        <DigestMethod Algorithm="http://www.w3.org/2001/04/xmlenc#sha256"/>
        <DigestValue>nrwW2aOzrJ6w3s+3W+h5IvHukzB/6FZNl1merJBqyjs=</DigestValue>
      </Reference>
      <Reference URI="/xl/printerSettings/printerSettings9.bin?ContentType=application/vnd.openxmlformats-officedocument.spreadsheetml.printerSettings">
        <DigestMethod Algorithm="http://www.w3.org/2001/04/xmlenc#sha256"/>
        <DigestValue>WDyTbIhfp/xyaKZ0CboxuAeQHnoKrnKwGzttPmkgWsc=</DigestValue>
      </Reference>
      <Reference URI="/xl/sharedStrings.xml?ContentType=application/vnd.openxmlformats-officedocument.spreadsheetml.sharedStrings+xml">
        <DigestMethod Algorithm="http://www.w3.org/2001/04/xmlenc#sha256"/>
        <DigestValue>N26u/ulwr2AdPsXQgGYhCx1YEUv3l+IIFvQedAIJhoY=</DigestValue>
      </Reference>
      <Reference URI="/xl/styles.xml?ContentType=application/vnd.openxmlformats-officedocument.spreadsheetml.styles+xml">
        <DigestMethod Algorithm="http://www.w3.org/2001/04/xmlenc#sha256"/>
        <DigestValue>3ubwY0TM4xRM3R9IxWjCrq0xzo1KHdvrt3mfzCDdXwE=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rsvseAkWGeT4T0wtnqNgD7EAdlIIWXhya9uPsF7pG44=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dla6smiaSAX0vtO1FFjcRmAxuFquP+NfH+Ds12PRttY=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5nGaceb4xYFImdalztpbIGpE/0GiNnyWcAlDbiBJfag=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jb/YVqGE0cGgzcdKFQhSCJSZEwt9jqkrCST2tCTYeFs=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TyNXRUyEmfiPFoCMOr029GBqgxPPpyXuf0llK7a6WrM=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SUg9/0UQUVfs7X8t1HgtpMEEj3g2elvv3gZ20i2lWL0=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cI2Vj5AgTGyfCc/9SIsQOrWEJs8oSGRX7/W+dlAbIjw=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RQlOiroLMT5kfaQVhEqdLY7S3pammVddrYvo53aMp+A=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y4sNgdIfs7pdYNpfcZbxWpYYN2CPrSxnRu+wHjq0rFA=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HeCfwdvuI2t/xa4QgtIf1LWzcwS2nsGCgVTwTgfyoL8=</DigestValue>
      </Reference>
      <Reference URI="/xl/worksheets/sheet1.xml?ContentType=application/vnd.openxmlformats-officedocument.spreadsheetml.worksheet+xml">
        <DigestMethod Algorithm="http://www.w3.org/2001/04/xmlenc#sha256"/>
        <DigestValue>tcUkZqmL/GHsLdo6OL8KAdk2AWw49Evy8Nbf5rLYTts=</DigestValue>
      </Reference>
      <Reference URI="/xl/worksheets/sheet10.xml?ContentType=application/vnd.openxmlformats-officedocument.spreadsheetml.worksheet+xml">
        <DigestMethod Algorithm="http://www.w3.org/2001/04/xmlenc#sha256"/>
        <DigestValue>XCcFCSZZ5oRRdrgTTBT7rxT6042qYm59YLEIAx/H1uQ=</DigestValue>
      </Reference>
      <Reference URI="/xl/worksheets/sheet2.xml?ContentType=application/vnd.openxmlformats-officedocument.spreadsheetml.worksheet+xml">
        <DigestMethod Algorithm="http://www.w3.org/2001/04/xmlenc#sha256"/>
        <DigestValue>vLBK3uDl+xVkJnLVA1pyv09V0YerrizJFhLYa23+LPg=</DigestValue>
      </Reference>
      <Reference URI="/xl/worksheets/sheet3.xml?ContentType=application/vnd.openxmlformats-officedocument.spreadsheetml.worksheet+xml">
        <DigestMethod Algorithm="http://www.w3.org/2001/04/xmlenc#sha256"/>
        <DigestValue>c+ZZW6VnR+9O5JuHPf3f/2YZVMMwycA+Kv0wDUgmnck=</DigestValue>
      </Reference>
      <Reference URI="/xl/worksheets/sheet4.xml?ContentType=application/vnd.openxmlformats-officedocument.spreadsheetml.worksheet+xml">
        <DigestMethod Algorithm="http://www.w3.org/2001/04/xmlenc#sha256"/>
        <DigestValue>hQi2+IOh+lD0sGP515x/uhEkA4SlApRd5BVo3EoU2/8=</DigestValue>
      </Reference>
      <Reference URI="/xl/worksheets/sheet5.xml?ContentType=application/vnd.openxmlformats-officedocument.spreadsheetml.worksheet+xml">
        <DigestMethod Algorithm="http://www.w3.org/2001/04/xmlenc#sha256"/>
        <DigestValue>nGB793nBXJGw9hQV1gL4JtSf7KpeBmN42EZXFRY5bUM=</DigestValue>
      </Reference>
      <Reference URI="/xl/worksheets/sheet6.xml?ContentType=application/vnd.openxmlformats-officedocument.spreadsheetml.worksheet+xml">
        <DigestMethod Algorithm="http://www.w3.org/2001/04/xmlenc#sha256"/>
        <DigestValue>YrEbln3lgiFhLO+PMgxdgACxqBJr+0nXjOBFGZu2VJU=</DigestValue>
      </Reference>
      <Reference URI="/xl/worksheets/sheet7.xml?ContentType=application/vnd.openxmlformats-officedocument.spreadsheetml.worksheet+xml">
        <DigestMethod Algorithm="http://www.w3.org/2001/04/xmlenc#sha256"/>
        <DigestValue>MpDwkHyoe8NQkhNbl8A9JkaYQ7IPsXdSB800x5JWcwM=</DigestValue>
      </Reference>
      <Reference URI="/xl/worksheets/sheet8.xml?ContentType=application/vnd.openxmlformats-officedocument.spreadsheetml.worksheet+xml">
        <DigestMethod Algorithm="http://www.w3.org/2001/04/xmlenc#sha256"/>
        <DigestValue>32Ikb96RCXUYZWqE7agOT2/RcwjtDBTmUCFPad+Geq8=</DigestValue>
      </Reference>
      <Reference URI="/xl/worksheets/sheet9.xml?ContentType=application/vnd.openxmlformats-officedocument.spreadsheetml.worksheet+xml">
        <DigestMethod Algorithm="http://www.w3.org/2001/04/xmlenc#sha256"/>
        <DigestValue>hWsfrWoxlLjZqV179TNbe2OHgamo/HbepiAtnf6US/Q=</DigestValue>
      </Reference>
    </Manifest>
    <SignatureProperties>
      <SignatureProperty Id="idSignatureTime" Target="#idPackageSignature">
        <mdssi:SignatureTime xmlns:mdssi="http://schemas.openxmlformats.org/package/2006/digital-signature">
          <mdssi:Format>YYYY-MM-DDThh:mm:ssTZD</mdssi:Format>
          <mdssi:Value>2024-07-26T13:11:59Z</mdssi:Value>
        </mdssi:SignatureTime>
      </SignatureProperty>
    </SignatureProperties>
  </Object>
  <Object Id="idOfficeObject">
    <SignatureProperties>
      <SignatureProperty Id="idOfficeV1Details" Target="#idPackageSignature">
        <SignatureInfoV1 xmlns="http://schemas.microsoft.com/office/2006/digsig">
          <SetupID>{4F743C51-63FC-4F09-8712-614FDBE85EA4}</SetupID>
          <SignatureText>Gustavo Rivas</SignatureText>
          <SignatureImage/>
          <SignatureComments/>
          <WindowsVersion>10.0</WindowsVersion>
          <OfficeVersion>16.0.17726/26</OfficeVersion>
          <ApplicationVersion>16.0.17726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2024-07-26T13:11:59Z</xd:SigningTime>
          <xd:SigningCertificate>
            <xd:Cert>
              <xd:CertDigest>
                <DigestMethod Algorithm="http://www.w3.org/2001/04/xmlenc#sha256"/>
                <DigestValue>5KFQvBvcBcM1+Kps34AM2JCaiNOprxmg07A2bL0kG4E=</DigestValue>
              </xd:CertDigest>
              <xd:IssuerSerial>
                <X509IssuerName>CN=FCTEMS8824000631, OU=00000000000000000000000000000000, O=Fortinet, L=Sunnyvale, S=California, C=CA</X509IssuerName>
                <X509SerialNumber>517834776657619486268444138835599774428524740721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cBAACfAAAAAAAAAAAAAAAUGAAALAsAACBFTUYAAAEAYBkAAJo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2AC8ANwAvADIAMAAyADQABkMHAAAABwAAAAUAAAAHAAAABQAAAAcAAAAHAAAABwAAAAcAAABLAAAAQAAAADAAAAAFAAAAIAAAAAEAAAABAAAAEAAAAAAAAAAAAAAAWAEAAKAAAAAAAAAAAAAAAFg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Dlv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sAAABWAAAAMAAAADsAAAB8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wAAABXAAAAJQAAAAwAAAAEAAAAVAAAAJwAAAAxAAAAOwAAAKoAAABWAAAAAQAAAFVVj0GF9o5BMQAAADsAAAANAAAATAAAAAAAAAAAAAAAAAAAAP//////////aAAAAEcAdQBzAHQAYQB2AG8AIABSAGkAdgBhAHMAhnMOAAAACwAAAAgAAAAHAAAACgAAAAoAAAAMAAAABQAAAAwAAAAFAAAACgAAAAoAAAAIAAAASwAAAEAAAAAwAAAABQAAACAAAAABAAAAAQAAABAAAAAAAAAAAAAAAFgBAACgAAAAAAAAAAAAAABYAQAAoAAAACUAAAAMAAAAAgAAACcAAAAYAAAABQAAAAAAAAD///8AAAAAACUAAAAMAAAABQAAAEwAAABkAAAAAAAAAGEAAABXAQAAmwAAAAAAAABhAAAAW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JAQAAmwAAAA4AAACLAAAAPAEAABEAAAAhAPAAAAAAAAAAAAAAAIA/AAAAAAAAAAAAAIA/AAAAAAAAAAAAAAAAAAAAAAAAAAAAAAAAAAAAAAAAAAAlAAAADAAAAAAAAIAoAAAADAAAAAUAAAAlAAAADAAAAAEAAAAYAAAADAAAAAAAAAASAAAADAAAAAEAAAAWAAAADAAAAAAAAABUAAAAXAEAAA8AAACLAAAASAEAAJsAAAABAAAAVVWPQYX2jkEPAAAAiwAAAC0AAABMAAAABAAAAA4AAACLAAAASgEAAJwAAACoAAAARgBpAHIAbQBhAGQAbwAgAHAAbwByADoAIAAwAEUANwBEAEEARgBGADQAMwBDAEUAMAA0ADcAMABBAEEAOAAwAEIANwBDADgANwA5AEMARAA3AEQANAAxAEUAAAAGAAAAAwAAAAUAAAALAAAABwAAAAgAAAAIAAAABAAAAAgAAAAIAAAABQAAAAMAAAAEAAAABwAAAAcAAAAHAAAACQAAAAgAAAAGAAAABgAAAAcAAAAHAAAACAAAAAcAAAAHAAAABwAAAAcAAAAHAAAACAAAAAgAAAAHAAAABwAAAAcAAAAHAAAACAAAAAcAAAAHAAAABwAAAAgAAAAJAAAABwAAAAkAAAAHAAAABwAAAAcAAAAWAAAADAAAAAAAAAAlAAAADAAAAAIAAAAOAAAAFAAAAAAAAAAQAAAAFAAAAA==</Object>
  <Object Id="idInvalidSigLnImg">AQAAAGwAAAAAAAAAAAAAAFcBAACfAAAAAAAAAAAAAAAUGAAALAsAACBFTUYAAAEA4B8AAKE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YAQAAoAAAAAAAAAAAAAAAW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qwAAAFYAAAAwAAAAOwAAAH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AAAAFcAAAAlAAAADAAAAAQAAABUAAAAnAAAADEAAAA7AAAAqgAAAFYAAAABAAAAVVWPQYX2jkExAAAAOwAAAA0AAABMAAAAAAAAAAAAAAAAAAAA//////////9oAAAARwB1AHMAdABhAHYAbwAgAFIAaQB2AGEAcwAAAA4AAAALAAAACAAAAAcAAAAKAAAACgAAAAwAAAAFAAAADAAAAAUAAAAKAAAACgAAAAgAAABLAAAAQAAAADAAAAAFAAAAIAAAAAEAAAABAAAAEAAAAAAAAAAAAAAAWAEAAKAAAAAAAAAAAAAAAFgBAACgAAAAJQAAAAwAAAACAAAAJwAAABgAAAAFAAAAAAAAAP///wAAAAAAJQAAAAwAAAAFAAAATAAAAGQAAAAAAAAAYQAAAFcBAACbAAAAAAAAAGEAAABY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kBAACbAAAADgAAAIsAAAA8AQAAEQAAACEA8AAAAAAAAAAAAAAAgD8AAAAAAAAAAAAAgD8AAAAAAAAAAAAAAAAAAAAAAAAAAAAAAAAAAAAAAAAAACUAAAAMAAAAAAAAgCgAAAAMAAAABQAAACUAAAAMAAAAAQAAABgAAAAMAAAAAAAAABIAAAAMAAAAAQAAABYAAAAMAAAAAAAAAFQAAABcAQAADwAAAIsAAABIAQAAmwAAAAEAAABVVY9BhfaOQQ8AAACLAAAALQAAAEwAAAAEAAAADgAAAIsAAABKAQAAnAAAAKgAAABGAGkAcgBtAGEAZABvACAAcABvAHIAOgAgADAARQA3AEQAQQBGAEYANAAzAEMARQAwADQANwAwAEEAQQA4ADAAQgA3AEMAOAA3ADkAQwBEADcARAA0ADEARQAAAAYAAAADAAAABQAAAAsAAAAHAAAACAAAAAgAAAAEAAAACAAAAAgAAAAFAAAAAwAAAAQAAAAHAAAABwAAAAcAAAAJAAAACAAAAAYAAAAGAAAABwAAAAcAAAAIAAAABwAAAAcAAAAHAAAABwAAAAcAAAAIAAAACAAAAAcAAAAHAAAABwAAAAcAAAAIAAAABwAAAAcAAAAHAAAACAAAAAkAAAAHAAAACQAAAAcAAAAHAAAAB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CPV8RuRk8+8IKiTsQ7bFEtp/WhFvvD7usrWErVLWV4Y=</DigestValue>
    </Reference>
    <Reference Type="http://www.w3.org/2000/09/xmldsig#Object" URI="#idOfficeObject">
      <DigestMethod Algorithm="http://www.w3.org/2001/04/xmlenc#sha256"/>
      <DigestValue>a2NlGcEiYfRptrrXa6T8OfnFtT3Oq/xDzQ8X8eA/Xjg=</DigestValue>
    </Reference>
    <Reference Type="http://uri.etsi.org/01903#SignedProperties" URI="#idSignedProperties">
      <Transforms>
        <Transform Algorithm="http://www.w3.org/TR/2001/REC-xml-c14n-20010315"/>
      </Transforms>
      <DigestMethod Algorithm="http://www.w3.org/2001/04/xmlenc#sha256"/>
      <DigestValue>zpa2oU4+ymh0NE6Ge6XnI/EhG0iHCjTNNfsUF00lhno=</DigestValue>
    </Reference>
  </SignedInfo>
  <SignatureValue>pr+RIrnq2SHM6hcrUFvJndMGm983xYZw82vcwWKnEf5uoIVAqA8R0VI+wRg7Q6TuRge86e1kUDip
tBnavVrEXqlIE8w5IZZOilJd92JVGt5l5ZmOZRs/74xfGUqg3KK2WNWan64gbS++b6tcTtMQF4B0
n8DCnJVl/MVkrOjPC/nVe4EgEy9ySCAPadQA5XHUy/9IgiBxcwrrBrFdFRMsF1Q5/phplsLbuaJe
dICunwk9Ep/bik4djyExVbbSRdkZnPLpjxlfIrS0jKDbGBEea2f4qyiNxjK7Ecc2lBcu3dgbVyBn
tl3TMhUyJ9jAL/dcPiVbRZiQp0vFVQgcx9Rd8g==</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wI49J/5tWBHYmVL9qYkHTHbtCZDf8YLjslJhBNNvMZs=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CHqaHTuftENll1Plk985c5Y2idDSqR7f0J1kKaAV7cg=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ZodQSg3giiYYozajCC6KefO6pTtfsiCtna/uPu1UDbk=</DigestValue>
      </Reference>
      <Reference URI="/xl/drawings/drawing2.xml?ContentType=application/vnd.openxmlformats-officedocument.drawing+xml">
        <DigestMethod Algorithm="http://www.w3.org/2001/04/xmlenc#sha256"/>
        <DigestValue>ZkL68nKGwArs3N91frT3O4YV7SBkTzjqamTI1s0NOjo=</DigestValue>
      </Reference>
      <Reference URI="/xl/drawings/drawing3.xml?ContentType=application/vnd.openxmlformats-officedocument.drawing+xml">
        <DigestMethod Algorithm="http://www.w3.org/2001/04/xmlenc#sha256"/>
        <DigestValue>oce6UBBBkN35/KsQetJC8NcOUE+1pQSiaspKMA0NGnE=</DigestValue>
      </Reference>
      <Reference URI="/xl/drawings/drawing4.xml?ContentType=application/vnd.openxmlformats-officedocument.drawing+xml">
        <DigestMethod Algorithm="http://www.w3.org/2001/04/xmlenc#sha256"/>
        <DigestValue>EdIdlF1dgrZBz47qfNyXfFp4BEYk8/s95m3J1vdSu8I=</DigestValue>
      </Reference>
      <Reference URI="/xl/drawings/drawing5.xml?ContentType=application/vnd.openxmlformats-officedocument.drawing+xml">
        <DigestMethod Algorithm="http://www.w3.org/2001/04/xmlenc#sha256"/>
        <DigestValue>8X8YC0TIlGybJTLxThD9Hk8e5cLn91gCF0UNnWbcfec=</DigestValue>
      </Reference>
      <Reference URI="/xl/drawings/drawing6.xml?ContentType=application/vnd.openxmlformats-officedocument.drawing+xml">
        <DigestMethod Algorithm="http://www.w3.org/2001/04/xmlenc#sha256"/>
        <DigestValue>DWsBpR64uy1HSfStK8+qf3OVxc3XvVlaXQ3RW9Jq8QU=</DigestValue>
      </Reference>
      <Reference URI="/xl/drawings/drawing7.xml?ContentType=application/vnd.openxmlformats-officedocument.drawing+xml">
        <DigestMethod Algorithm="http://www.w3.org/2001/04/xmlenc#sha256"/>
        <DigestValue>QPFvBJyh1frm1zfBUZiBPxEyrhpRjTfhkDSyI7TNEuU=</DigestValue>
      </Reference>
      <Reference URI="/xl/drawings/drawing8.xml?ContentType=application/vnd.openxmlformats-officedocument.drawing+xml">
        <DigestMethod Algorithm="http://www.w3.org/2001/04/xmlenc#sha256"/>
        <DigestValue>+et3ttdMFk40M+Cz1yEBi5DJoA6vtZL8RqrW/QgjVzA=</DigestValue>
      </Reference>
      <Reference URI="/xl/drawings/drawing9.xml?ContentType=application/vnd.openxmlformats-officedocument.drawing+xml">
        <DigestMethod Algorithm="http://www.w3.org/2001/04/xmlenc#sha256"/>
        <DigestValue>Gqw3x/Lx/0jIVpDRog2m5LTLePeikTmqdqJ06VlGYSE=</DigestValue>
      </Reference>
      <Reference URI="/xl/drawings/vmlDrawing1.vml?ContentType=application/vnd.openxmlformats-officedocument.vmlDrawing">
        <DigestMethod Algorithm="http://www.w3.org/2001/04/xmlenc#sha256"/>
        <DigestValue>bgb6axnajE0GkBytMQLcq76FVnNGLeWKKuq183CRMh8=</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ua58oC4TwmdY+syjMSFzRQPQhucUB/y0awkUQ9ztl/Y=</DigestValue>
      </Reference>
      <Reference URI="/xl/media/image3.emf?ContentType=image/x-emf">
        <DigestMethod Algorithm="http://www.w3.org/2001/04/xmlenc#sha256"/>
        <DigestValue>HXA3IasaEG5jyQqWYDXg/9HVARx55cJ58wTeczUUkZc=</DigestValue>
      </Reference>
      <Reference URI="/xl/media/image4.png?ContentType=image/png">
        <DigestMethod Algorithm="http://www.w3.org/2001/04/xmlenc#sha256"/>
        <DigestValue>QdwHpdjTO4/okzb0OcthhBsP03OsG3LTKmcoe4hQjV8=</DigestValue>
      </Reference>
      <Reference URI="/xl/printerSettings/printerSettings1.bin?ContentType=application/vnd.openxmlformats-officedocument.spreadsheetml.printerSettings">
        <DigestMethod Algorithm="http://www.w3.org/2001/04/xmlenc#sha256"/>
        <DigestValue>GyyR84UYFfbFvVrs+ip9vPggIMAXC0nxkmeUVNsGxCc=</DigestValue>
      </Reference>
      <Reference URI="/xl/printerSettings/printerSettings10.bin?ContentType=application/vnd.openxmlformats-officedocument.spreadsheetml.printerSettings">
        <DigestMethod Algorithm="http://www.w3.org/2001/04/xmlenc#sha256"/>
        <DigestValue>9yjjssqgVLrlwdP86N2GOKU1tKS31g/+Va06di8PmHw=</DigestValue>
      </Reference>
      <Reference URI="/xl/printerSettings/printerSettings11.bin?ContentType=application/vnd.openxmlformats-officedocument.spreadsheetml.printerSettings">
        <DigestMethod Algorithm="http://www.w3.org/2001/04/xmlenc#sha256"/>
        <DigestValue>MXec2D+WMU8itUC5NxoyllqwEi3fXNlaIfg2JySEdZE=</DigestValue>
      </Reference>
      <Reference URI="/xl/printerSettings/printerSettings12.bin?ContentType=application/vnd.openxmlformats-officedocument.spreadsheetml.printerSettings">
        <DigestMethod Algorithm="http://www.w3.org/2001/04/xmlenc#sha256"/>
        <DigestValue>9yjjssqgVLrlwdP86N2GOKU1tKS31g/+Va06di8PmHw=</DigestValue>
      </Reference>
      <Reference URI="/xl/printerSettings/printerSettings13.bin?ContentType=application/vnd.openxmlformats-officedocument.spreadsheetml.printerSettings">
        <DigestMethod Algorithm="http://www.w3.org/2001/04/xmlenc#sha256"/>
        <DigestValue>WDyTbIhfp/xyaKZ0CboxuAeQHnoKrnKwGzttPmkgWsc=</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WDyTbIhfp/xyaKZ0CboxuAeQHnoKrnKwGzttPmkgWsc=</DigestValue>
      </Reference>
      <Reference URI="/xl/printerSettings/printerSettings16.bin?ContentType=application/vnd.openxmlformats-officedocument.spreadsheetml.printerSettings">
        <DigestMethod Algorithm="http://www.w3.org/2001/04/xmlenc#sha256"/>
        <DigestValue>9BEDvEtLT0sYKxzC33m1GXOVCEz7eNWpAlAQTHxciJc=</DigestValue>
      </Reference>
      <Reference URI="/xl/printerSettings/printerSettings17.bin?ContentType=application/vnd.openxmlformats-officedocument.spreadsheetml.printerSettings">
        <DigestMethod Algorithm="http://www.w3.org/2001/04/xmlenc#sha256"/>
        <DigestValue>9BEDvEtLT0sYKxzC33m1GXOVCEz7eNWpAlAQTHxciJc=</DigestValue>
      </Reference>
      <Reference URI="/xl/printerSettings/printerSettings18.bin?ContentType=application/vnd.openxmlformats-officedocument.spreadsheetml.printerSettings">
        <DigestMethod Algorithm="http://www.w3.org/2001/04/xmlenc#sha256"/>
        <DigestValue>9BEDvEtLT0sYKxzC33m1GXOVCEz7eNWpAlAQTHxciJc=</DigestValue>
      </Reference>
      <Reference URI="/xl/printerSettings/printerSettings19.bin?ContentType=application/vnd.openxmlformats-officedocument.spreadsheetml.printerSettings">
        <DigestMethod Algorithm="http://www.w3.org/2001/04/xmlenc#sha256"/>
        <DigestValue>9yjjssqgVLrlwdP86N2GOKU1tKS31g/+Va06di8PmHw=</DigestValue>
      </Reference>
      <Reference URI="/xl/printerSettings/printerSettings2.bin?ContentType=application/vnd.openxmlformats-officedocument.spreadsheetml.printerSettings">
        <DigestMethod Algorithm="http://www.w3.org/2001/04/xmlenc#sha256"/>
        <DigestValue>GyyR84UYFfbFvVrs+ip9vPggIMAXC0nxkmeUVNsGxCc=</DigestValue>
      </Reference>
      <Reference URI="/xl/printerSettings/printerSettings20.bin?ContentType=application/vnd.openxmlformats-officedocument.spreadsheetml.printerSettings">
        <DigestMethod Algorithm="http://www.w3.org/2001/04/xmlenc#sha256"/>
        <DigestValue>u2RKTvgbnxaOmA6YrjTJ5E0Ld0nboo4nTy6iL7gfpQc=</DigestValue>
      </Reference>
      <Reference URI="/xl/printerSettings/printerSettings21.bin?ContentType=application/vnd.openxmlformats-officedocument.spreadsheetml.printerSettings">
        <DigestMethod Algorithm="http://www.w3.org/2001/04/xmlenc#sha256"/>
        <DigestValue>9yjjssqgVLrlwdP86N2GOKU1tKS31g/+Va06di8PmHw=</DigestValue>
      </Reference>
      <Reference URI="/xl/printerSettings/printerSettings22.bin?ContentType=application/vnd.openxmlformats-officedocument.spreadsheetml.printerSettings">
        <DigestMethod Algorithm="http://www.w3.org/2001/04/xmlenc#sha256"/>
        <DigestValue>9yjjssqgVLrlwdP86N2GOKU1tKS31g/+Va06di8PmHw=</DigestValue>
      </Reference>
      <Reference URI="/xl/printerSettings/printerSettings23.bin?ContentType=application/vnd.openxmlformats-officedocument.spreadsheetml.printerSettings">
        <DigestMethod Algorithm="http://www.w3.org/2001/04/xmlenc#sha256"/>
        <DigestValue>MXec2D+WMU8itUC5NxoyllqwEi3fXNlaIfg2JySEdZE=</DigestValue>
      </Reference>
      <Reference URI="/xl/printerSettings/printerSettings24.bin?ContentType=application/vnd.openxmlformats-officedocument.spreadsheetml.printerSettings">
        <DigestMethod Algorithm="http://www.w3.org/2001/04/xmlenc#sha256"/>
        <DigestValue>9yjjssqgVLrlwdP86N2GOKU1tKS31g/+Va06di8PmHw=</DigestValue>
      </Reference>
      <Reference URI="/xl/printerSettings/printerSettings3.bin?ContentType=application/vnd.openxmlformats-officedocument.spreadsheetml.printerSettings">
        <DigestMethod Algorithm="http://www.w3.org/2001/04/xmlenc#sha256"/>
        <DigestValue>GyyR84UYFfbFvVrs+ip9vPggIMAXC0nxkmeUVNsGxCc=</DigestValue>
      </Reference>
      <Reference URI="/xl/printerSettings/printerSettings4.bin?ContentType=application/vnd.openxmlformats-officedocument.spreadsheetml.printerSettings">
        <DigestMethod Algorithm="http://www.w3.org/2001/04/xmlenc#sha256"/>
        <DigestValue>9yjjssqgVLrlwdP86N2GOKU1tKS31g/+Va06di8PmHw=</DigestValue>
      </Reference>
      <Reference URI="/xl/printerSettings/printerSettings5.bin?ContentType=application/vnd.openxmlformats-officedocument.spreadsheetml.printerSettings">
        <DigestMethod Algorithm="http://www.w3.org/2001/04/xmlenc#sha256"/>
        <DigestValue>9yjjssqgVLrlwdP86N2GOKU1tKS31g/+Va06di8PmHw=</DigestValue>
      </Reference>
      <Reference URI="/xl/printerSettings/printerSettings6.bin?ContentType=application/vnd.openxmlformats-officedocument.spreadsheetml.printerSettings">
        <DigestMethod Algorithm="http://www.w3.org/2001/04/xmlenc#sha256"/>
        <DigestValue>9yjjssqgVLrlwdP86N2GOKU1tKS31g/+Va06di8PmHw=</DigestValue>
      </Reference>
      <Reference URI="/xl/printerSettings/printerSettings7.bin?ContentType=application/vnd.openxmlformats-officedocument.spreadsheetml.printerSettings">
        <DigestMethod Algorithm="http://www.w3.org/2001/04/xmlenc#sha256"/>
        <DigestValue>WDyTbIhfp/xyaKZ0CboxuAeQHnoKrnKwGzttPmkgWsc=</DigestValue>
      </Reference>
      <Reference URI="/xl/printerSettings/printerSettings8.bin?ContentType=application/vnd.openxmlformats-officedocument.spreadsheetml.printerSettings">
        <DigestMethod Algorithm="http://www.w3.org/2001/04/xmlenc#sha256"/>
        <DigestValue>nrwW2aOzrJ6w3s+3W+h5IvHukzB/6FZNl1merJBqyjs=</DigestValue>
      </Reference>
      <Reference URI="/xl/printerSettings/printerSettings9.bin?ContentType=application/vnd.openxmlformats-officedocument.spreadsheetml.printerSettings">
        <DigestMethod Algorithm="http://www.w3.org/2001/04/xmlenc#sha256"/>
        <DigestValue>WDyTbIhfp/xyaKZ0CboxuAeQHnoKrnKwGzttPmkgWsc=</DigestValue>
      </Reference>
      <Reference URI="/xl/sharedStrings.xml?ContentType=application/vnd.openxmlformats-officedocument.spreadsheetml.sharedStrings+xml">
        <DigestMethod Algorithm="http://www.w3.org/2001/04/xmlenc#sha256"/>
        <DigestValue>N26u/ulwr2AdPsXQgGYhCx1YEUv3l+IIFvQedAIJhoY=</DigestValue>
      </Reference>
      <Reference URI="/xl/styles.xml?ContentType=application/vnd.openxmlformats-officedocument.spreadsheetml.styles+xml">
        <DigestMethod Algorithm="http://www.w3.org/2001/04/xmlenc#sha256"/>
        <DigestValue>3ubwY0TM4xRM3R9IxWjCrq0xzo1KHdvrt3mfzCDdXwE=</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rsvseAkWGeT4T0wtnqNgD7EAdlIIWXhya9uPsF7pG44=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dla6smiaSAX0vtO1FFjcRmAxuFquP+NfH+Ds12PRttY=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5nGaceb4xYFImdalztpbIGpE/0GiNnyWcAlDbiBJfag=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bbXSmliB2VlhPnXFToNXo5xoOAdWTz6CA5Vk7zkIFfU=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jb/YVqGE0cGgzcdKFQhSCJSZEwt9jqkrCST2tCTYeFs=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TyNXRUyEmfiPFoCMOr029GBqgxPPpyXuf0llK7a6WrM=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SUg9/0UQUVfs7X8t1HgtpMEEj3g2elvv3gZ20i2lWL0=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cI2Vj5AgTGyfCc/9SIsQOrWEJs8oSGRX7/W+dlAbIjw=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RQlOiroLMT5kfaQVhEqdLY7S3pammVddrYvo53aMp+A=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y4sNgdIfs7pdYNpfcZbxWpYYN2CPrSxnRu+wHjq0rFA=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HeCfwdvuI2t/xa4QgtIf1LWzcwS2nsGCgVTwTgfyoL8=</DigestValue>
      </Reference>
      <Reference URI="/xl/worksheets/sheet1.xml?ContentType=application/vnd.openxmlformats-officedocument.spreadsheetml.worksheet+xml">
        <DigestMethod Algorithm="http://www.w3.org/2001/04/xmlenc#sha256"/>
        <DigestValue>tcUkZqmL/GHsLdo6OL8KAdk2AWw49Evy8Nbf5rLYTts=</DigestValue>
      </Reference>
      <Reference URI="/xl/worksheets/sheet10.xml?ContentType=application/vnd.openxmlformats-officedocument.spreadsheetml.worksheet+xml">
        <DigestMethod Algorithm="http://www.w3.org/2001/04/xmlenc#sha256"/>
        <DigestValue>XCcFCSZZ5oRRdrgTTBT7rxT6042qYm59YLEIAx/H1uQ=</DigestValue>
      </Reference>
      <Reference URI="/xl/worksheets/sheet2.xml?ContentType=application/vnd.openxmlformats-officedocument.spreadsheetml.worksheet+xml">
        <DigestMethod Algorithm="http://www.w3.org/2001/04/xmlenc#sha256"/>
        <DigestValue>vLBK3uDl+xVkJnLVA1pyv09V0YerrizJFhLYa23+LPg=</DigestValue>
      </Reference>
      <Reference URI="/xl/worksheets/sheet3.xml?ContentType=application/vnd.openxmlformats-officedocument.spreadsheetml.worksheet+xml">
        <DigestMethod Algorithm="http://www.w3.org/2001/04/xmlenc#sha256"/>
        <DigestValue>c+ZZW6VnR+9O5JuHPf3f/2YZVMMwycA+Kv0wDUgmnck=</DigestValue>
      </Reference>
      <Reference URI="/xl/worksheets/sheet4.xml?ContentType=application/vnd.openxmlformats-officedocument.spreadsheetml.worksheet+xml">
        <DigestMethod Algorithm="http://www.w3.org/2001/04/xmlenc#sha256"/>
        <DigestValue>hQi2+IOh+lD0sGP515x/uhEkA4SlApRd5BVo3EoU2/8=</DigestValue>
      </Reference>
      <Reference URI="/xl/worksheets/sheet5.xml?ContentType=application/vnd.openxmlformats-officedocument.spreadsheetml.worksheet+xml">
        <DigestMethod Algorithm="http://www.w3.org/2001/04/xmlenc#sha256"/>
        <DigestValue>nGB793nBXJGw9hQV1gL4JtSf7KpeBmN42EZXFRY5bUM=</DigestValue>
      </Reference>
      <Reference URI="/xl/worksheets/sheet6.xml?ContentType=application/vnd.openxmlformats-officedocument.spreadsheetml.worksheet+xml">
        <DigestMethod Algorithm="http://www.w3.org/2001/04/xmlenc#sha256"/>
        <DigestValue>YrEbln3lgiFhLO+PMgxdgACxqBJr+0nXjOBFGZu2VJU=</DigestValue>
      </Reference>
      <Reference URI="/xl/worksheets/sheet7.xml?ContentType=application/vnd.openxmlformats-officedocument.spreadsheetml.worksheet+xml">
        <DigestMethod Algorithm="http://www.w3.org/2001/04/xmlenc#sha256"/>
        <DigestValue>MpDwkHyoe8NQkhNbl8A9JkaYQ7IPsXdSB800x5JWcwM=</DigestValue>
      </Reference>
      <Reference URI="/xl/worksheets/sheet8.xml?ContentType=application/vnd.openxmlformats-officedocument.spreadsheetml.worksheet+xml">
        <DigestMethod Algorithm="http://www.w3.org/2001/04/xmlenc#sha256"/>
        <DigestValue>32Ikb96RCXUYZWqE7agOT2/RcwjtDBTmUCFPad+Geq8=</DigestValue>
      </Reference>
      <Reference URI="/xl/worksheets/sheet9.xml?ContentType=application/vnd.openxmlformats-officedocument.spreadsheetml.worksheet+xml">
        <DigestMethod Algorithm="http://www.w3.org/2001/04/xmlenc#sha256"/>
        <DigestValue>hWsfrWoxlLjZqV179TNbe2OHgamo/HbepiAtnf6US/Q=</DigestValue>
      </Reference>
    </Manifest>
    <SignatureProperties>
      <SignatureProperty Id="idSignatureTime" Target="#idPackageSignature">
        <mdssi:SignatureTime xmlns:mdssi="http://schemas.openxmlformats.org/package/2006/digital-signature">
          <mdssi:Format>YYYY-MM-DDThh:mm:ssTZD</mdssi:Format>
          <mdssi:Value>2024-07-30T12:26:59Z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2024-07-30T12:26:59Z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DAEMSEngagementItemInfo xmlns="http://schemas.microsoft.com/DAEMSEngagementItemInfoXML">
  <EngagementID>5000007028</EngagementID>
  <LogicalEMSServerID>-109903338106937214</LogicalEMSServerID>
  <WorkingPaperID>3857782008800000607</WorkingPaperID>
</DAEMSEngagementItemInfo>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46E70B66A5D0634F9C9558F5B0522CB2" ma:contentTypeVersion="6" ma:contentTypeDescription="Crear nuevo documento." ma:contentTypeScope="" ma:versionID="558703941e5b8d4a8ba0c2fb6d141442">
  <xsd:schema xmlns:xsd="http://www.w3.org/2001/XMLSchema" xmlns:xs="http://www.w3.org/2001/XMLSchema" xmlns:p="http://schemas.microsoft.com/office/2006/metadata/properties" xmlns:ns2="a68655e8-bea0-46ee-b347-a5d3d2f57b91" xmlns:ns3="3195918e-f078-4dcc-bd84-f7ddf5e0e5e9" targetNamespace="http://schemas.microsoft.com/office/2006/metadata/properties" ma:root="true" ma:fieldsID="c9b96b2d1e6cd421f5a950e17d6fb541" ns2:_="" ns3:_="">
    <xsd:import namespace="a68655e8-bea0-46ee-b347-a5d3d2f57b91"/>
    <xsd:import namespace="3195918e-f078-4dcc-bd84-f7ddf5e0e5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655e8-bea0-46ee-b347-a5d3d2f57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5918e-f078-4dcc-bd84-f7ddf5e0e5e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E91FA5-E0D8-496D-80A4-E13D507CFDE1}">
  <ds:schemaRefs>
    <ds:schemaRef ds:uri="http://www.w3.org/2001/XMLSchema"/>
  </ds:schemaRefs>
</ds:datastoreItem>
</file>

<file path=customXml/itemProps2.xml><?xml version="1.0" encoding="utf-8"?>
<ds:datastoreItem xmlns:ds="http://schemas.openxmlformats.org/officeDocument/2006/customXml" ds:itemID="{BECDCC95-63FA-45C9-A183-792F77F06ADC}">
  <ds:schemaRefs>
    <ds:schemaRef ds:uri="http://schemas.microsoft.com/sharepoint/v3/contenttype/forms"/>
  </ds:schemaRefs>
</ds:datastoreItem>
</file>

<file path=customXml/itemProps3.xml><?xml version="1.0" encoding="utf-8"?>
<ds:datastoreItem xmlns:ds="http://schemas.openxmlformats.org/officeDocument/2006/customXml" ds:itemID="{6CB7CD63-19F5-45D2-8CF7-EE712EC7D985}">
  <ds:schemaRefs>
    <ds:schemaRef ds:uri="http://schemas.microsoft.com/DAEMSEngagementItemInfoXML"/>
  </ds:schemaRefs>
</ds:datastoreItem>
</file>

<file path=customXml/itemProps4.xml><?xml version="1.0" encoding="utf-8"?>
<ds:datastoreItem xmlns:ds="http://schemas.openxmlformats.org/officeDocument/2006/customXml" ds:itemID="{60E6BCD2-5FF8-4228-806A-64630D268C28}">
  <ds:schemaRefs>
    <ds:schemaRef ds:uri="3195918e-f078-4dcc-bd84-f7ddf5e0e5e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68655e8-bea0-46ee-b347-a5d3d2f57b91"/>
    <ds:schemaRef ds:uri="http://www.w3.org/XML/1998/namespace"/>
    <ds:schemaRef ds:uri="http://purl.org/dc/dcmitype/"/>
  </ds:schemaRefs>
</ds:datastoreItem>
</file>

<file path=customXml/itemProps5.xml><?xml version="1.0" encoding="utf-8"?>
<ds:datastoreItem xmlns:ds="http://schemas.openxmlformats.org/officeDocument/2006/customXml" ds:itemID="{DD28B43C-A301-4430-BAC8-1C4ED395A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655e8-bea0-46ee-b347-a5d3d2f57b91"/>
    <ds:schemaRef ds:uri="3195918e-f078-4dcc-bd84-f7ddf5e0e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Portada</vt:lpstr>
      <vt:lpstr>Información General</vt:lpstr>
      <vt:lpstr>BG</vt:lpstr>
      <vt:lpstr>EERR</vt:lpstr>
      <vt:lpstr>VPN</vt:lpstr>
      <vt:lpstr>EFE</vt:lpstr>
      <vt:lpstr>CA EF</vt:lpstr>
      <vt:lpstr>Notas 1 a Nota 3</vt:lpstr>
      <vt:lpstr>BG SISTEMA</vt:lpstr>
      <vt:lpstr>Nota 4 a Nota 9</vt:lpstr>
      <vt:lpstr>BG!Área_de_impresión</vt:lpstr>
      <vt:lpstr>EERR!Área_de_impresión</vt:lpstr>
      <vt:lpstr>EFE!Área_de_impresión</vt:lpstr>
      <vt:lpstr>'Nota 4 a Nota 9'!Área_de_impresión</vt:lpstr>
      <vt:lpstr>VPN!Área_de_impresión</vt:lpstr>
      <vt:lpstr>'Nota 4 a Nota 9'!OLE_LINK1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Dahiana Fabiana Sánchez Chaparro</cp:lastModifiedBy>
  <cp:lastPrinted>2024-02-23T14:13:57Z</cp:lastPrinted>
  <dcterms:created xsi:type="dcterms:W3CDTF">2016-08-27T16:35:25Z</dcterms:created>
  <dcterms:modified xsi:type="dcterms:W3CDTF">2024-07-25T20:16:52Z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2022-03-31T00:16:55Z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549a9945-6669-4f3a-a3fa-86ec96d5e134</vt:lpwstr>
  </property>
  <property fmtid="{D5CDD505-2E9C-101B-9397-08002B2CF9AE}" pid="8" name="MSIP_Label_ea60d57e-af5b-4752-ac57-3e4f28ca11dc_ContentBits">
    <vt:lpwstr>0</vt:lpwstr>
  </property>
  <property fmtid="{D5CDD505-2E9C-101B-9397-08002B2CF9AE}" pid="9" name="ContentTypeId">
    <vt:lpwstr>0x01010046E70B66A5D0634F9C9558F5B0522CB2</vt:lpwstr>
  </property>
  <property fmtid="{D5CDD505-2E9C-101B-9397-08002B2CF9AE}" pid="10" name="MediaServiceImageTags">
    <vt:lpwstr/>
  </property>
</Properties>
</file>